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errera\OneDrive - mineducacion.gov.co\Doc\CONTABILIDAD\2019\CUENTAS\octubre\5423\"/>
    </mc:Choice>
  </mc:AlternateContent>
  <xr:revisionPtr revIDLastSave="133" documentId="8_{B444DEE1-77A9-4272-B95D-F7D5DC6B4930}" xr6:coauthVersionLast="41" xr6:coauthVersionMax="44" xr10:uidLastSave="{CE7EB09B-4A01-418F-9440-931BEF8EECA4}"/>
  <bookViews>
    <workbookView xWindow="-120" yWindow="-120" windowWidth="29040" windowHeight="15840" tabRatio="688" xr2:uid="{00000000-000D-0000-FFFF-FFFF00000000}"/>
  </bookViews>
  <sheets>
    <sheet name="Otras trans" sheetId="1" r:id="rId1"/>
    <sheet name="542305001 Prog de Educ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DIS2008" localSheetId="1">#REF!</definedName>
    <definedName name="_DIS2008">#REF!</definedName>
    <definedName name="_xlnm._FilterDatabase" localSheetId="1" hidden="1">'542305001 Prog de Educ'!$A$3:$X$291</definedName>
    <definedName name="_xlnm._FilterDatabase" localSheetId="0" hidden="1">'Otras trans'!$A$3:$BG$64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5" i="2" l="1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64" i="2"/>
  <c r="U244" i="2" l="1"/>
  <c r="W5" i="2" l="1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X264" i="2" s="1"/>
  <c r="W265" i="2"/>
  <c r="X265" i="2" s="1"/>
  <c r="W266" i="2"/>
  <c r="X266" i="2" s="1"/>
  <c r="W267" i="2"/>
  <c r="X267" i="2" s="1"/>
  <c r="W268" i="2"/>
  <c r="X268" i="2" s="1"/>
  <c r="W269" i="2"/>
  <c r="X269" i="2" s="1"/>
  <c r="W270" i="2"/>
  <c r="X270" i="2" s="1"/>
  <c r="W271" i="2"/>
  <c r="X271" i="2" s="1"/>
  <c r="W272" i="2"/>
  <c r="X272" i="2" s="1"/>
  <c r="W273" i="2"/>
  <c r="X273" i="2" s="1"/>
  <c r="W274" i="2"/>
  <c r="X274" i="2" s="1"/>
  <c r="W275" i="2"/>
  <c r="X275" i="2" s="1"/>
  <c r="W276" i="2"/>
  <c r="X276" i="2" s="1"/>
  <c r="W277" i="2"/>
  <c r="X277" i="2" s="1"/>
  <c r="W278" i="2"/>
  <c r="X278" i="2" s="1"/>
  <c r="W279" i="2"/>
  <c r="X279" i="2" s="1"/>
  <c r="W280" i="2"/>
  <c r="X280" i="2" s="1"/>
  <c r="W281" i="2"/>
  <c r="X281" i="2" s="1"/>
  <c r="W282" i="2"/>
  <c r="X282" i="2" s="1"/>
  <c r="W283" i="2"/>
  <c r="X283" i="2" s="1"/>
  <c r="W284" i="2"/>
  <c r="X284" i="2" s="1"/>
  <c r="W285" i="2"/>
  <c r="X285" i="2" s="1"/>
  <c r="W286" i="2"/>
  <c r="X286" i="2" s="1"/>
  <c r="W287" i="2"/>
  <c r="X287" i="2" s="1"/>
  <c r="W288" i="2"/>
  <c r="X288" i="2" s="1"/>
  <c r="W4" i="2" l="1"/>
  <c r="W289" i="2" l="1"/>
  <c r="BD5" i="1"/>
  <c r="BD6" i="1"/>
  <c r="BD7" i="1"/>
  <c r="BD8" i="1"/>
  <c r="BD11" i="1"/>
  <c r="BD12" i="1"/>
  <c r="BD14" i="1"/>
  <c r="BD19" i="1"/>
  <c r="BD20" i="1"/>
  <c r="BD21" i="1"/>
  <c r="BD22" i="1"/>
  <c r="BD23" i="1"/>
  <c r="BD26" i="1"/>
  <c r="BD27" i="1"/>
  <c r="BD28" i="1"/>
  <c r="BD30" i="1"/>
  <c r="BD31" i="1"/>
  <c r="BD32" i="1"/>
  <c r="BD33" i="1"/>
  <c r="BD34" i="1"/>
  <c r="BD35" i="1"/>
  <c r="BD36" i="1"/>
  <c r="BD37" i="1"/>
  <c r="BD39" i="1"/>
  <c r="BD40" i="1"/>
  <c r="BD42" i="1"/>
  <c r="BD43" i="1"/>
  <c r="BD44" i="1"/>
  <c r="BD45" i="1"/>
  <c r="BD46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C5" i="1" l="1"/>
  <c r="BC6" i="1"/>
  <c r="BC7" i="1"/>
  <c r="BC8" i="1"/>
  <c r="BC10" i="1"/>
  <c r="BC11" i="1"/>
  <c r="BC12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3" i="1"/>
  <c r="BC44" i="1"/>
  <c r="BC45" i="1"/>
  <c r="BC46" i="1"/>
  <c r="BC48" i="1"/>
  <c r="BC49" i="1"/>
  <c r="BC50" i="1"/>
  <c r="BC51" i="1"/>
  <c r="BC52" i="1"/>
  <c r="BC53" i="1"/>
  <c r="BC55" i="1"/>
  <c r="BC56" i="1"/>
  <c r="BC57" i="1"/>
  <c r="BC58" i="1"/>
  <c r="BC59" i="1"/>
  <c r="BC60" i="1"/>
  <c r="BC61" i="1"/>
  <c r="BC62" i="1"/>
  <c r="BC63" i="1"/>
  <c r="BC64" i="1"/>
  <c r="BC4" i="1"/>
  <c r="BB36" i="1" l="1"/>
  <c r="BB44" i="1"/>
  <c r="BB48" i="1"/>
  <c r="BB49" i="1"/>
  <c r="BB51" i="1"/>
  <c r="BB62" i="1"/>
  <c r="BD65" i="1"/>
  <c r="BC65" i="1"/>
  <c r="BB65" i="1" l="1"/>
  <c r="F24" i="2"/>
  <c r="AX65" i="1" l="1"/>
  <c r="U289" i="2" l="1"/>
  <c r="AW65" i="1"/>
  <c r="AV65" i="1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81" i="2"/>
  <c r="S82" i="2"/>
  <c r="S83" i="2"/>
  <c r="S84" i="2"/>
  <c r="S85" i="2"/>
  <c r="S86" i="2"/>
  <c r="S87" i="2"/>
  <c r="S88" i="2"/>
  <c r="S90" i="2"/>
  <c r="S91" i="2"/>
  <c r="S94" i="2"/>
  <c r="S95" i="2"/>
  <c r="S96" i="2"/>
  <c r="S97" i="2"/>
  <c r="S98" i="2"/>
  <c r="S100" i="2"/>
  <c r="S101" i="2"/>
  <c r="S102" i="2"/>
  <c r="S104" i="2"/>
  <c r="S105" i="2"/>
  <c r="S106" i="2"/>
  <c r="S107" i="2"/>
  <c r="S108" i="2"/>
  <c r="S109" i="2"/>
  <c r="S110" i="2"/>
  <c r="S111" i="2"/>
  <c r="S112" i="2"/>
  <c r="S113" i="2"/>
  <c r="S115" i="2"/>
  <c r="S116" i="2"/>
  <c r="S117" i="2"/>
  <c r="S118" i="2"/>
  <c r="S119" i="2"/>
  <c r="S120" i="2"/>
  <c r="S122" i="2"/>
  <c r="S123" i="2"/>
  <c r="S125" i="2"/>
  <c r="S126" i="2"/>
  <c r="S128" i="2"/>
  <c r="S129" i="2"/>
  <c r="S130" i="2"/>
  <c r="S132" i="2"/>
  <c r="S134" i="2"/>
  <c r="S135" i="2"/>
  <c r="S136" i="2"/>
  <c r="S137" i="2"/>
  <c r="S138" i="2"/>
  <c r="S139" i="2"/>
  <c r="S140" i="2"/>
  <c r="S141" i="2"/>
  <c r="S142" i="2"/>
  <c r="S144" i="2"/>
  <c r="S145" i="2"/>
  <c r="S146" i="2"/>
  <c r="S147" i="2"/>
  <c r="S148" i="2"/>
  <c r="S149" i="2"/>
  <c r="S150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6" i="2"/>
  <c r="S167" i="2"/>
  <c r="S168" i="2"/>
  <c r="S169" i="2"/>
  <c r="S170" i="2"/>
  <c r="S173" i="2"/>
  <c r="S174" i="2"/>
  <c r="S175" i="2"/>
  <c r="S176" i="2"/>
  <c r="S177" i="2"/>
  <c r="S179" i="2"/>
  <c r="S181" i="2"/>
  <c r="S182" i="2"/>
  <c r="S183" i="2"/>
  <c r="S184" i="2"/>
  <c r="S186" i="2"/>
  <c r="S187" i="2"/>
  <c r="S188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8" i="2"/>
  <c r="S229" i="2"/>
  <c r="S230" i="2"/>
  <c r="S232" i="2"/>
  <c r="S233" i="2"/>
  <c r="S234" i="2"/>
  <c r="S235" i="2"/>
  <c r="S236" i="2"/>
  <c r="S237" i="2"/>
  <c r="S238" i="2"/>
  <c r="S239" i="2"/>
  <c r="S241" i="2"/>
  <c r="S242" i="2"/>
  <c r="S243" i="2"/>
  <c r="S247" i="2"/>
  <c r="S249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4" i="2"/>
  <c r="AL6" i="1"/>
  <c r="AL7" i="1"/>
  <c r="AL8" i="1"/>
  <c r="AL11" i="1"/>
  <c r="AL12" i="1"/>
  <c r="AL14" i="1"/>
  <c r="AL19" i="1"/>
  <c r="AL20" i="1"/>
  <c r="AL21" i="1"/>
  <c r="AL22" i="1"/>
  <c r="AL23" i="1"/>
  <c r="AL26" i="1"/>
  <c r="AL27" i="1"/>
  <c r="AL28" i="1"/>
  <c r="AL30" i="1"/>
  <c r="AL31" i="1"/>
  <c r="AL32" i="1"/>
  <c r="AL33" i="1"/>
  <c r="AL34" i="1"/>
  <c r="AL35" i="1"/>
  <c r="AL36" i="1"/>
  <c r="AL37" i="1"/>
  <c r="AL39" i="1"/>
  <c r="AL40" i="1"/>
  <c r="AL42" i="1"/>
  <c r="AL43" i="1"/>
  <c r="AL44" i="1"/>
  <c r="AL45" i="1"/>
  <c r="AL46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5" i="1"/>
  <c r="S289" i="2" l="1"/>
  <c r="AQ65" i="1" l="1"/>
  <c r="AR65" i="1" l="1"/>
  <c r="AP65" i="1"/>
  <c r="Q289" i="2"/>
  <c r="AK65" i="1" l="1"/>
  <c r="AJ65" i="1"/>
  <c r="AL65" i="1"/>
  <c r="O289" i="2" l="1"/>
  <c r="AF5" i="1"/>
  <c r="AF6" i="1"/>
  <c r="AF7" i="1"/>
  <c r="AF8" i="1"/>
  <c r="AF11" i="1"/>
  <c r="AF12" i="1"/>
  <c r="AF14" i="1"/>
  <c r="AF19" i="1"/>
  <c r="AF20" i="1"/>
  <c r="AF21" i="1"/>
  <c r="AF22" i="1"/>
  <c r="AF23" i="1"/>
  <c r="AF26" i="1"/>
  <c r="AF27" i="1"/>
  <c r="AF28" i="1"/>
  <c r="AF30" i="1"/>
  <c r="AF31" i="1"/>
  <c r="AF32" i="1"/>
  <c r="AF33" i="1"/>
  <c r="AF34" i="1"/>
  <c r="AF35" i="1"/>
  <c r="AF36" i="1"/>
  <c r="AF37" i="1"/>
  <c r="AF39" i="1"/>
  <c r="AF40" i="1"/>
  <c r="AF42" i="1"/>
  <c r="AF43" i="1"/>
  <c r="AF44" i="1"/>
  <c r="AF45" i="1"/>
  <c r="AF46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D36" i="1"/>
  <c r="AD44" i="1"/>
  <c r="AD48" i="1"/>
  <c r="AD49" i="1"/>
  <c r="AD51" i="1"/>
  <c r="AD62" i="1"/>
  <c r="AE65" i="1"/>
  <c r="AF65" i="1" l="1"/>
  <c r="AD65" i="1"/>
  <c r="M289" i="2" l="1"/>
  <c r="X65" i="1" l="1"/>
  <c r="Y65" i="1"/>
  <c r="Z65" i="1"/>
  <c r="V5" i="1"/>
  <c r="AB5" i="1" s="1"/>
  <c r="AH5" i="1" s="1"/>
  <c r="AN5" i="1" s="1"/>
  <c r="AT5" i="1" s="1"/>
  <c r="AZ5" i="1" s="1"/>
  <c r="BF5" i="1" s="1"/>
  <c r="V6" i="1"/>
  <c r="AB6" i="1" s="1"/>
  <c r="AH6" i="1" s="1"/>
  <c r="AN6" i="1" s="1"/>
  <c r="AT6" i="1" s="1"/>
  <c r="AZ6" i="1" s="1"/>
  <c r="BF6" i="1" s="1"/>
  <c r="V8" i="1"/>
  <c r="AB8" i="1" s="1"/>
  <c r="AH8" i="1" s="1"/>
  <c r="AN8" i="1" s="1"/>
  <c r="AT8" i="1" s="1"/>
  <c r="AZ8" i="1" s="1"/>
  <c r="BF8" i="1" s="1"/>
  <c r="V9" i="1"/>
  <c r="AB9" i="1" s="1"/>
  <c r="AH9" i="1" s="1"/>
  <c r="AN9" i="1" s="1"/>
  <c r="AT9" i="1" s="1"/>
  <c r="AZ9" i="1" s="1"/>
  <c r="BF9" i="1" s="1"/>
  <c r="V10" i="1"/>
  <c r="AB10" i="1" s="1"/>
  <c r="AH10" i="1" s="1"/>
  <c r="AN10" i="1" s="1"/>
  <c r="AT10" i="1" s="1"/>
  <c r="AZ10" i="1" s="1"/>
  <c r="BF10" i="1" s="1"/>
  <c r="V11" i="1"/>
  <c r="AB11" i="1" s="1"/>
  <c r="AH11" i="1" s="1"/>
  <c r="AN11" i="1" s="1"/>
  <c r="AT11" i="1" s="1"/>
  <c r="AZ11" i="1" s="1"/>
  <c r="BF11" i="1" s="1"/>
  <c r="V12" i="1"/>
  <c r="AB12" i="1" s="1"/>
  <c r="AH12" i="1" s="1"/>
  <c r="AN12" i="1" s="1"/>
  <c r="AT12" i="1" s="1"/>
  <c r="AZ12" i="1" s="1"/>
  <c r="BF12" i="1" s="1"/>
  <c r="V13" i="1"/>
  <c r="AB13" i="1" s="1"/>
  <c r="AH13" i="1" s="1"/>
  <c r="AN13" i="1" s="1"/>
  <c r="AT13" i="1" s="1"/>
  <c r="AZ13" i="1" s="1"/>
  <c r="BF13" i="1" s="1"/>
  <c r="V14" i="1"/>
  <c r="AB14" i="1" s="1"/>
  <c r="AH14" i="1" s="1"/>
  <c r="AN14" i="1" s="1"/>
  <c r="AT14" i="1" s="1"/>
  <c r="AZ14" i="1" s="1"/>
  <c r="BF14" i="1" s="1"/>
  <c r="V15" i="1"/>
  <c r="AB15" i="1" s="1"/>
  <c r="AH15" i="1" s="1"/>
  <c r="AN15" i="1" s="1"/>
  <c r="AT15" i="1" s="1"/>
  <c r="AZ15" i="1" s="1"/>
  <c r="BF15" i="1" s="1"/>
  <c r="V16" i="1"/>
  <c r="AB16" i="1" s="1"/>
  <c r="AH16" i="1" s="1"/>
  <c r="AN16" i="1" s="1"/>
  <c r="AT16" i="1" s="1"/>
  <c r="AZ16" i="1" s="1"/>
  <c r="BF16" i="1" s="1"/>
  <c r="V17" i="1"/>
  <c r="AB17" i="1" s="1"/>
  <c r="AH17" i="1" s="1"/>
  <c r="AN17" i="1" s="1"/>
  <c r="AT17" i="1" s="1"/>
  <c r="AZ17" i="1" s="1"/>
  <c r="BF17" i="1" s="1"/>
  <c r="V18" i="1"/>
  <c r="AB18" i="1" s="1"/>
  <c r="AH18" i="1" s="1"/>
  <c r="AN18" i="1" s="1"/>
  <c r="AT18" i="1" s="1"/>
  <c r="AZ18" i="1" s="1"/>
  <c r="BF18" i="1" s="1"/>
  <c r="V21" i="1"/>
  <c r="AB21" i="1" s="1"/>
  <c r="AH21" i="1" s="1"/>
  <c r="AN21" i="1" s="1"/>
  <c r="AT21" i="1" s="1"/>
  <c r="AZ21" i="1" s="1"/>
  <c r="BF21" i="1" s="1"/>
  <c r="V22" i="1"/>
  <c r="AB22" i="1" s="1"/>
  <c r="AH22" i="1" s="1"/>
  <c r="AN22" i="1" s="1"/>
  <c r="AT22" i="1" s="1"/>
  <c r="AZ22" i="1" s="1"/>
  <c r="BF22" i="1" s="1"/>
  <c r="V23" i="1"/>
  <c r="AB23" i="1" s="1"/>
  <c r="AH23" i="1" s="1"/>
  <c r="AN23" i="1" s="1"/>
  <c r="AT23" i="1" s="1"/>
  <c r="AZ23" i="1" s="1"/>
  <c r="BF23" i="1" s="1"/>
  <c r="V24" i="1"/>
  <c r="AB24" i="1" s="1"/>
  <c r="AH24" i="1" s="1"/>
  <c r="AN24" i="1" s="1"/>
  <c r="AT24" i="1" s="1"/>
  <c r="AZ24" i="1" s="1"/>
  <c r="BF24" i="1" s="1"/>
  <c r="V25" i="1"/>
  <c r="AB25" i="1" s="1"/>
  <c r="AH25" i="1" s="1"/>
  <c r="AN25" i="1" s="1"/>
  <c r="AT25" i="1" s="1"/>
  <c r="AZ25" i="1" s="1"/>
  <c r="BF25" i="1" s="1"/>
  <c r="V26" i="1"/>
  <c r="AB26" i="1" s="1"/>
  <c r="AH26" i="1" s="1"/>
  <c r="AN26" i="1" s="1"/>
  <c r="AT26" i="1" s="1"/>
  <c r="AZ26" i="1" s="1"/>
  <c r="BF26" i="1" s="1"/>
  <c r="V27" i="1"/>
  <c r="AB27" i="1" s="1"/>
  <c r="AH27" i="1" s="1"/>
  <c r="AN27" i="1" s="1"/>
  <c r="AT27" i="1" s="1"/>
  <c r="AZ27" i="1" s="1"/>
  <c r="BF27" i="1" s="1"/>
  <c r="V28" i="1"/>
  <c r="AB28" i="1" s="1"/>
  <c r="AH28" i="1" s="1"/>
  <c r="AN28" i="1" s="1"/>
  <c r="AT28" i="1" s="1"/>
  <c r="AZ28" i="1" s="1"/>
  <c r="BF28" i="1" s="1"/>
  <c r="V29" i="1"/>
  <c r="AB29" i="1" s="1"/>
  <c r="AH29" i="1" s="1"/>
  <c r="AN29" i="1" s="1"/>
  <c r="AT29" i="1" s="1"/>
  <c r="AZ29" i="1" s="1"/>
  <c r="BF29" i="1" s="1"/>
  <c r="V30" i="1"/>
  <c r="AB30" i="1" s="1"/>
  <c r="AH30" i="1" s="1"/>
  <c r="AN30" i="1" s="1"/>
  <c r="AT30" i="1" s="1"/>
  <c r="AZ30" i="1" s="1"/>
  <c r="BF30" i="1" s="1"/>
  <c r="V31" i="1"/>
  <c r="AB31" i="1" s="1"/>
  <c r="AH31" i="1" s="1"/>
  <c r="AN31" i="1" s="1"/>
  <c r="AT31" i="1" s="1"/>
  <c r="AZ31" i="1" s="1"/>
  <c r="BF31" i="1" s="1"/>
  <c r="V32" i="1"/>
  <c r="AB32" i="1" s="1"/>
  <c r="AH32" i="1" s="1"/>
  <c r="AN32" i="1" s="1"/>
  <c r="AT32" i="1" s="1"/>
  <c r="AZ32" i="1" s="1"/>
  <c r="BF32" i="1" s="1"/>
  <c r="V33" i="1"/>
  <c r="AB33" i="1" s="1"/>
  <c r="AH33" i="1" s="1"/>
  <c r="AN33" i="1" s="1"/>
  <c r="AT33" i="1" s="1"/>
  <c r="AZ33" i="1" s="1"/>
  <c r="BF33" i="1" s="1"/>
  <c r="V34" i="1"/>
  <c r="AB34" i="1" s="1"/>
  <c r="AH34" i="1" s="1"/>
  <c r="AN34" i="1" s="1"/>
  <c r="AT34" i="1" s="1"/>
  <c r="AZ34" i="1" s="1"/>
  <c r="BF34" i="1" s="1"/>
  <c r="V35" i="1"/>
  <c r="AB35" i="1" s="1"/>
  <c r="AH35" i="1" s="1"/>
  <c r="AN35" i="1" s="1"/>
  <c r="AT35" i="1" s="1"/>
  <c r="AZ35" i="1" s="1"/>
  <c r="BF35" i="1" s="1"/>
  <c r="V37" i="1"/>
  <c r="AB37" i="1" s="1"/>
  <c r="AH37" i="1" s="1"/>
  <c r="AN37" i="1" s="1"/>
  <c r="AT37" i="1" s="1"/>
  <c r="AZ37" i="1" s="1"/>
  <c r="BF37" i="1" s="1"/>
  <c r="V38" i="1"/>
  <c r="AB38" i="1" s="1"/>
  <c r="AH38" i="1" s="1"/>
  <c r="AN38" i="1" s="1"/>
  <c r="AT38" i="1" s="1"/>
  <c r="AZ38" i="1" s="1"/>
  <c r="BF38" i="1" s="1"/>
  <c r="V39" i="1"/>
  <c r="AB39" i="1" s="1"/>
  <c r="AH39" i="1" s="1"/>
  <c r="AN39" i="1" s="1"/>
  <c r="AT39" i="1" s="1"/>
  <c r="AZ39" i="1" s="1"/>
  <c r="BF39" i="1" s="1"/>
  <c r="V40" i="1"/>
  <c r="AB40" i="1" s="1"/>
  <c r="AH40" i="1" s="1"/>
  <c r="AN40" i="1" s="1"/>
  <c r="AT40" i="1" s="1"/>
  <c r="AZ40" i="1" s="1"/>
  <c r="BF40" i="1" s="1"/>
  <c r="V41" i="1"/>
  <c r="AB41" i="1" s="1"/>
  <c r="AH41" i="1" s="1"/>
  <c r="AN41" i="1" s="1"/>
  <c r="AT41" i="1" s="1"/>
  <c r="AZ41" i="1" s="1"/>
  <c r="BF41" i="1" s="1"/>
  <c r="V42" i="1"/>
  <c r="AB42" i="1" s="1"/>
  <c r="AH42" i="1" s="1"/>
  <c r="AN42" i="1" s="1"/>
  <c r="AT42" i="1" s="1"/>
  <c r="AZ42" i="1" s="1"/>
  <c r="BF42" i="1" s="1"/>
  <c r="V43" i="1"/>
  <c r="AB43" i="1" s="1"/>
  <c r="AH43" i="1" s="1"/>
  <c r="AN43" i="1" s="1"/>
  <c r="AT43" i="1" s="1"/>
  <c r="AZ43" i="1" s="1"/>
  <c r="BF43" i="1" s="1"/>
  <c r="V47" i="1"/>
  <c r="AB47" i="1" s="1"/>
  <c r="AH47" i="1" s="1"/>
  <c r="AN47" i="1" s="1"/>
  <c r="AT47" i="1" s="1"/>
  <c r="AZ47" i="1" s="1"/>
  <c r="BF47" i="1" s="1"/>
  <c r="V50" i="1"/>
  <c r="AB50" i="1" s="1"/>
  <c r="AH50" i="1" s="1"/>
  <c r="AN50" i="1" s="1"/>
  <c r="AT50" i="1" s="1"/>
  <c r="AZ50" i="1" s="1"/>
  <c r="BF50" i="1" s="1"/>
  <c r="V52" i="1"/>
  <c r="AB52" i="1" s="1"/>
  <c r="AH52" i="1" s="1"/>
  <c r="AN52" i="1" s="1"/>
  <c r="AT52" i="1" s="1"/>
  <c r="AZ52" i="1" s="1"/>
  <c r="BF52" i="1" s="1"/>
  <c r="V53" i="1"/>
  <c r="AB53" i="1" s="1"/>
  <c r="AH53" i="1" s="1"/>
  <c r="AN53" i="1" s="1"/>
  <c r="AT53" i="1" s="1"/>
  <c r="AZ53" i="1" s="1"/>
  <c r="BF53" i="1" s="1"/>
  <c r="V54" i="1"/>
  <c r="AB54" i="1" s="1"/>
  <c r="AH54" i="1" s="1"/>
  <c r="AN54" i="1" s="1"/>
  <c r="AT54" i="1" s="1"/>
  <c r="AZ54" i="1" s="1"/>
  <c r="BF54" i="1" s="1"/>
  <c r="V56" i="1"/>
  <c r="AB56" i="1" s="1"/>
  <c r="AH56" i="1" s="1"/>
  <c r="AN56" i="1" s="1"/>
  <c r="AT56" i="1" s="1"/>
  <c r="AZ56" i="1" s="1"/>
  <c r="BF56" i="1" s="1"/>
  <c r="V57" i="1"/>
  <c r="AB57" i="1" s="1"/>
  <c r="AH57" i="1" s="1"/>
  <c r="AN57" i="1" s="1"/>
  <c r="AT57" i="1" s="1"/>
  <c r="AZ57" i="1" s="1"/>
  <c r="BF57" i="1" s="1"/>
  <c r="V59" i="1"/>
  <c r="AB59" i="1" s="1"/>
  <c r="AH59" i="1" s="1"/>
  <c r="AN59" i="1" s="1"/>
  <c r="AT59" i="1" s="1"/>
  <c r="AZ59" i="1" s="1"/>
  <c r="BF59" i="1" s="1"/>
  <c r="V60" i="1"/>
  <c r="AB60" i="1" s="1"/>
  <c r="AH60" i="1" s="1"/>
  <c r="AN60" i="1" s="1"/>
  <c r="AT60" i="1" s="1"/>
  <c r="AZ60" i="1" s="1"/>
  <c r="BF60" i="1" s="1"/>
  <c r="V64" i="1"/>
  <c r="AB64" i="1" s="1"/>
  <c r="AH64" i="1" s="1"/>
  <c r="AN64" i="1" s="1"/>
  <c r="AT64" i="1" s="1"/>
  <c r="AZ64" i="1" s="1"/>
  <c r="BF64" i="1" s="1"/>
  <c r="V4" i="1"/>
  <c r="AB4" i="1" s="1"/>
  <c r="AH4" i="1" s="1"/>
  <c r="AN4" i="1" s="1"/>
  <c r="AT4" i="1" s="1"/>
  <c r="AZ4" i="1" s="1"/>
  <c r="BF4" i="1" s="1"/>
  <c r="V7" i="1"/>
  <c r="AB7" i="1" s="1"/>
  <c r="AH7" i="1" s="1"/>
  <c r="AN7" i="1" s="1"/>
  <c r="AT7" i="1" s="1"/>
  <c r="AZ7" i="1" s="1"/>
  <c r="BF7" i="1" s="1"/>
  <c r="V19" i="1"/>
  <c r="AB19" i="1" s="1"/>
  <c r="AH19" i="1" s="1"/>
  <c r="AN19" i="1" s="1"/>
  <c r="AT19" i="1" s="1"/>
  <c r="AZ19" i="1" s="1"/>
  <c r="BF19" i="1" s="1"/>
  <c r="V20" i="1"/>
  <c r="AB20" i="1" s="1"/>
  <c r="AH20" i="1" s="1"/>
  <c r="AN20" i="1" s="1"/>
  <c r="AT20" i="1" s="1"/>
  <c r="AZ20" i="1" s="1"/>
  <c r="BF20" i="1" s="1"/>
  <c r="V36" i="1"/>
  <c r="AB36" i="1" s="1"/>
  <c r="AH36" i="1" s="1"/>
  <c r="AN36" i="1" s="1"/>
  <c r="AT36" i="1" s="1"/>
  <c r="AZ36" i="1" s="1"/>
  <c r="BF36" i="1" s="1"/>
  <c r="V44" i="1"/>
  <c r="AB44" i="1" s="1"/>
  <c r="AH44" i="1" s="1"/>
  <c r="AN44" i="1" s="1"/>
  <c r="AT44" i="1" s="1"/>
  <c r="AZ44" i="1" s="1"/>
  <c r="BF44" i="1" s="1"/>
  <c r="V45" i="1"/>
  <c r="AB45" i="1" s="1"/>
  <c r="AH45" i="1" s="1"/>
  <c r="AN45" i="1" s="1"/>
  <c r="AT45" i="1" s="1"/>
  <c r="AZ45" i="1" s="1"/>
  <c r="BF45" i="1" s="1"/>
  <c r="V46" i="1"/>
  <c r="AB46" i="1" s="1"/>
  <c r="AH46" i="1" s="1"/>
  <c r="AN46" i="1" s="1"/>
  <c r="AT46" i="1" s="1"/>
  <c r="AZ46" i="1" s="1"/>
  <c r="BF46" i="1" s="1"/>
  <c r="V48" i="1"/>
  <c r="AB48" i="1" s="1"/>
  <c r="AH48" i="1" s="1"/>
  <c r="AN48" i="1" s="1"/>
  <c r="AT48" i="1" s="1"/>
  <c r="AZ48" i="1" s="1"/>
  <c r="BF48" i="1" s="1"/>
  <c r="V49" i="1"/>
  <c r="AB49" i="1" s="1"/>
  <c r="AH49" i="1" s="1"/>
  <c r="AN49" i="1" s="1"/>
  <c r="AT49" i="1" s="1"/>
  <c r="AZ49" i="1" s="1"/>
  <c r="BF49" i="1" s="1"/>
  <c r="V51" i="1"/>
  <c r="AB51" i="1" s="1"/>
  <c r="AH51" i="1" s="1"/>
  <c r="AN51" i="1" s="1"/>
  <c r="AT51" i="1" s="1"/>
  <c r="AZ51" i="1" s="1"/>
  <c r="BF51" i="1" s="1"/>
  <c r="V55" i="1"/>
  <c r="AB55" i="1" s="1"/>
  <c r="AH55" i="1" s="1"/>
  <c r="AN55" i="1" s="1"/>
  <c r="AT55" i="1" s="1"/>
  <c r="AZ55" i="1" s="1"/>
  <c r="BF55" i="1" s="1"/>
  <c r="V58" i="1"/>
  <c r="AB58" i="1" s="1"/>
  <c r="AH58" i="1" s="1"/>
  <c r="AN58" i="1" s="1"/>
  <c r="AT58" i="1" s="1"/>
  <c r="AZ58" i="1" s="1"/>
  <c r="BF58" i="1" s="1"/>
  <c r="V61" i="1"/>
  <c r="AB61" i="1" s="1"/>
  <c r="AH61" i="1" s="1"/>
  <c r="AN61" i="1" s="1"/>
  <c r="AT61" i="1" s="1"/>
  <c r="AZ61" i="1" s="1"/>
  <c r="BF61" i="1" s="1"/>
  <c r="V62" i="1"/>
  <c r="AB62" i="1" s="1"/>
  <c r="AH62" i="1" s="1"/>
  <c r="AN62" i="1" s="1"/>
  <c r="AT62" i="1" s="1"/>
  <c r="AZ62" i="1" s="1"/>
  <c r="BF62" i="1" s="1"/>
  <c r="V63" i="1"/>
  <c r="AB63" i="1" s="1"/>
  <c r="AH63" i="1" s="1"/>
  <c r="AN63" i="1" s="1"/>
  <c r="AT63" i="1" s="1"/>
  <c r="AZ63" i="1" s="1"/>
  <c r="BF63" i="1" s="1"/>
  <c r="BF65" i="1" l="1"/>
  <c r="AZ65" i="1"/>
  <c r="AT65" i="1"/>
  <c r="AN65" i="1"/>
  <c r="AH65" i="1"/>
  <c r="AB65" i="1"/>
  <c r="K289" i="2"/>
  <c r="V65" i="1"/>
  <c r="S65" i="1"/>
  <c r="R65" i="1"/>
  <c r="I4" i="1"/>
  <c r="H4" i="1"/>
  <c r="L4" i="1" l="1"/>
  <c r="P4" i="1" s="1"/>
  <c r="U4" i="1" s="1"/>
  <c r="AA4" i="1" s="1"/>
  <c r="AG4" i="1" s="1"/>
  <c r="AM4" i="1" s="1"/>
  <c r="AS4" i="1" s="1"/>
  <c r="AY4" i="1" s="1"/>
  <c r="BE4" i="1" s="1"/>
  <c r="M4" i="1"/>
  <c r="Q4" i="1" s="1"/>
  <c r="W4" i="1" s="1"/>
  <c r="AC4" i="1" s="1"/>
  <c r="AI4" i="1" s="1"/>
  <c r="AO4" i="1" s="1"/>
  <c r="AU4" i="1" s="1"/>
  <c r="BA4" i="1" s="1"/>
  <c r="BG4" i="1" s="1"/>
  <c r="I289" i="2"/>
  <c r="E289" i="2" l="1"/>
  <c r="K5" i="1"/>
  <c r="K6" i="1"/>
  <c r="K7" i="1"/>
  <c r="K8" i="1"/>
  <c r="K11" i="1"/>
  <c r="K12" i="1"/>
  <c r="K14" i="1"/>
  <c r="K19" i="1"/>
  <c r="K20" i="1"/>
  <c r="K21" i="1"/>
  <c r="K22" i="1"/>
  <c r="K23" i="1"/>
  <c r="K26" i="1"/>
  <c r="K27" i="1"/>
  <c r="K28" i="1"/>
  <c r="K30" i="1"/>
  <c r="K31" i="1"/>
  <c r="K32" i="1"/>
  <c r="K33" i="1"/>
  <c r="K34" i="1"/>
  <c r="K35" i="1"/>
  <c r="K36" i="1"/>
  <c r="K37" i="1"/>
  <c r="K39" i="1"/>
  <c r="K40" i="1"/>
  <c r="K42" i="1"/>
  <c r="K43" i="1"/>
  <c r="K44" i="1"/>
  <c r="K45" i="1"/>
  <c r="K46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J36" i="1"/>
  <c r="J44" i="1"/>
  <c r="J48" i="1"/>
  <c r="J49" i="1"/>
  <c r="J51" i="1"/>
  <c r="J62" i="1"/>
  <c r="G289" i="2" l="1"/>
  <c r="H5" i="1"/>
  <c r="H6" i="1"/>
  <c r="H7" i="1"/>
  <c r="H8" i="1"/>
  <c r="H9" i="1"/>
  <c r="I9" i="1"/>
  <c r="H10" i="1"/>
  <c r="I10" i="1"/>
  <c r="H11" i="1"/>
  <c r="H12" i="1"/>
  <c r="H13" i="1"/>
  <c r="I13" i="1"/>
  <c r="H14" i="1"/>
  <c r="H15" i="1"/>
  <c r="I15" i="1"/>
  <c r="H16" i="1"/>
  <c r="I16" i="1"/>
  <c r="H17" i="1"/>
  <c r="I17" i="1"/>
  <c r="H18" i="1"/>
  <c r="I18" i="1"/>
  <c r="H19" i="1"/>
  <c r="H20" i="1"/>
  <c r="H21" i="1"/>
  <c r="H22" i="1"/>
  <c r="H23" i="1"/>
  <c r="H24" i="1"/>
  <c r="I24" i="1"/>
  <c r="H25" i="1"/>
  <c r="I25" i="1"/>
  <c r="H26" i="1"/>
  <c r="H27" i="1"/>
  <c r="H28" i="1"/>
  <c r="H29" i="1"/>
  <c r="I29" i="1"/>
  <c r="H30" i="1"/>
  <c r="H31" i="1"/>
  <c r="H32" i="1"/>
  <c r="H33" i="1"/>
  <c r="H34" i="1"/>
  <c r="H35" i="1"/>
  <c r="H37" i="1"/>
  <c r="H38" i="1"/>
  <c r="I38" i="1"/>
  <c r="H39" i="1"/>
  <c r="H40" i="1"/>
  <c r="H41" i="1"/>
  <c r="I41" i="1"/>
  <c r="H42" i="1"/>
  <c r="H43" i="1"/>
  <c r="H45" i="1"/>
  <c r="H46" i="1"/>
  <c r="H47" i="1"/>
  <c r="I47" i="1"/>
  <c r="H50" i="1"/>
  <c r="H52" i="1"/>
  <c r="H53" i="1"/>
  <c r="H54" i="1"/>
  <c r="H55" i="1"/>
  <c r="H56" i="1"/>
  <c r="H57" i="1"/>
  <c r="H58" i="1"/>
  <c r="H59" i="1"/>
  <c r="H60" i="1"/>
  <c r="H61" i="1"/>
  <c r="H63" i="1"/>
  <c r="H64" i="1"/>
  <c r="L46" i="1" l="1"/>
  <c r="P46" i="1" s="1"/>
  <c r="U46" i="1" s="1"/>
  <c r="AA46" i="1" s="1"/>
  <c r="AG46" i="1" s="1"/>
  <c r="AM46" i="1" s="1"/>
  <c r="AS46" i="1" s="1"/>
  <c r="AY46" i="1" s="1"/>
  <c r="BE46" i="1" s="1"/>
  <c r="M13" i="1"/>
  <c r="Q13" i="1" s="1"/>
  <c r="W13" i="1" s="1"/>
  <c r="AC13" i="1" s="1"/>
  <c r="AI13" i="1" s="1"/>
  <c r="AO13" i="1" s="1"/>
  <c r="AU13" i="1" s="1"/>
  <c r="BA13" i="1" s="1"/>
  <c r="BG13" i="1" s="1"/>
  <c r="L50" i="1"/>
  <c r="P50" i="1" s="1"/>
  <c r="U50" i="1" s="1"/>
  <c r="AA50" i="1" s="1"/>
  <c r="AG50" i="1" s="1"/>
  <c r="AM50" i="1" s="1"/>
  <c r="AS50" i="1" s="1"/>
  <c r="AY50" i="1" s="1"/>
  <c r="BE50" i="1" s="1"/>
  <c r="L33" i="1"/>
  <c r="P33" i="1" s="1"/>
  <c r="U33" i="1" s="1"/>
  <c r="AA33" i="1" s="1"/>
  <c r="AG33" i="1" s="1"/>
  <c r="AM33" i="1" s="1"/>
  <c r="AS33" i="1" s="1"/>
  <c r="AY33" i="1" s="1"/>
  <c r="BE33" i="1" s="1"/>
  <c r="L20" i="1"/>
  <c r="P20" i="1" s="1"/>
  <c r="U20" i="1" s="1"/>
  <c r="AA20" i="1" s="1"/>
  <c r="AG20" i="1" s="1"/>
  <c r="AM20" i="1" s="1"/>
  <c r="AS20" i="1" s="1"/>
  <c r="AY20" i="1" s="1"/>
  <c r="BE20" i="1" s="1"/>
  <c r="M47" i="1"/>
  <c r="Q47" i="1" s="1"/>
  <c r="W47" i="1" s="1"/>
  <c r="AC47" i="1" s="1"/>
  <c r="AI47" i="1" s="1"/>
  <c r="AO47" i="1" s="1"/>
  <c r="AU47" i="1" s="1"/>
  <c r="BA47" i="1" s="1"/>
  <c r="BG47" i="1" s="1"/>
  <c r="L40" i="1"/>
  <c r="P40" i="1" s="1"/>
  <c r="U40" i="1" s="1"/>
  <c r="AA40" i="1" s="1"/>
  <c r="AG40" i="1" s="1"/>
  <c r="AM40" i="1" s="1"/>
  <c r="AS40" i="1" s="1"/>
  <c r="AY40" i="1" s="1"/>
  <c r="BE40" i="1" s="1"/>
  <c r="L32" i="1"/>
  <c r="P32" i="1" s="1"/>
  <c r="U32" i="1" s="1"/>
  <c r="AA32" i="1" s="1"/>
  <c r="AG32" i="1" s="1"/>
  <c r="AM32" i="1" s="1"/>
  <c r="AS32" i="1" s="1"/>
  <c r="AY32" i="1" s="1"/>
  <c r="BE32" i="1" s="1"/>
  <c r="M25" i="1"/>
  <c r="Q25" i="1" s="1"/>
  <c r="W25" i="1" s="1"/>
  <c r="AC25" i="1" s="1"/>
  <c r="AI25" i="1" s="1"/>
  <c r="AO25" i="1" s="1"/>
  <c r="AU25" i="1" s="1"/>
  <c r="BA25" i="1" s="1"/>
  <c r="BG25" i="1" s="1"/>
  <c r="L19" i="1"/>
  <c r="P19" i="1" s="1"/>
  <c r="U19" i="1" s="1"/>
  <c r="AA19" i="1" s="1"/>
  <c r="AG19" i="1" s="1"/>
  <c r="AM19" i="1" s="1"/>
  <c r="AS19" i="1" s="1"/>
  <c r="AY19" i="1" s="1"/>
  <c r="BE19" i="1" s="1"/>
  <c r="L15" i="1"/>
  <c r="P15" i="1" s="1"/>
  <c r="U15" i="1" s="1"/>
  <c r="AA15" i="1" s="1"/>
  <c r="AG15" i="1" s="1"/>
  <c r="AM15" i="1" s="1"/>
  <c r="AS15" i="1" s="1"/>
  <c r="AY15" i="1" s="1"/>
  <c r="BE15" i="1" s="1"/>
  <c r="M9" i="1"/>
  <c r="Q9" i="1" s="1"/>
  <c r="W9" i="1" s="1"/>
  <c r="AC9" i="1" s="1"/>
  <c r="AI9" i="1" s="1"/>
  <c r="AO9" i="1" s="1"/>
  <c r="AU9" i="1" s="1"/>
  <c r="BA9" i="1" s="1"/>
  <c r="BG9" i="1" s="1"/>
  <c r="L56" i="1"/>
  <c r="P56" i="1" s="1"/>
  <c r="U56" i="1" s="1"/>
  <c r="AA56" i="1" s="1"/>
  <c r="AG56" i="1" s="1"/>
  <c r="AM56" i="1" s="1"/>
  <c r="AS56" i="1" s="1"/>
  <c r="AY56" i="1" s="1"/>
  <c r="BE56" i="1" s="1"/>
  <c r="M24" i="1"/>
  <c r="Q24" i="1" s="1"/>
  <c r="W24" i="1" s="1"/>
  <c r="AC24" i="1" s="1"/>
  <c r="AI24" i="1" s="1"/>
  <c r="AO24" i="1" s="1"/>
  <c r="AU24" i="1" s="1"/>
  <c r="BA24" i="1" s="1"/>
  <c r="BG24" i="1" s="1"/>
  <c r="L59" i="1"/>
  <c r="P59" i="1" s="1"/>
  <c r="U59" i="1" s="1"/>
  <c r="AA59" i="1" s="1"/>
  <c r="AG59" i="1" s="1"/>
  <c r="AM59" i="1" s="1"/>
  <c r="AS59" i="1" s="1"/>
  <c r="AY59" i="1" s="1"/>
  <c r="BE59" i="1" s="1"/>
  <c r="L41" i="1"/>
  <c r="P41" i="1" s="1"/>
  <c r="U41" i="1" s="1"/>
  <c r="AA41" i="1" s="1"/>
  <c r="AG41" i="1" s="1"/>
  <c r="AM41" i="1" s="1"/>
  <c r="AS41" i="1" s="1"/>
  <c r="AY41" i="1" s="1"/>
  <c r="BE41" i="1" s="1"/>
  <c r="L26" i="1"/>
  <c r="P26" i="1" s="1"/>
  <c r="U26" i="1" s="1"/>
  <c r="AA26" i="1" s="1"/>
  <c r="AG26" i="1" s="1"/>
  <c r="AM26" i="1" s="1"/>
  <c r="AS26" i="1" s="1"/>
  <c r="AY26" i="1" s="1"/>
  <c r="BE26" i="1" s="1"/>
  <c r="M15" i="1"/>
  <c r="Q15" i="1" s="1"/>
  <c r="W15" i="1" s="1"/>
  <c r="AC15" i="1" s="1"/>
  <c r="AI15" i="1" s="1"/>
  <c r="AO15" i="1" s="1"/>
  <c r="AU15" i="1" s="1"/>
  <c r="BA15" i="1" s="1"/>
  <c r="BG15" i="1" s="1"/>
  <c r="L10" i="1"/>
  <c r="P10" i="1" s="1"/>
  <c r="U10" i="1" s="1"/>
  <c r="AA10" i="1" s="1"/>
  <c r="AG10" i="1" s="1"/>
  <c r="AM10" i="1" s="1"/>
  <c r="AS10" i="1" s="1"/>
  <c r="AY10" i="1" s="1"/>
  <c r="BE10" i="1" s="1"/>
  <c r="L58" i="1"/>
  <c r="P58" i="1" s="1"/>
  <c r="U58" i="1" s="1"/>
  <c r="AA58" i="1" s="1"/>
  <c r="AG58" i="1" s="1"/>
  <c r="AM58" i="1" s="1"/>
  <c r="AS58" i="1" s="1"/>
  <c r="AY58" i="1" s="1"/>
  <c r="BE58" i="1" s="1"/>
  <c r="L57" i="1"/>
  <c r="P57" i="1" s="1"/>
  <c r="U57" i="1" s="1"/>
  <c r="AA57" i="1" s="1"/>
  <c r="AG57" i="1" s="1"/>
  <c r="AM57" i="1" s="1"/>
  <c r="AS57" i="1" s="1"/>
  <c r="AY57" i="1" s="1"/>
  <c r="BE57" i="1" s="1"/>
  <c r="L47" i="1"/>
  <c r="P47" i="1" s="1"/>
  <c r="U47" i="1" s="1"/>
  <c r="AA47" i="1" s="1"/>
  <c r="AG47" i="1" s="1"/>
  <c r="AM47" i="1" s="1"/>
  <c r="AS47" i="1" s="1"/>
  <c r="AY47" i="1" s="1"/>
  <c r="BE47" i="1" s="1"/>
  <c r="L39" i="1"/>
  <c r="P39" i="1" s="1"/>
  <c r="U39" i="1" s="1"/>
  <c r="AA39" i="1" s="1"/>
  <c r="AG39" i="1" s="1"/>
  <c r="AM39" i="1" s="1"/>
  <c r="AS39" i="1" s="1"/>
  <c r="AY39" i="1" s="1"/>
  <c r="BE39" i="1" s="1"/>
  <c r="L31" i="1"/>
  <c r="P31" i="1" s="1"/>
  <c r="U31" i="1" s="1"/>
  <c r="AA31" i="1" s="1"/>
  <c r="AG31" i="1" s="1"/>
  <c r="AM31" i="1" s="1"/>
  <c r="AS31" i="1" s="1"/>
  <c r="AY31" i="1" s="1"/>
  <c r="BE31" i="1" s="1"/>
  <c r="L25" i="1"/>
  <c r="P25" i="1" s="1"/>
  <c r="U25" i="1" s="1"/>
  <c r="AA25" i="1" s="1"/>
  <c r="AG25" i="1" s="1"/>
  <c r="AM25" i="1" s="1"/>
  <c r="AS25" i="1" s="1"/>
  <c r="AY25" i="1" s="1"/>
  <c r="BE25" i="1" s="1"/>
  <c r="M18" i="1"/>
  <c r="Q18" i="1" s="1"/>
  <c r="W18" i="1" s="1"/>
  <c r="AC18" i="1" s="1"/>
  <c r="AI18" i="1" s="1"/>
  <c r="AO18" i="1" s="1"/>
  <c r="AU18" i="1" s="1"/>
  <c r="BA18" i="1" s="1"/>
  <c r="BG18" i="1" s="1"/>
  <c r="L14" i="1"/>
  <c r="P14" i="1" s="1"/>
  <c r="U14" i="1" s="1"/>
  <c r="AA14" i="1" s="1"/>
  <c r="AG14" i="1" s="1"/>
  <c r="AM14" i="1" s="1"/>
  <c r="AS14" i="1" s="1"/>
  <c r="AY14" i="1" s="1"/>
  <c r="BE14" i="1" s="1"/>
  <c r="L9" i="1"/>
  <c r="P9" i="1" s="1"/>
  <c r="U9" i="1" s="1"/>
  <c r="AA9" i="1" s="1"/>
  <c r="AG9" i="1" s="1"/>
  <c r="AM9" i="1" s="1"/>
  <c r="AS9" i="1" s="1"/>
  <c r="AY9" i="1" s="1"/>
  <c r="BE9" i="1" s="1"/>
  <c r="M38" i="1"/>
  <c r="Q38" i="1" s="1"/>
  <c r="W38" i="1" s="1"/>
  <c r="AC38" i="1" s="1"/>
  <c r="AI38" i="1" s="1"/>
  <c r="AO38" i="1" s="1"/>
  <c r="AU38" i="1" s="1"/>
  <c r="BA38" i="1" s="1"/>
  <c r="BG38" i="1" s="1"/>
  <c r="L8" i="1"/>
  <c r="P8" i="1" s="1"/>
  <c r="U8" i="1" s="1"/>
  <c r="AA8" i="1" s="1"/>
  <c r="AG8" i="1" s="1"/>
  <c r="AM8" i="1" s="1"/>
  <c r="AS8" i="1" s="1"/>
  <c r="AY8" i="1" s="1"/>
  <c r="BE8" i="1" s="1"/>
  <c r="L45" i="1"/>
  <c r="P45" i="1" s="1"/>
  <c r="U45" i="1" s="1"/>
  <c r="AA45" i="1" s="1"/>
  <c r="AG45" i="1" s="1"/>
  <c r="AM45" i="1" s="1"/>
  <c r="AS45" i="1" s="1"/>
  <c r="AY45" i="1" s="1"/>
  <c r="BE45" i="1" s="1"/>
  <c r="L24" i="1"/>
  <c r="P24" i="1" s="1"/>
  <c r="U24" i="1" s="1"/>
  <c r="AA24" i="1" s="1"/>
  <c r="AG24" i="1" s="1"/>
  <c r="AM24" i="1" s="1"/>
  <c r="AS24" i="1" s="1"/>
  <c r="AY24" i="1" s="1"/>
  <c r="BE24" i="1" s="1"/>
  <c r="L13" i="1"/>
  <c r="P13" i="1" s="1"/>
  <c r="U13" i="1" s="1"/>
  <c r="AA13" i="1" s="1"/>
  <c r="AG13" i="1" s="1"/>
  <c r="AM13" i="1" s="1"/>
  <c r="AS13" i="1" s="1"/>
  <c r="AY13" i="1" s="1"/>
  <c r="BE13" i="1" s="1"/>
  <c r="L63" i="1"/>
  <c r="P63" i="1" s="1"/>
  <c r="U63" i="1" s="1"/>
  <c r="AA63" i="1" s="1"/>
  <c r="AG63" i="1" s="1"/>
  <c r="AM63" i="1" s="1"/>
  <c r="AS63" i="1" s="1"/>
  <c r="AY63" i="1" s="1"/>
  <c r="BE63" i="1" s="1"/>
  <c r="L43" i="1"/>
  <c r="P43" i="1" s="1"/>
  <c r="U43" i="1" s="1"/>
  <c r="AA43" i="1" s="1"/>
  <c r="AG43" i="1" s="1"/>
  <c r="AM43" i="1" s="1"/>
  <c r="AS43" i="1" s="1"/>
  <c r="AY43" i="1" s="1"/>
  <c r="BE43" i="1" s="1"/>
  <c r="L23" i="1"/>
  <c r="P23" i="1" s="1"/>
  <c r="U23" i="1" s="1"/>
  <c r="AA23" i="1" s="1"/>
  <c r="AG23" i="1" s="1"/>
  <c r="AM23" i="1" s="1"/>
  <c r="AS23" i="1" s="1"/>
  <c r="AY23" i="1" s="1"/>
  <c r="BE23" i="1" s="1"/>
  <c r="L6" i="1"/>
  <c r="P6" i="1" s="1"/>
  <c r="U6" i="1" s="1"/>
  <c r="AA6" i="1" s="1"/>
  <c r="AG6" i="1" s="1"/>
  <c r="AM6" i="1" s="1"/>
  <c r="AS6" i="1" s="1"/>
  <c r="AY6" i="1" s="1"/>
  <c r="BE6" i="1" s="1"/>
  <c r="L61" i="1"/>
  <c r="P61" i="1" s="1"/>
  <c r="U61" i="1" s="1"/>
  <c r="AA61" i="1" s="1"/>
  <c r="AG61" i="1" s="1"/>
  <c r="AM61" i="1" s="1"/>
  <c r="AS61" i="1" s="1"/>
  <c r="AY61" i="1" s="1"/>
  <c r="BE61" i="1" s="1"/>
  <c r="L53" i="1"/>
  <c r="P53" i="1" s="1"/>
  <c r="U53" i="1" s="1"/>
  <c r="AA53" i="1" s="1"/>
  <c r="AG53" i="1" s="1"/>
  <c r="AM53" i="1" s="1"/>
  <c r="AS53" i="1" s="1"/>
  <c r="AY53" i="1" s="1"/>
  <c r="BE53" i="1" s="1"/>
  <c r="L42" i="1"/>
  <c r="P42" i="1" s="1"/>
  <c r="U42" i="1" s="1"/>
  <c r="AA42" i="1" s="1"/>
  <c r="AG42" i="1" s="1"/>
  <c r="AM42" i="1" s="1"/>
  <c r="AS42" i="1" s="1"/>
  <c r="AY42" i="1" s="1"/>
  <c r="BE42" i="1" s="1"/>
  <c r="L35" i="1"/>
  <c r="P35" i="1" s="1"/>
  <c r="U35" i="1" s="1"/>
  <c r="AA35" i="1" s="1"/>
  <c r="AG35" i="1" s="1"/>
  <c r="AM35" i="1" s="1"/>
  <c r="AS35" i="1" s="1"/>
  <c r="AY35" i="1" s="1"/>
  <c r="BE35" i="1" s="1"/>
  <c r="L28" i="1"/>
  <c r="P28" i="1" s="1"/>
  <c r="U28" i="1" s="1"/>
  <c r="AA28" i="1" s="1"/>
  <c r="AG28" i="1" s="1"/>
  <c r="AM28" i="1" s="1"/>
  <c r="AS28" i="1" s="1"/>
  <c r="AY28" i="1" s="1"/>
  <c r="BE28" i="1" s="1"/>
  <c r="L22" i="1"/>
  <c r="P22" i="1" s="1"/>
  <c r="U22" i="1" s="1"/>
  <c r="AA22" i="1" s="1"/>
  <c r="AG22" i="1" s="1"/>
  <c r="AM22" i="1" s="1"/>
  <c r="AS22" i="1" s="1"/>
  <c r="AY22" i="1" s="1"/>
  <c r="BE22" i="1" s="1"/>
  <c r="M16" i="1"/>
  <c r="Q16" i="1" s="1"/>
  <c r="W16" i="1" s="1"/>
  <c r="AC16" i="1" s="1"/>
  <c r="AI16" i="1" s="1"/>
  <c r="AO16" i="1" s="1"/>
  <c r="AU16" i="1" s="1"/>
  <c r="BA16" i="1" s="1"/>
  <c r="BG16" i="1" s="1"/>
  <c r="L11" i="1"/>
  <c r="P11" i="1" s="1"/>
  <c r="U11" i="1" s="1"/>
  <c r="AA11" i="1" s="1"/>
  <c r="AG11" i="1" s="1"/>
  <c r="AM11" i="1" s="1"/>
  <c r="AS11" i="1" s="1"/>
  <c r="AY11" i="1" s="1"/>
  <c r="BE11" i="1" s="1"/>
  <c r="L5" i="1"/>
  <c r="P5" i="1" s="1"/>
  <c r="U5" i="1" s="1"/>
  <c r="AA5" i="1" s="1"/>
  <c r="AG5" i="1" s="1"/>
  <c r="AM5" i="1" s="1"/>
  <c r="AS5" i="1" s="1"/>
  <c r="AY5" i="1" s="1"/>
  <c r="BE5" i="1" s="1"/>
  <c r="L30" i="1"/>
  <c r="P30" i="1" s="1"/>
  <c r="U30" i="1" s="1"/>
  <c r="AA30" i="1" s="1"/>
  <c r="AG30" i="1" s="1"/>
  <c r="AM30" i="1" s="1"/>
  <c r="AS30" i="1" s="1"/>
  <c r="AY30" i="1" s="1"/>
  <c r="BE30" i="1" s="1"/>
  <c r="L18" i="1"/>
  <c r="P18" i="1" s="1"/>
  <c r="U18" i="1" s="1"/>
  <c r="AA18" i="1" s="1"/>
  <c r="AG18" i="1" s="1"/>
  <c r="AM18" i="1" s="1"/>
  <c r="AS18" i="1" s="1"/>
  <c r="AY18" i="1" s="1"/>
  <c r="BE18" i="1" s="1"/>
  <c r="L64" i="1"/>
  <c r="P64" i="1" s="1"/>
  <c r="U64" i="1" s="1"/>
  <c r="AA64" i="1" s="1"/>
  <c r="AG64" i="1" s="1"/>
  <c r="AM64" i="1" s="1"/>
  <c r="AS64" i="1" s="1"/>
  <c r="AY64" i="1" s="1"/>
  <c r="BE64" i="1" s="1"/>
  <c r="L55" i="1"/>
  <c r="P55" i="1" s="1"/>
  <c r="U55" i="1" s="1"/>
  <c r="AA55" i="1" s="1"/>
  <c r="AG55" i="1" s="1"/>
  <c r="AM55" i="1" s="1"/>
  <c r="AS55" i="1" s="1"/>
  <c r="AY55" i="1" s="1"/>
  <c r="BE55" i="1" s="1"/>
  <c r="L38" i="1"/>
  <c r="P38" i="1" s="1"/>
  <c r="U38" i="1" s="1"/>
  <c r="AA38" i="1" s="1"/>
  <c r="AG38" i="1" s="1"/>
  <c r="AM38" i="1" s="1"/>
  <c r="AS38" i="1" s="1"/>
  <c r="AY38" i="1" s="1"/>
  <c r="BE38" i="1" s="1"/>
  <c r="M29" i="1"/>
  <c r="Q29" i="1" s="1"/>
  <c r="W29" i="1" s="1"/>
  <c r="AC29" i="1" s="1"/>
  <c r="AI29" i="1" s="1"/>
  <c r="AO29" i="1" s="1"/>
  <c r="AU29" i="1" s="1"/>
  <c r="BA29" i="1" s="1"/>
  <c r="BG29" i="1" s="1"/>
  <c r="M17" i="1"/>
  <c r="Q17" i="1" s="1"/>
  <c r="W17" i="1" s="1"/>
  <c r="AC17" i="1" s="1"/>
  <c r="AI17" i="1" s="1"/>
  <c r="AO17" i="1" s="1"/>
  <c r="AU17" i="1" s="1"/>
  <c r="BA17" i="1" s="1"/>
  <c r="BG17" i="1" s="1"/>
  <c r="L7" i="1"/>
  <c r="P7" i="1" s="1"/>
  <c r="U7" i="1" s="1"/>
  <c r="AA7" i="1" s="1"/>
  <c r="AG7" i="1" s="1"/>
  <c r="AM7" i="1" s="1"/>
  <c r="AS7" i="1" s="1"/>
  <c r="AY7" i="1" s="1"/>
  <c r="BE7" i="1" s="1"/>
  <c r="L54" i="1"/>
  <c r="P54" i="1" s="1"/>
  <c r="U54" i="1" s="1"/>
  <c r="AA54" i="1" s="1"/>
  <c r="AG54" i="1" s="1"/>
  <c r="AM54" i="1" s="1"/>
  <c r="AS54" i="1" s="1"/>
  <c r="AY54" i="1" s="1"/>
  <c r="BE54" i="1" s="1"/>
  <c r="L37" i="1"/>
  <c r="P37" i="1" s="1"/>
  <c r="U37" i="1" s="1"/>
  <c r="AA37" i="1" s="1"/>
  <c r="AG37" i="1" s="1"/>
  <c r="AM37" i="1" s="1"/>
  <c r="AS37" i="1" s="1"/>
  <c r="AY37" i="1" s="1"/>
  <c r="BE37" i="1" s="1"/>
  <c r="L29" i="1"/>
  <c r="P29" i="1" s="1"/>
  <c r="U29" i="1" s="1"/>
  <c r="AA29" i="1" s="1"/>
  <c r="AG29" i="1" s="1"/>
  <c r="AM29" i="1" s="1"/>
  <c r="AS29" i="1" s="1"/>
  <c r="AY29" i="1" s="1"/>
  <c r="BE29" i="1" s="1"/>
  <c r="L17" i="1"/>
  <c r="P17" i="1" s="1"/>
  <c r="U17" i="1" s="1"/>
  <c r="AA17" i="1" s="1"/>
  <c r="AG17" i="1" s="1"/>
  <c r="AM17" i="1" s="1"/>
  <c r="AS17" i="1" s="1"/>
  <c r="AY17" i="1" s="1"/>
  <c r="BE17" i="1" s="1"/>
  <c r="L12" i="1"/>
  <c r="P12" i="1" s="1"/>
  <c r="U12" i="1" s="1"/>
  <c r="AA12" i="1" s="1"/>
  <c r="AG12" i="1" s="1"/>
  <c r="AM12" i="1" s="1"/>
  <c r="AS12" i="1" s="1"/>
  <c r="AY12" i="1" s="1"/>
  <c r="BE12" i="1" s="1"/>
  <c r="L60" i="1"/>
  <c r="P60" i="1" s="1"/>
  <c r="U60" i="1" s="1"/>
  <c r="AA60" i="1" s="1"/>
  <c r="AG60" i="1" s="1"/>
  <c r="AM60" i="1" s="1"/>
  <c r="AS60" i="1" s="1"/>
  <c r="AY60" i="1" s="1"/>
  <c r="BE60" i="1" s="1"/>
  <c r="L52" i="1"/>
  <c r="P52" i="1" s="1"/>
  <c r="U52" i="1" s="1"/>
  <c r="AA52" i="1" s="1"/>
  <c r="AG52" i="1" s="1"/>
  <c r="AM52" i="1" s="1"/>
  <c r="AS52" i="1" s="1"/>
  <c r="AY52" i="1" s="1"/>
  <c r="BE52" i="1" s="1"/>
  <c r="M41" i="1"/>
  <c r="Q41" i="1" s="1"/>
  <c r="W41" i="1" s="1"/>
  <c r="AC41" i="1" s="1"/>
  <c r="AI41" i="1" s="1"/>
  <c r="AO41" i="1" s="1"/>
  <c r="AU41" i="1" s="1"/>
  <c r="BA41" i="1" s="1"/>
  <c r="BG41" i="1" s="1"/>
  <c r="L34" i="1"/>
  <c r="P34" i="1" s="1"/>
  <c r="U34" i="1" s="1"/>
  <c r="AA34" i="1" s="1"/>
  <c r="AG34" i="1" s="1"/>
  <c r="AM34" i="1" s="1"/>
  <c r="AS34" i="1" s="1"/>
  <c r="AY34" i="1" s="1"/>
  <c r="BE34" i="1" s="1"/>
  <c r="L27" i="1"/>
  <c r="P27" i="1" s="1"/>
  <c r="U27" i="1" s="1"/>
  <c r="AA27" i="1" s="1"/>
  <c r="AG27" i="1" s="1"/>
  <c r="AM27" i="1" s="1"/>
  <c r="AS27" i="1" s="1"/>
  <c r="AY27" i="1" s="1"/>
  <c r="BE27" i="1" s="1"/>
  <c r="L21" i="1"/>
  <c r="P21" i="1" s="1"/>
  <c r="U21" i="1" s="1"/>
  <c r="AA21" i="1" s="1"/>
  <c r="AG21" i="1" s="1"/>
  <c r="AM21" i="1" s="1"/>
  <c r="AS21" i="1" s="1"/>
  <c r="AY21" i="1" s="1"/>
  <c r="BE21" i="1" s="1"/>
  <c r="L16" i="1"/>
  <c r="P16" i="1" s="1"/>
  <c r="U16" i="1" s="1"/>
  <c r="AA16" i="1" s="1"/>
  <c r="AG16" i="1" s="1"/>
  <c r="AM16" i="1" s="1"/>
  <c r="AS16" i="1" s="1"/>
  <c r="AY16" i="1" s="1"/>
  <c r="BE16" i="1" s="1"/>
  <c r="M10" i="1"/>
  <c r="Q10" i="1" s="1"/>
  <c r="W10" i="1" s="1"/>
  <c r="AC10" i="1" s="1"/>
  <c r="AI10" i="1" s="1"/>
  <c r="AO10" i="1" s="1"/>
  <c r="AU10" i="1" s="1"/>
  <c r="BA10" i="1" s="1"/>
  <c r="BG10" i="1" s="1"/>
  <c r="F5" i="2"/>
  <c r="H5" i="2" s="1"/>
  <c r="J5" i="2" s="1"/>
  <c r="L5" i="2" s="1"/>
  <c r="N5" i="2" s="1"/>
  <c r="P5" i="2" s="1"/>
  <c r="R5" i="2" s="1"/>
  <c r="T5" i="2" s="1"/>
  <c r="V5" i="2" s="1"/>
  <c r="X5" i="2" s="1"/>
  <c r="F6" i="2"/>
  <c r="H6" i="2" s="1"/>
  <c r="J6" i="2" s="1"/>
  <c r="L6" i="2" s="1"/>
  <c r="N6" i="2" s="1"/>
  <c r="P6" i="2" s="1"/>
  <c r="R6" i="2" s="1"/>
  <c r="T6" i="2" s="1"/>
  <c r="V6" i="2" s="1"/>
  <c r="X6" i="2" s="1"/>
  <c r="F7" i="2"/>
  <c r="H7" i="2" s="1"/>
  <c r="J7" i="2" s="1"/>
  <c r="L7" i="2" s="1"/>
  <c r="N7" i="2" s="1"/>
  <c r="P7" i="2" s="1"/>
  <c r="R7" i="2" s="1"/>
  <c r="T7" i="2" s="1"/>
  <c r="V7" i="2" s="1"/>
  <c r="X7" i="2" s="1"/>
  <c r="F8" i="2"/>
  <c r="H8" i="2" s="1"/>
  <c r="J8" i="2" s="1"/>
  <c r="L8" i="2" s="1"/>
  <c r="N8" i="2" s="1"/>
  <c r="P8" i="2" s="1"/>
  <c r="R8" i="2" s="1"/>
  <c r="T8" i="2" s="1"/>
  <c r="V8" i="2" s="1"/>
  <c r="X8" i="2" s="1"/>
  <c r="F9" i="2"/>
  <c r="H9" i="2" s="1"/>
  <c r="J9" i="2" s="1"/>
  <c r="L9" i="2" s="1"/>
  <c r="N9" i="2" s="1"/>
  <c r="P9" i="2" s="1"/>
  <c r="R9" i="2" s="1"/>
  <c r="T9" i="2" s="1"/>
  <c r="V9" i="2" s="1"/>
  <c r="X9" i="2" s="1"/>
  <c r="F10" i="2"/>
  <c r="H10" i="2" s="1"/>
  <c r="J10" i="2" s="1"/>
  <c r="L10" i="2" s="1"/>
  <c r="N10" i="2" s="1"/>
  <c r="P10" i="2" s="1"/>
  <c r="R10" i="2" s="1"/>
  <c r="T10" i="2" s="1"/>
  <c r="V10" i="2" s="1"/>
  <c r="X10" i="2" s="1"/>
  <c r="F11" i="2"/>
  <c r="H11" i="2" s="1"/>
  <c r="J11" i="2" s="1"/>
  <c r="L11" i="2" s="1"/>
  <c r="N11" i="2" s="1"/>
  <c r="P11" i="2" s="1"/>
  <c r="R11" i="2" s="1"/>
  <c r="T11" i="2" s="1"/>
  <c r="V11" i="2" s="1"/>
  <c r="X11" i="2" s="1"/>
  <c r="F12" i="2"/>
  <c r="H12" i="2" s="1"/>
  <c r="J12" i="2" s="1"/>
  <c r="L12" i="2" s="1"/>
  <c r="N12" i="2" s="1"/>
  <c r="P12" i="2" s="1"/>
  <c r="R12" i="2" s="1"/>
  <c r="T12" i="2" s="1"/>
  <c r="V12" i="2" s="1"/>
  <c r="X12" i="2" s="1"/>
  <c r="F13" i="2"/>
  <c r="H13" i="2" s="1"/>
  <c r="J13" i="2" s="1"/>
  <c r="L13" i="2" s="1"/>
  <c r="N13" i="2" s="1"/>
  <c r="P13" i="2" s="1"/>
  <c r="R13" i="2" s="1"/>
  <c r="T13" i="2" s="1"/>
  <c r="V13" i="2" s="1"/>
  <c r="X13" i="2" s="1"/>
  <c r="F14" i="2"/>
  <c r="H14" i="2" s="1"/>
  <c r="J14" i="2" s="1"/>
  <c r="L14" i="2" s="1"/>
  <c r="N14" i="2" s="1"/>
  <c r="P14" i="2" s="1"/>
  <c r="R14" i="2" s="1"/>
  <c r="T14" i="2" s="1"/>
  <c r="V14" i="2" s="1"/>
  <c r="X14" i="2" s="1"/>
  <c r="F15" i="2"/>
  <c r="H15" i="2" s="1"/>
  <c r="J15" i="2" s="1"/>
  <c r="L15" i="2" s="1"/>
  <c r="N15" i="2" s="1"/>
  <c r="P15" i="2" s="1"/>
  <c r="R15" i="2" s="1"/>
  <c r="T15" i="2" s="1"/>
  <c r="V15" i="2" s="1"/>
  <c r="X15" i="2" s="1"/>
  <c r="F16" i="2"/>
  <c r="H16" i="2" s="1"/>
  <c r="J16" i="2" s="1"/>
  <c r="L16" i="2" s="1"/>
  <c r="N16" i="2" s="1"/>
  <c r="P16" i="2" s="1"/>
  <c r="R16" i="2" s="1"/>
  <c r="T16" i="2" s="1"/>
  <c r="V16" i="2" s="1"/>
  <c r="X16" i="2" s="1"/>
  <c r="F17" i="2"/>
  <c r="H17" i="2" s="1"/>
  <c r="J17" i="2" s="1"/>
  <c r="L17" i="2" s="1"/>
  <c r="N17" i="2" s="1"/>
  <c r="P17" i="2" s="1"/>
  <c r="R17" i="2" s="1"/>
  <c r="T17" i="2" s="1"/>
  <c r="V17" i="2" s="1"/>
  <c r="X17" i="2" s="1"/>
  <c r="F21" i="2"/>
  <c r="H21" i="2" s="1"/>
  <c r="J21" i="2" s="1"/>
  <c r="L21" i="2" s="1"/>
  <c r="N21" i="2" s="1"/>
  <c r="P21" i="2" s="1"/>
  <c r="R21" i="2" s="1"/>
  <c r="T21" i="2" s="1"/>
  <c r="V21" i="2" s="1"/>
  <c r="X21" i="2" s="1"/>
  <c r="F22" i="2"/>
  <c r="H22" i="2" s="1"/>
  <c r="J22" i="2" s="1"/>
  <c r="L22" i="2" s="1"/>
  <c r="N22" i="2" s="1"/>
  <c r="P22" i="2" s="1"/>
  <c r="R22" i="2" s="1"/>
  <c r="T22" i="2" s="1"/>
  <c r="V22" i="2" s="1"/>
  <c r="X22" i="2" s="1"/>
  <c r="H24" i="2"/>
  <c r="J24" i="2" s="1"/>
  <c r="L24" i="2" s="1"/>
  <c r="N24" i="2" s="1"/>
  <c r="P24" i="2" s="1"/>
  <c r="R24" i="2" s="1"/>
  <c r="T24" i="2" s="1"/>
  <c r="V24" i="2" s="1"/>
  <c r="X24" i="2" s="1"/>
  <c r="F25" i="2"/>
  <c r="H25" i="2" s="1"/>
  <c r="J25" i="2" s="1"/>
  <c r="L25" i="2" s="1"/>
  <c r="N25" i="2" s="1"/>
  <c r="P25" i="2" s="1"/>
  <c r="R25" i="2" s="1"/>
  <c r="T25" i="2" s="1"/>
  <c r="V25" i="2" s="1"/>
  <c r="X25" i="2" s="1"/>
  <c r="F26" i="2"/>
  <c r="H26" i="2" s="1"/>
  <c r="J26" i="2" s="1"/>
  <c r="L26" i="2" s="1"/>
  <c r="N26" i="2" s="1"/>
  <c r="P26" i="2" s="1"/>
  <c r="R26" i="2" s="1"/>
  <c r="T26" i="2" s="1"/>
  <c r="V26" i="2" s="1"/>
  <c r="X26" i="2" s="1"/>
  <c r="F27" i="2"/>
  <c r="H27" i="2" s="1"/>
  <c r="J27" i="2" s="1"/>
  <c r="L27" i="2" s="1"/>
  <c r="N27" i="2" s="1"/>
  <c r="P27" i="2" s="1"/>
  <c r="R27" i="2" s="1"/>
  <c r="T27" i="2" s="1"/>
  <c r="V27" i="2" s="1"/>
  <c r="X27" i="2" s="1"/>
  <c r="F28" i="2"/>
  <c r="H28" i="2" s="1"/>
  <c r="J28" i="2" s="1"/>
  <c r="L28" i="2" s="1"/>
  <c r="N28" i="2" s="1"/>
  <c r="P28" i="2" s="1"/>
  <c r="R28" i="2" s="1"/>
  <c r="T28" i="2" s="1"/>
  <c r="V28" i="2" s="1"/>
  <c r="X28" i="2" s="1"/>
  <c r="F29" i="2"/>
  <c r="H29" i="2" s="1"/>
  <c r="J29" i="2" s="1"/>
  <c r="L29" i="2" s="1"/>
  <c r="N29" i="2" s="1"/>
  <c r="P29" i="2" s="1"/>
  <c r="R29" i="2" s="1"/>
  <c r="T29" i="2" s="1"/>
  <c r="V29" i="2" s="1"/>
  <c r="X29" i="2" s="1"/>
  <c r="F31" i="2"/>
  <c r="H31" i="2" s="1"/>
  <c r="J31" i="2" s="1"/>
  <c r="L31" i="2" s="1"/>
  <c r="N31" i="2" s="1"/>
  <c r="P31" i="2" s="1"/>
  <c r="R31" i="2" s="1"/>
  <c r="T31" i="2" s="1"/>
  <c r="V31" i="2" s="1"/>
  <c r="X31" i="2" s="1"/>
  <c r="F32" i="2"/>
  <c r="H32" i="2" s="1"/>
  <c r="J32" i="2" s="1"/>
  <c r="L32" i="2" s="1"/>
  <c r="N32" i="2" s="1"/>
  <c r="P32" i="2" s="1"/>
  <c r="R32" i="2" s="1"/>
  <c r="T32" i="2" s="1"/>
  <c r="V32" i="2" s="1"/>
  <c r="X32" i="2" s="1"/>
  <c r="F33" i="2"/>
  <c r="H33" i="2" s="1"/>
  <c r="J33" i="2" s="1"/>
  <c r="L33" i="2" s="1"/>
  <c r="N33" i="2" s="1"/>
  <c r="P33" i="2" s="1"/>
  <c r="R33" i="2" s="1"/>
  <c r="T33" i="2" s="1"/>
  <c r="V33" i="2" s="1"/>
  <c r="X33" i="2" s="1"/>
  <c r="F34" i="2"/>
  <c r="H34" i="2" s="1"/>
  <c r="J34" i="2" s="1"/>
  <c r="L34" i="2" s="1"/>
  <c r="N34" i="2" s="1"/>
  <c r="P34" i="2" s="1"/>
  <c r="R34" i="2" s="1"/>
  <c r="T34" i="2" s="1"/>
  <c r="V34" i="2" s="1"/>
  <c r="X34" i="2" s="1"/>
  <c r="F35" i="2"/>
  <c r="H35" i="2" s="1"/>
  <c r="J35" i="2" s="1"/>
  <c r="L35" i="2" s="1"/>
  <c r="N35" i="2" s="1"/>
  <c r="P35" i="2" s="1"/>
  <c r="R35" i="2" s="1"/>
  <c r="T35" i="2" s="1"/>
  <c r="V35" i="2" s="1"/>
  <c r="X35" i="2" s="1"/>
  <c r="F36" i="2"/>
  <c r="H36" i="2" s="1"/>
  <c r="J36" i="2" s="1"/>
  <c r="L36" i="2" s="1"/>
  <c r="N36" i="2" s="1"/>
  <c r="P36" i="2" s="1"/>
  <c r="R36" i="2" s="1"/>
  <c r="T36" i="2" s="1"/>
  <c r="V36" i="2" s="1"/>
  <c r="X36" i="2" s="1"/>
  <c r="F37" i="2"/>
  <c r="H37" i="2" s="1"/>
  <c r="J37" i="2" s="1"/>
  <c r="L37" i="2" s="1"/>
  <c r="N37" i="2" s="1"/>
  <c r="P37" i="2" s="1"/>
  <c r="R37" i="2" s="1"/>
  <c r="T37" i="2" s="1"/>
  <c r="V37" i="2" s="1"/>
  <c r="X37" i="2" s="1"/>
  <c r="F38" i="2"/>
  <c r="H38" i="2" s="1"/>
  <c r="J38" i="2" s="1"/>
  <c r="L38" i="2" s="1"/>
  <c r="N38" i="2" s="1"/>
  <c r="P38" i="2" s="1"/>
  <c r="R38" i="2" s="1"/>
  <c r="T38" i="2" s="1"/>
  <c r="V38" i="2" s="1"/>
  <c r="X38" i="2" s="1"/>
  <c r="F39" i="2"/>
  <c r="H39" i="2" s="1"/>
  <c r="J39" i="2" s="1"/>
  <c r="L39" i="2" s="1"/>
  <c r="N39" i="2" s="1"/>
  <c r="P39" i="2" s="1"/>
  <c r="R39" i="2" s="1"/>
  <c r="T39" i="2" s="1"/>
  <c r="V39" i="2" s="1"/>
  <c r="X39" i="2" s="1"/>
  <c r="F40" i="2"/>
  <c r="H40" i="2" s="1"/>
  <c r="J40" i="2" s="1"/>
  <c r="L40" i="2" s="1"/>
  <c r="N40" i="2" s="1"/>
  <c r="P40" i="2" s="1"/>
  <c r="R40" i="2" s="1"/>
  <c r="T40" i="2" s="1"/>
  <c r="V40" i="2" s="1"/>
  <c r="X40" i="2" s="1"/>
  <c r="F41" i="2"/>
  <c r="H41" i="2" s="1"/>
  <c r="J41" i="2" s="1"/>
  <c r="L41" i="2" s="1"/>
  <c r="N41" i="2" s="1"/>
  <c r="P41" i="2" s="1"/>
  <c r="R41" i="2" s="1"/>
  <c r="T41" i="2" s="1"/>
  <c r="V41" i="2" s="1"/>
  <c r="X41" i="2" s="1"/>
  <c r="F42" i="2"/>
  <c r="H42" i="2" s="1"/>
  <c r="J42" i="2" s="1"/>
  <c r="L42" i="2" s="1"/>
  <c r="N42" i="2" s="1"/>
  <c r="P42" i="2" s="1"/>
  <c r="R42" i="2" s="1"/>
  <c r="T42" i="2" s="1"/>
  <c r="V42" i="2" s="1"/>
  <c r="X42" i="2" s="1"/>
  <c r="F43" i="2"/>
  <c r="H43" i="2" s="1"/>
  <c r="J43" i="2" s="1"/>
  <c r="L43" i="2" s="1"/>
  <c r="N43" i="2" s="1"/>
  <c r="P43" i="2" s="1"/>
  <c r="R43" i="2" s="1"/>
  <c r="T43" i="2" s="1"/>
  <c r="V43" i="2" s="1"/>
  <c r="X43" i="2" s="1"/>
  <c r="F44" i="2"/>
  <c r="H44" i="2" s="1"/>
  <c r="J44" i="2" s="1"/>
  <c r="L44" i="2" s="1"/>
  <c r="N44" i="2" s="1"/>
  <c r="P44" i="2" s="1"/>
  <c r="R44" i="2" s="1"/>
  <c r="T44" i="2" s="1"/>
  <c r="V44" i="2" s="1"/>
  <c r="X44" i="2" s="1"/>
  <c r="F45" i="2"/>
  <c r="H45" i="2" s="1"/>
  <c r="J45" i="2" s="1"/>
  <c r="L45" i="2" s="1"/>
  <c r="N45" i="2" s="1"/>
  <c r="P45" i="2" s="1"/>
  <c r="R45" i="2" s="1"/>
  <c r="T45" i="2" s="1"/>
  <c r="V45" i="2" s="1"/>
  <c r="X45" i="2" s="1"/>
  <c r="F46" i="2"/>
  <c r="H46" i="2" s="1"/>
  <c r="J46" i="2" s="1"/>
  <c r="L46" i="2" s="1"/>
  <c r="N46" i="2" s="1"/>
  <c r="P46" i="2" s="1"/>
  <c r="R46" i="2" s="1"/>
  <c r="T46" i="2" s="1"/>
  <c r="V46" i="2" s="1"/>
  <c r="X46" i="2" s="1"/>
  <c r="F47" i="2"/>
  <c r="H47" i="2" s="1"/>
  <c r="J47" i="2" s="1"/>
  <c r="L47" i="2" s="1"/>
  <c r="N47" i="2" s="1"/>
  <c r="P47" i="2" s="1"/>
  <c r="R47" i="2" s="1"/>
  <c r="T47" i="2" s="1"/>
  <c r="V47" i="2" s="1"/>
  <c r="X47" i="2" s="1"/>
  <c r="F48" i="2"/>
  <c r="H48" i="2" s="1"/>
  <c r="J48" i="2" s="1"/>
  <c r="L48" i="2" s="1"/>
  <c r="N48" i="2" s="1"/>
  <c r="P48" i="2" s="1"/>
  <c r="R48" i="2" s="1"/>
  <c r="T48" i="2" s="1"/>
  <c r="V48" i="2" s="1"/>
  <c r="X48" i="2" s="1"/>
  <c r="F49" i="2"/>
  <c r="H49" i="2" s="1"/>
  <c r="J49" i="2" s="1"/>
  <c r="L49" i="2" s="1"/>
  <c r="N49" i="2" s="1"/>
  <c r="P49" i="2" s="1"/>
  <c r="R49" i="2" s="1"/>
  <c r="T49" i="2" s="1"/>
  <c r="V49" i="2" s="1"/>
  <c r="X49" i="2" s="1"/>
  <c r="F51" i="2"/>
  <c r="H51" i="2" s="1"/>
  <c r="J51" i="2" s="1"/>
  <c r="L51" i="2" s="1"/>
  <c r="N51" i="2" s="1"/>
  <c r="P51" i="2" s="1"/>
  <c r="R51" i="2" s="1"/>
  <c r="T51" i="2" s="1"/>
  <c r="V51" i="2" s="1"/>
  <c r="X51" i="2" s="1"/>
  <c r="F52" i="2"/>
  <c r="H52" i="2" s="1"/>
  <c r="J52" i="2" s="1"/>
  <c r="L52" i="2" s="1"/>
  <c r="N52" i="2" s="1"/>
  <c r="P52" i="2" s="1"/>
  <c r="R52" i="2" s="1"/>
  <c r="T52" i="2" s="1"/>
  <c r="V52" i="2" s="1"/>
  <c r="X52" i="2" s="1"/>
  <c r="F53" i="2"/>
  <c r="H53" i="2" s="1"/>
  <c r="J53" i="2" s="1"/>
  <c r="L53" i="2" s="1"/>
  <c r="N53" i="2" s="1"/>
  <c r="P53" i="2" s="1"/>
  <c r="R53" i="2" s="1"/>
  <c r="T53" i="2" s="1"/>
  <c r="V53" i="2" s="1"/>
  <c r="X53" i="2" s="1"/>
  <c r="F54" i="2"/>
  <c r="H54" i="2" s="1"/>
  <c r="J54" i="2" s="1"/>
  <c r="L54" i="2" s="1"/>
  <c r="N54" i="2" s="1"/>
  <c r="P54" i="2" s="1"/>
  <c r="R54" i="2" s="1"/>
  <c r="T54" i="2" s="1"/>
  <c r="V54" i="2" s="1"/>
  <c r="X54" i="2" s="1"/>
  <c r="F55" i="2"/>
  <c r="H55" i="2" s="1"/>
  <c r="J55" i="2" s="1"/>
  <c r="L55" i="2" s="1"/>
  <c r="N55" i="2" s="1"/>
  <c r="P55" i="2" s="1"/>
  <c r="R55" i="2" s="1"/>
  <c r="T55" i="2" s="1"/>
  <c r="V55" i="2" s="1"/>
  <c r="X55" i="2" s="1"/>
  <c r="F56" i="2"/>
  <c r="H56" i="2" s="1"/>
  <c r="J56" i="2" s="1"/>
  <c r="L56" i="2" s="1"/>
  <c r="N56" i="2" s="1"/>
  <c r="P56" i="2" s="1"/>
  <c r="R56" i="2" s="1"/>
  <c r="T56" i="2" s="1"/>
  <c r="V56" i="2" s="1"/>
  <c r="X56" i="2" s="1"/>
  <c r="F57" i="2"/>
  <c r="H57" i="2" s="1"/>
  <c r="J57" i="2" s="1"/>
  <c r="L57" i="2" s="1"/>
  <c r="N57" i="2" s="1"/>
  <c r="P57" i="2" s="1"/>
  <c r="R57" i="2" s="1"/>
  <c r="T57" i="2" s="1"/>
  <c r="V57" i="2" s="1"/>
  <c r="X57" i="2" s="1"/>
  <c r="F58" i="2"/>
  <c r="H58" i="2" s="1"/>
  <c r="J58" i="2" s="1"/>
  <c r="L58" i="2" s="1"/>
  <c r="N58" i="2" s="1"/>
  <c r="P58" i="2" s="1"/>
  <c r="R58" i="2" s="1"/>
  <c r="T58" i="2" s="1"/>
  <c r="V58" i="2" s="1"/>
  <c r="X58" i="2" s="1"/>
  <c r="F59" i="2"/>
  <c r="H59" i="2" s="1"/>
  <c r="J59" i="2" s="1"/>
  <c r="L59" i="2" s="1"/>
  <c r="N59" i="2" s="1"/>
  <c r="P59" i="2" s="1"/>
  <c r="R59" i="2" s="1"/>
  <c r="T59" i="2" s="1"/>
  <c r="V59" i="2" s="1"/>
  <c r="X59" i="2" s="1"/>
  <c r="F61" i="2"/>
  <c r="H61" i="2" s="1"/>
  <c r="J61" i="2" s="1"/>
  <c r="L61" i="2" s="1"/>
  <c r="N61" i="2" s="1"/>
  <c r="P61" i="2" s="1"/>
  <c r="R61" i="2" s="1"/>
  <c r="T61" i="2" s="1"/>
  <c r="V61" i="2" s="1"/>
  <c r="X61" i="2" s="1"/>
  <c r="F62" i="2"/>
  <c r="H62" i="2" s="1"/>
  <c r="J62" i="2" s="1"/>
  <c r="L62" i="2" s="1"/>
  <c r="N62" i="2" s="1"/>
  <c r="P62" i="2" s="1"/>
  <c r="R62" i="2" s="1"/>
  <c r="T62" i="2" s="1"/>
  <c r="V62" i="2" s="1"/>
  <c r="X62" i="2" s="1"/>
  <c r="F63" i="2"/>
  <c r="H63" i="2" s="1"/>
  <c r="J63" i="2" s="1"/>
  <c r="L63" i="2" s="1"/>
  <c r="N63" i="2" s="1"/>
  <c r="P63" i="2" s="1"/>
  <c r="R63" i="2" s="1"/>
  <c r="T63" i="2" s="1"/>
  <c r="V63" i="2" s="1"/>
  <c r="X63" i="2" s="1"/>
  <c r="F65" i="2"/>
  <c r="H65" i="2" s="1"/>
  <c r="J65" i="2" s="1"/>
  <c r="L65" i="2" s="1"/>
  <c r="N65" i="2" s="1"/>
  <c r="P65" i="2" s="1"/>
  <c r="R65" i="2" s="1"/>
  <c r="T65" i="2" s="1"/>
  <c r="V65" i="2" s="1"/>
  <c r="X65" i="2" s="1"/>
  <c r="F66" i="2"/>
  <c r="H66" i="2" s="1"/>
  <c r="J66" i="2" s="1"/>
  <c r="L66" i="2" s="1"/>
  <c r="N66" i="2" s="1"/>
  <c r="P66" i="2" s="1"/>
  <c r="R66" i="2" s="1"/>
  <c r="T66" i="2" s="1"/>
  <c r="V66" i="2" s="1"/>
  <c r="X66" i="2" s="1"/>
  <c r="F67" i="2"/>
  <c r="H67" i="2" s="1"/>
  <c r="J67" i="2" s="1"/>
  <c r="L67" i="2" s="1"/>
  <c r="N67" i="2" s="1"/>
  <c r="P67" i="2" s="1"/>
  <c r="R67" i="2" s="1"/>
  <c r="T67" i="2" s="1"/>
  <c r="V67" i="2" s="1"/>
  <c r="X67" i="2" s="1"/>
  <c r="F73" i="2"/>
  <c r="H73" i="2" s="1"/>
  <c r="J73" i="2" s="1"/>
  <c r="L73" i="2" s="1"/>
  <c r="N73" i="2" s="1"/>
  <c r="P73" i="2" s="1"/>
  <c r="R73" i="2" s="1"/>
  <c r="T73" i="2" s="1"/>
  <c r="V73" i="2" s="1"/>
  <c r="X73" i="2" s="1"/>
  <c r="F74" i="2"/>
  <c r="H74" i="2" s="1"/>
  <c r="J74" i="2" s="1"/>
  <c r="L74" i="2" s="1"/>
  <c r="N74" i="2" s="1"/>
  <c r="P74" i="2" s="1"/>
  <c r="R74" i="2" s="1"/>
  <c r="T74" i="2" s="1"/>
  <c r="V74" i="2" s="1"/>
  <c r="X74" i="2" s="1"/>
  <c r="F77" i="2"/>
  <c r="H77" i="2" s="1"/>
  <c r="J77" i="2" s="1"/>
  <c r="L77" i="2" s="1"/>
  <c r="N77" i="2" s="1"/>
  <c r="P77" i="2" s="1"/>
  <c r="R77" i="2" s="1"/>
  <c r="T77" i="2" s="1"/>
  <c r="V77" i="2" s="1"/>
  <c r="X77" i="2" s="1"/>
  <c r="F78" i="2"/>
  <c r="H78" i="2" s="1"/>
  <c r="J78" i="2" s="1"/>
  <c r="L78" i="2" s="1"/>
  <c r="N78" i="2" s="1"/>
  <c r="P78" i="2" s="1"/>
  <c r="R78" i="2" s="1"/>
  <c r="T78" i="2" s="1"/>
  <c r="V78" i="2" s="1"/>
  <c r="X78" i="2" s="1"/>
  <c r="F79" i="2"/>
  <c r="H79" i="2" s="1"/>
  <c r="J79" i="2" s="1"/>
  <c r="L79" i="2" s="1"/>
  <c r="N79" i="2" s="1"/>
  <c r="P79" i="2" s="1"/>
  <c r="R79" i="2" s="1"/>
  <c r="T79" i="2" s="1"/>
  <c r="V79" i="2" s="1"/>
  <c r="X79" i="2" s="1"/>
  <c r="F80" i="2"/>
  <c r="H80" i="2" s="1"/>
  <c r="J80" i="2" s="1"/>
  <c r="L80" i="2" s="1"/>
  <c r="N80" i="2" s="1"/>
  <c r="P80" i="2" s="1"/>
  <c r="R80" i="2" s="1"/>
  <c r="T80" i="2" s="1"/>
  <c r="V80" i="2" s="1"/>
  <c r="X80" i="2" s="1"/>
  <c r="F81" i="2"/>
  <c r="H81" i="2" s="1"/>
  <c r="J81" i="2" s="1"/>
  <c r="L81" i="2" s="1"/>
  <c r="N81" i="2" s="1"/>
  <c r="P81" i="2" s="1"/>
  <c r="R81" i="2" s="1"/>
  <c r="T81" i="2" s="1"/>
  <c r="V81" i="2" s="1"/>
  <c r="X81" i="2" s="1"/>
  <c r="F82" i="2"/>
  <c r="H82" i="2" s="1"/>
  <c r="J82" i="2" s="1"/>
  <c r="L82" i="2" s="1"/>
  <c r="N82" i="2" s="1"/>
  <c r="P82" i="2" s="1"/>
  <c r="R82" i="2" s="1"/>
  <c r="T82" i="2" s="1"/>
  <c r="V82" i="2" s="1"/>
  <c r="X82" i="2" s="1"/>
  <c r="F83" i="2"/>
  <c r="H83" i="2" s="1"/>
  <c r="J83" i="2" s="1"/>
  <c r="L83" i="2" s="1"/>
  <c r="N83" i="2" s="1"/>
  <c r="P83" i="2" s="1"/>
  <c r="R83" i="2" s="1"/>
  <c r="T83" i="2" s="1"/>
  <c r="V83" i="2" s="1"/>
  <c r="X83" i="2" s="1"/>
  <c r="F84" i="2"/>
  <c r="H84" i="2" s="1"/>
  <c r="J84" i="2" s="1"/>
  <c r="L84" i="2" s="1"/>
  <c r="N84" i="2" s="1"/>
  <c r="P84" i="2" s="1"/>
  <c r="R84" i="2" s="1"/>
  <c r="T84" i="2" s="1"/>
  <c r="V84" i="2" s="1"/>
  <c r="X84" i="2" s="1"/>
  <c r="F85" i="2"/>
  <c r="H85" i="2" s="1"/>
  <c r="J85" i="2" s="1"/>
  <c r="L85" i="2" s="1"/>
  <c r="N85" i="2" s="1"/>
  <c r="P85" i="2" s="1"/>
  <c r="R85" i="2" s="1"/>
  <c r="T85" i="2" s="1"/>
  <c r="V85" i="2" s="1"/>
  <c r="X85" i="2" s="1"/>
  <c r="F86" i="2"/>
  <c r="H86" i="2" s="1"/>
  <c r="J86" i="2" s="1"/>
  <c r="L86" i="2" s="1"/>
  <c r="N86" i="2" s="1"/>
  <c r="P86" i="2" s="1"/>
  <c r="R86" i="2" s="1"/>
  <c r="T86" i="2" s="1"/>
  <c r="V86" i="2" s="1"/>
  <c r="X86" i="2" s="1"/>
  <c r="F87" i="2"/>
  <c r="H87" i="2" s="1"/>
  <c r="J87" i="2" s="1"/>
  <c r="L87" i="2" s="1"/>
  <c r="N87" i="2" s="1"/>
  <c r="P87" i="2" s="1"/>
  <c r="R87" i="2" s="1"/>
  <c r="T87" i="2" s="1"/>
  <c r="V87" i="2" s="1"/>
  <c r="X87" i="2" s="1"/>
  <c r="F88" i="2"/>
  <c r="H88" i="2" s="1"/>
  <c r="J88" i="2" s="1"/>
  <c r="L88" i="2" s="1"/>
  <c r="N88" i="2" s="1"/>
  <c r="P88" i="2" s="1"/>
  <c r="R88" i="2" s="1"/>
  <c r="T88" i="2" s="1"/>
  <c r="V88" i="2" s="1"/>
  <c r="X88" i="2" s="1"/>
  <c r="F89" i="2"/>
  <c r="H89" i="2" s="1"/>
  <c r="J89" i="2" s="1"/>
  <c r="L89" i="2" s="1"/>
  <c r="N89" i="2" s="1"/>
  <c r="P89" i="2" s="1"/>
  <c r="R89" i="2" s="1"/>
  <c r="T89" i="2" s="1"/>
  <c r="V89" i="2" s="1"/>
  <c r="X89" i="2" s="1"/>
  <c r="F90" i="2"/>
  <c r="H90" i="2" s="1"/>
  <c r="J90" i="2" s="1"/>
  <c r="L90" i="2" s="1"/>
  <c r="N90" i="2" s="1"/>
  <c r="P90" i="2" s="1"/>
  <c r="R90" i="2" s="1"/>
  <c r="T90" i="2" s="1"/>
  <c r="V90" i="2" s="1"/>
  <c r="X90" i="2" s="1"/>
  <c r="F92" i="2"/>
  <c r="H92" i="2" s="1"/>
  <c r="J92" i="2" s="1"/>
  <c r="L92" i="2" s="1"/>
  <c r="N92" i="2" s="1"/>
  <c r="P92" i="2" s="1"/>
  <c r="R92" i="2" s="1"/>
  <c r="T92" i="2" s="1"/>
  <c r="V92" i="2" s="1"/>
  <c r="X92" i="2" s="1"/>
  <c r="F93" i="2"/>
  <c r="H93" i="2" s="1"/>
  <c r="J93" i="2" s="1"/>
  <c r="L93" i="2" s="1"/>
  <c r="N93" i="2" s="1"/>
  <c r="P93" i="2" s="1"/>
  <c r="R93" i="2" s="1"/>
  <c r="T93" i="2" s="1"/>
  <c r="V93" i="2" s="1"/>
  <c r="X93" i="2" s="1"/>
  <c r="F96" i="2"/>
  <c r="H96" i="2" s="1"/>
  <c r="J96" i="2" s="1"/>
  <c r="L96" i="2" s="1"/>
  <c r="N96" i="2" s="1"/>
  <c r="P96" i="2" s="1"/>
  <c r="R96" i="2" s="1"/>
  <c r="T96" i="2" s="1"/>
  <c r="V96" i="2" s="1"/>
  <c r="X96" i="2" s="1"/>
  <c r="F99" i="2"/>
  <c r="H99" i="2" s="1"/>
  <c r="J99" i="2" s="1"/>
  <c r="L99" i="2" s="1"/>
  <c r="N99" i="2" s="1"/>
  <c r="P99" i="2" s="1"/>
  <c r="R99" i="2" s="1"/>
  <c r="T99" i="2" s="1"/>
  <c r="V99" i="2" s="1"/>
  <c r="X99" i="2" s="1"/>
  <c r="F100" i="2"/>
  <c r="H100" i="2" s="1"/>
  <c r="J100" i="2" s="1"/>
  <c r="L100" i="2" s="1"/>
  <c r="N100" i="2" s="1"/>
  <c r="P100" i="2" s="1"/>
  <c r="R100" i="2" s="1"/>
  <c r="T100" i="2" s="1"/>
  <c r="V100" i="2" s="1"/>
  <c r="X100" i="2" s="1"/>
  <c r="F101" i="2"/>
  <c r="H101" i="2" s="1"/>
  <c r="J101" i="2" s="1"/>
  <c r="L101" i="2" s="1"/>
  <c r="N101" i="2" s="1"/>
  <c r="P101" i="2" s="1"/>
  <c r="R101" i="2" s="1"/>
  <c r="T101" i="2" s="1"/>
  <c r="V101" i="2" s="1"/>
  <c r="X101" i="2" s="1"/>
  <c r="F102" i="2"/>
  <c r="H102" i="2" s="1"/>
  <c r="J102" i="2" s="1"/>
  <c r="L102" i="2" s="1"/>
  <c r="N102" i="2" s="1"/>
  <c r="P102" i="2" s="1"/>
  <c r="R102" i="2" s="1"/>
  <c r="T102" i="2" s="1"/>
  <c r="V102" i="2" s="1"/>
  <c r="X102" i="2" s="1"/>
  <c r="F103" i="2"/>
  <c r="H103" i="2" s="1"/>
  <c r="J103" i="2" s="1"/>
  <c r="L103" i="2" s="1"/>
  <c r="N103" i="2" s="1"/>
  <c r="P103" i="2" s="1"/>
  <c r="R103" i="2" s="1"/>
  <c r="T103" i="2" s="1"/>
  <c r="V103" i="2" s="1"/>
  <c r="X103" i="2" s="1"/>
  <c r="F107" i="2"/>
  <c r="H107" i="2" s="1"/>
  <c r="J107" i="2" s="1"/>
  <c r="L107" i="2" s="1"/>
  <c r="N107" i="2" s="1"/>
  <c r="P107" i="2" s="1"/>
  <c r="R107" i="2" s="1"/>
  <c r="T107" i="2" s="1"/>
  <c r="V107" i="2" s="1"/>
  <c r="X107" i="2" s="1"/>
  <c r="F108" i="2"/>
  <c r="H108" i="2" s="1"/>
  <c r="J108" i="2" s="1"/>
  <c r="L108" i="2" s="1"/>
  <c r="N108" i="2" s="1"/>
  <c r="P108" i="2" s="1"/>
  <c r="R108" i="2" s="1"/>
  <c r="T108" i="2" s="1"/>
  <c r="V108" i="2" s="1"/>
  <c r="X108" i="2" s="1"/>
  <c r="F109" i="2"/>
  <c r="H109" i="2" s="1"/>
  <c r="J109" i="2" s="1"/>
  <c r="L109" i="2" s="1"/>
  <c r="N109" i="2" s="1"/>
  <c r="P109" i="2" s="1"/>
  <c r="R109" i="2" s="1"/>
  <c r="T109" i="2" s="1"/>
  <c r="V109" i="2" s="1"/>
  <c r="X109" i="2" s="1"/>
  <c r="F112" i="2"/>
  <c r="H112" i="2" s="1"/>
  <c r="J112" i="2" s="1"/>
  <c r="L112" i="2" s="1"/>
  <c r="N112" i="2" s="1"/>
  <c r="P112" i="2" s="1"/>
  <c r="R112" i="2" s="1"/>
  <c r="T112" i="2" s="1"/>
  <c r="V112" i="2" s="1"/>
  <c r="X112" i="2" s="1"/>
  <c r="F113" i="2"/>
  <c r="H113" i="2" s="1"/>
  <c r="J113" i="2" s="1"/>
  <c r="L113" i="2" s="1"/>
  <c r="N113" i="2" s="1"/>
  <c r="P113" i="2" s="1"/>
  <c r="R113" i="2" s="1"/>
  <c r="T113" i="2" s="1"/>
  <c r="V113" i="2" s="1"/>
  <c r="X113" i="2" s="1"/>
  <c r="F114" i="2"/>
  <c r="H114" i="2" s="1"/>
  <c r="J114" i="2" s="1"/>
  <c r="L114" i="2" s="1"/>
  <c r="N114" i="2" s="1"/>
  <c r="P114" i="2" s="1"/>
  <c r="R114" i="2" s="1"/>
  <c r="T114" i="2" s="1"/>
  <c r="V114" i="2" s="1"/>
  <c r="X114" i="2" s="1"/>
  <c r="F116" i="2"/>
  <c r="H116" i="2" s="1"/>
  <c r="J116" i="2" s="1"/>
  <c r="L116" i="2" s="1"/>
  <c r="N116" i="2" s="1"/>
  <c r="P116" i="2" s="1"/>
  <c r="R116" i="2" s="1"/>
  <c r="T116" i="2" s="1"/>
  <c r="V116" i="2" s="1"/>
  <c r="X116" i="2" s="1"/>
  <c r="F119" i="2"/>
  <c r="H119" i="2" s="1"/>
  <c r="J119" i="2" s="1"/>
  <c r="L119" i="2" s="1"/>
  <c r="N119" i="2" s="1"/>
  <c r="P119" i="2" s="1"/>
  <c r="R119" i="2" s="1"/>
  <c r="T119" i="2" s="1"/>
  <c r="V119" i="2" s="1"/>
  <c r="X119" i="2" s="1"/>
  <c r="F121" i="2"/>
  <c r="H121" i="2" s="1"/>
  <c r="J121" i="2" s="1"/>
  <c r="L121" i="2" s="1"/>
  <c r="N121" i="2" s="1"/>
  <c r="P121" i="2" s="1"/>
  <c r="R121" i="2" s="1"/>
  <c r="T121" i="2" s="1"/>
  <c r="V121" i="2" s="1"/>
  <c r="X121" i="2" s="1"/>
  <c r="F123" i="2"/>
  <c r="H123" i="2" s="1"/>
  <c r="J123" i="2" s="1"/>
  <c r="L123" i="2" s="1"/>
  <c r="N123" i="2" s="1"/>
  <c r="P123" i="2" s="1"/>
  <c r="R123" i="2" s="1"/>
  <c r="T123" i="2" s="1"/>
  <c r="V123" i="2" s="1"/>
  <c r="X123" i="2" s="1"/>
  <c r="F124" i="2"/>
  <c r="H124" i="2" s="1"/>
  <c r="J124" i="2" s="1"/>
  <c r="L124" i="2" s="1"/>
  <c r="N124" i="2" s="1"/>
  <c r="P124" i="2" s="1"/>
  <c r="R124" i="2" s="1"/>
  <c r="T124" i="2" s="1"/>
  <c r="V124" i="2" s="1"/>
  <c r="X124" i="2" s="1"/>
  <c r="F125" i="2"/>
  <c r="H125" i="2" s="1"/>
  <c r="J125" i="2" s="1"/>
  <c r="L125" i="2" s="1"/>
  <c r="N125" i="2" s="1"/>
  <c r="P125" i="2" s="1"/>
  <c r="R125" i="2" s="1"/>
  <c r="T125" i="2" s="1"/>
  <c r="V125" i="2" s="1"/>
  <c r="X125" i="2" s="1"/>
  <c r="F127" i="2"/>
  <c r="H127" i="2" s="1"/>
  <c r="J127" i="2" s="1"/>
  <c r="L127" i="2" s="1"/>
  <c r="N127" i="2" s="1"/>
  <c r="P127" i="2" s="1"/>
  <c r="R127" i="2" s="1"/>
  <c r="T127" i="2" s="1"/>
  <c r="V127" i="2" s="1"/>
  <c r="X127" i="2" s="1"/>
  <c r="F128" i="2"/>
  <c r="H128" i="2" s="1"/>
  <c r="J128" i="2" s="1"/>
  <c r="L128" i="2" s="1"/>
  <c r="N128" i="2" s="1"/>
  <c r="P128" i="2" s="1"/>
  <c r="R128" i="2" s="1"/>
  <c r="T128" i="2" s="1"/>
  <c r="V128" i="2" s="1"/>
  <c r="X128" i="2" s="1"/>
  <c r="F129" i="2"/>
  <c r="H129" i="2" s="1"/>
  <c r="J129" i="2" s="1"/>
  <c r="L129" i="2" s="1"/>
  <c r="N129" i="2" s="1"/>
  <c r="P129" i="2" s="1"/>
  <c r="R129" i="2" s="1"/>
  <c r="T129" i="2" s="1"/>
  <c r="V129" i="2" s="1"/>
  <c r="X129" i="2" s="1"/>
  <c r="F131" i="2"/>
  <c r="H131" i="2" s="1"/>
  <c r="J131" i="2" s="1"/>
  <c r="L131" i="2" s="1"/>
  <c r="N131" i="2" s="1"/>
  <c r="P131" i="2" s="1"/>
  <c r="R131" i="2" s="1"/>
  <c r="T131" i="2" s="1"/>
  <c r="V131" i="2" s="1"/>
  <c r="X131" i="2" s="1"/>
  <c r="F133" i="2"/>
  <c r="H133" i="2" s="1"/>
  <c r="J133" i="2" s="1"/>
  <c r="L133" i="2" s="1"/>
  <c r="N133" i="2" s="1"/>
  <c r="P133" i="2" s="1"/>
  <c r="R133" i="2" s="1"/>
  <c r="T133" i="2" s="1"/>
  <c r="V133" i="2" s="1"/>
  <c r="X133" i="2" s="1"/>
  <c r="F134" i="2"/>
  <c r="H134" i="2" s="1"/>
  <c r="J134" i="2" s="1"/>
  <c r="L134" i="2" s="1"/>
  <c r="N134" i="2" s="1"/>
  <c r="P134" i="2" s="1"/>
  <c r="R134" i="2" s="1"/>
  <c r="T134" i="2" s="1"/>
  <c r="V134" i="2" s="1"/>
  <c r="X134" i="2" s="1"/>
  <c r="F135" i="2"/>
  <c r="H135" i="2" s="1"/>
  <c r="J135" i="2" s="1"/>
  <c r="L135" i="2" s="1"/>
  <c r="N135" i="2" s="1"/>
  <c r="P135" i="2" s="1"/>
  <c r="R135" i="2" s="1"/>
  <c r="T135" i="2" s="1"/>
  <c r="V135" i="2" s="1"/>
  <c r="X135" i="2" s="1"/>
  <c r="F136" i="2"/>
  <c r="H136" i="2" s="1"/>
  <c r="J136" i="2" s="1"/>
  <c r="L136" i="2" s="1"/>
  <c r="N136" i="2" s="1"/>
  <c r="P136" i="2" s="1"/>
  <c r="R136" i="2" s="1"/>
  <c r="T136" i="2" s="1"/>
  <c r="V136" i="2" s="1"/>
  <c r="X136" i="2" s="1"/>
  <c r="F137" i="2"/>
  <c r="H137" i="2" s="1"/>
  <c r="J137" i="2" s="1"/>
  <c r="L137" i="2" s="1"/>
  <c r="N137" i="2" s="1"/>
  <c r="P137" i="2" s="1"/>
  <c r="R137" i="2" s="1"/>
  <c r="T137" i="2" s="1"/>
  <c r="V137" i="2" s="1"/>
  <c r="X137" i="2" s="1"/>
  <c r="F138" i="2"/>
  <c r="H138" i="2" s="1"/>
  <c r="J138" i="2" s="1"/>
  <c r="L138" i="2" s="1"/>
  <c r="N138" i="2" s="1"/>
  <c r="P138" i="2" s="1"/>
  <c r="R138" i="2" s="1"/>
  <c r="T138" i="2" s="1"/>
  <c r="V138" i="2" s="1"/>
  <c r="X138" i="2" s="1"/>
  <c r="F139" i="2"/>
  <c r="H139" i="2" s="1"/>
  <c r="J139" i="2" s="1"/>
  <c r="L139" i="2" s="1"/>
  <c r="N139" i="2" s="1"/>
  <c r="P139" i="2" s="1"/>
  <c r="R139" i="2" s="1"/>
  <c r="T139" i="2" s="1"/>
  <c r="V139" i="2" s="1"/>
  <c r="X139" i="2" s="1"/>
  <c r="F140" i="2"/>
  <c r="H140" i="2" s="1"/>
  <c r="J140" i="2" s="1"/>
  <c r="L140" i="2" s="1"/>
  <c r="N140" i="2" s="1"/>
  <c r="P140" i="2" s="1"/>
  <c r="R140" i="2" s="1"/>
  <c r="T140" i="2" s="1"/>
  <c r="V140" i="2" s="1"/>
  <c r="X140" i="2" s="1"/>
  <c r="F142" i="2"/>
  <c r="H142" i="2" s="1"/>
  <c r="J142" i="2" s="1"/>
  <c r="L142" i="2" s="1"/>
  <c r="N142" i="2" s="1"/>
  <c r="P142" i="2" s="1"/>
  <c r="R142" i="2" s="1"/>
  <c r="T142" i="2" s="1"/>
  <c r="V142" i="2" s="1"/>
  <c r="X142" i="2" s="1"/>
  <c r="F143" i="2"/>
  <c r="H143" i="2" s="1"/>
  <c r="J143" i="2" s="1"/>
  <c r="L143" i="2" s="1"/>
  <c r="N143" i="2" s="1"/>
  <c r="P143" i="2" s="1"/>
  <c r="R143" i="2" s="1"/>
  <c r="T143" i="2" s="1"/>
  <c r="V143" i="2" s="1"/>
  <c r="X143" i="2" s="1"/>
  <c r="F144" i="2"/>
  <c r="H144" i="2" s="1"/>
  <c r="J144" i="2" s="1"/>
  <c r="L144" i="2" s="1"/>
  <c r="N144" i="2" s="1"/>
  <c r="P144" i="2" s="1"/>
  <c r="R144" i="2" s="1"/>
  <c r="T144" i="2" s="1"/>
  <c r="V144" i="2" s="1"/>
  <c r="X144" i="2" s="1"/>
  <c r="F145" i="2"/>
  <c r="H145" i="2" s="1"/>
  <c r="J145" i="2" s="1"/>
  <c r="L145" i="2" s="1"/>
  <c r="N145" i="2" s="1"/>
  <c r="P145" i="2" s="1"/>
  <c r="R145" i="2" s="1"/>
  <c r="T145" i="2" s="1"/>
  <c r="V145" i="2" s="1"/>
  <c r="X145" i="2" s="1"/>
  <c r="F146" i="2"/>
  <c r="H146" i="2" s="1"/>
  <c r="J146" i="2" s="1"/>
  <c r="L146" i="2" s="1"/>
  <c r="N146" i="2" s="1"/>
  <c r="P146" i="2" s="1"/>
  <c r="R146" i="2" s="1"/>
  <c r="T146" i="2" s="1"/>
  <c r="V146" i="2" s="1"/>
  <c r="X146" i="2" s="1"/>
  <c r="F148" i="2"/>
  <c r="H148" i="2" s="1"/>
  <c r="J148" i="2" s="1"/>
  <c r="L148" i="2" s="1"/>
  <c r="N148" i="2" s="1"/>
  <c r="P148" i="2" s="1"/>
  <c r="R148" i="2" s="1"/>
  <c r="T148" i="2" s="1"/>
  <c r="V148" i="2" s="1"/>
  <c r="X148" i="2" s="1"/>
  <c r="F150" i="2"/>
  <c r="H150" i="2" s="1"/>
  <c r="J150" i="2" s="1"/>
  <c r="L150" i="2" s="1"/>
  <c r="N150" i="2" s="1"/>
  <c r="P150" i="2" s="1"/>
  <c r="R150" i="2" s="1"/>
  <c r="T150" i="2" s="1"/>
  <c r="V150" i="2" s="1"/>
  <c r="X150" i="2" s="1"/>
  <c r="F151" i="2"/>
  <c r="H151" i="2" s="1"/>
  <c r="J151" i="2" s="1"/>
  <c r="L151" i="2" s="1"/>
  <c r="N151" i="2" s="1"/>
  <c r="P151" i="2" s="1"/>
  <c r="R151" i="2" s="1"/>
  <c r="T151" i="2" s="1"/>
  <c r="V151" i="2" s="1"/>
  <c r="X151" i="2" s="1"/>
  <c r="F153" i="2"/>
  <c r="H153" i="2" s="1"/>
  <c r="J153" i="2" s="1"/>
  <c r="L153" i="2" s="1"/>
  <c r="N153" i="2" s="1"/>
  <c r="P153" i="2" s="1"/>
  <c r="R153" i="2" s="1"/>
  <c r="T153" i="2" s="1"/>
  <c r="V153" i="2" s="1"/>
  <c r="X153" i="2" s="1"/>
  <c r="F155" i="2"/>
  <c r="H155" i="2" s="1"/>
  <c r="J155" i="2" s="1"/>
  <c r="L155" i="2" s="1"/>
  <c r="N155" i="2" s="1"/>
  <c r="P155" i="2" s="1"/>
  <c r="R155" i="2" s="1"/>
  <c r="T155" i="2" s="1"/>
  <c r="V155" i="2" s="1"/>
  <c r="X155" i="2" s="1"/>
  <c r="F156" i="2"/>
  <c r="H156" i="2" s="1"/>
  <c r="J156" i="2" s="1"/>
  <c r="L156" i="2" s="1"/>
  <c r="N156" i="2" s="1"/>
  <c r="P156" i="2" s="1"/>
  <c r="R156" i="2" s="1"/>
  <c r="T156" i="2" s="1"/>
  <c r="V156" i="2" s="1"/>
  <c r="X156" i="2" s="1"/>
  <c r="F157" i="2"/>
  <c r="H157" i="2" s="1"/>
  <c r="J157" i="2" s="1"/>
  <c r="L157" i="2" s="1"/>
  <c r="N157" i="2" s="1"/>
  <c r="P157" i="2" s="1"/>
  <c r="R157" i="2" s="1"/>
  <c r="T157" i="2" s="1"/>
  <c r="V157" i="2" s="1"/>
  <c r="X157" i="2" s="1"/>
  <c r="F158" i="2"/>
  <c r="H158" i="2" s="1"/>
  <c r="J158" i="2" s="1"/>
  <c r="L158" i="2" s="1"/>
  <c r="N158" i="2" s="1"/>
  <c r="P158" i="2" s="1"/>
  <c r="R158" i="2" s="1"/>
  <c r="T158" i="2" s="1"/>
  <c r="V158" i="2" s="1"/>
  <c r="X158" i="2" s="1"/>
  <c r="F159" i="2"/>
  <c r="H159" i="2" s="1"/>
  <c r="J159" i="2" s="1"/>
  <c r="L159" i="2" s="1"/>
  <c r="N159" i="2" s="1"/>
  <c r="P159" i="2" s="1"/>
  <c r="R159" i="2" s="1"/>
  <c r="T159" i="2" s="1"/>
  <c r="V159" i="2" s="1"/>
  <c r="X159" i="2" s="1"/>
  <c r="F160" i="2"/>
  <c r="H160" i="2" s="1"/>
  <c r="J160" i="2" s="1"/>
  <c r="L160" i="2" s="1"/>
  <c r="N160" i="2" s="1"/>
  <c r="P160" i="2" s="1"/>
  <c r="R160" i="2" s="1"/>
  <c r="T160" i="2" s="1"/>
  <c r="V160" i="2" s="1"/>
  <c r="X160" i="2" s="1"/>
  <c r="F161" i="2"/>
  <c r="H161" i="2" s="1"/>
  <c r="J161" i="2" s="1"/>
  <c r="L161" i="2" s="1"/>
  <c r="N161" i="2" s="1"/>
  <c r="P161" i="2" s="1"/>
  <c r="R161" i="2" s="1"/>
  <c r="T161" i="2" s="1"/>
  <c r="V161" i="2" s="1"/>
  <c r="X161" i="2" s="1"/>
  <c r="F162" i="2"/>
  <c r="H162" i="2" s="1"/>
  <c r="J162" i="2" s="1"/>
  <c r="L162" i="2" s="1"/>
  <c r="N162" i="2" s="1"/>
  <c r="P162" i="2" s="1"/>
  <c r="R162" i="2" s="1"/>
  <c r="T162" i="2" s="1"/>
  <c r="V162" i="2" s="1"/>
  <c r="X162" i="2" s="1"/>
  <c r="F163" i="2"/>
  <c r="H163" i="2" s="1"/>
  <c r="J163" i="2" s="1"/>
  <c r="L163" i="2" s="1"/>
  <c r="N163" i="2" s="1"/>
  <c r="P163" i="2" s="1"/>
  <c r="R163" i="2" s="1"/>
  <c r="T163" i="2" s="1"/>
  <c r="V163" i="2" s="1"/>
  <c r="X163" i="2" s="1"/>
  <c r="F164" i="2"/>
  <c r="H164" i="2" s="1"/>
  <c r="J164" i="2" s="1"/>
  <c r="L164" i="2" s="1"/>
  <c r="N164" i="2" s="1"/>
  <c r="P164" i="2" s="1"/>
  <c r="R164" i="2" s="1"/>
  <c r="T164" i="2" s="1"/>
  <c r="V164" i="2" s="1"/>
  <c r="X164" i="2" s="1"/>
  <c r="F165" i="2"/>
  <c r="H165" i="2" s="1"/>
  <c r="J165" i="2" s="1"/>
  <c r="L165" i="2" s="1"/>
  <c r="N165" i="2" s="1"/>
  <c r="P165" i="2" s="1"/>
  <c r="R165" i="2" s="1"/>
  <c r="T165" i="2" s="1"/>
  <c r="V165" i="2" s="1"/>
  <c r="X165" i="2" s="1"/>
  <c r="F166" i="2"/>
  <c r="H166" i="2" s="1"/>
  <c r="J166" i="2" s="1"/>
  <c r="L166" i="2" s="1"/>
  <c r="N166" i="2" s="1"/>
  <c r="P166" i="2" s="1"/>
  <c r="R166" i="2" s="1"/>
  <c r="T166" i="2" s="1"/>
  <c r="V166" i="2" s="1"/>
  <c r="X166" i="2" s="1"/>
  <c r="F167" i="2"/>
  <c r="H167" i="2" s="1"/>
  <c r="J167" i="2" s="1"/>
  <c r="L167" i="2" s="1"/>
  <c r="N167" i="2" s="1"/>
  <c r="P167" i="2" s="1"/>
  <c r="R167" i="2" s="1"/>
  <c r="T167" i="2" s="1"/>
  <c r="V167" i="2" s="1"/>
  <c r="X167" i="2" s="1"/>
  <c r="F168" i="2"/>
  <c r="H168" i="2" s="1"/>
  <c r="J168" i="2" s="1"/>
  <c r="L168" i="2" s="1"/>
  <c r="N168" i="2" s="1"/>
  <c r="P168" i="2" s="1"/>
  <c r="R168" i="2" s="1"/>
  <c r="T168" i="2" s="1"/>
  <c r="V168" i="2" s="1"/>
  <c r="X168" i="2" s="1"/>
  <c r="F169" i="2"/>
  <c r="H169" i="2" s="1"/>
  <c r="J169" i="2" s="1"/>
  <c r="L169" i="2" s="1"/>
  <c r="N169" i="2" s="1"/>
  <c r="P169" i="2" s="1"/>
  <c r="R169" i="2" s="1"/>
  <c r="T169" i="2" s="1"/>
  <c r="V169" i="2" s="1"/>
  <c r="X169" i="2" s="1"/>
  <c r="F170" i="2"/>
  <c r="H170" i="2" s="1"/>
  <c r="J170" i="2" s="1"/>
  <c r="L170" i="2" s="1"/>
  <c r="N170" i="2" s="1"/>
  <c r="P170" i="2" s="1"/>
  <c r="R170" i="2" s="1"/>
  <c r="T170" i="2" s="1"/>
  <c r="V170" i="2" s="1"/>
  <c r="X170" i="2" s="1"/>
  <c r="F171" i="2"/>
  <c r="H171" i="2" s="1"/>
  <c r="J171" i="2" s="1"/>
  <c r="L171" i="2" s="1"/>
  <c r="N171" i="2" s="1"/>
  <c r="P171" i="2" s="1"/>
  <c r="R171" i="2" s="1"/>
  <c r="T171" i="2" s="1"/>
  <c r="V171" i="2" s="1"/>
  <c r="X171" i="2" s="1"/>
  <c r="F172" i="2"/>
  <c r="H172" i="2" s="1"/>
  <c r="J172" i="2" s="1"/>
  <c r="L172" i="2" s="1"/>
  <c r="N172" i="2" s="1"/>
  <c r="P172" i="2" s="1"/>
  <c r="R172" i="2" s="1"/>
  <c r="T172" i="2" s="1"/>
  <c r="V172" i="2" s="1"/>
  <c r="X172" i="2" s="1"/>
  <c r="F173" i="2"/>
  <c r="H173" i="2" s="1"/>
  <c r="J173" i="2" s="1"/>
  <c r="L173" i="2" s="1"/>
  <c r="N173" i="2" s="1"/>
  <c r="P173" i="2" s="1"/>
  <c r="R173" i="2" s="1"/>
  <c r="T173" i="2" s="1"/>
  <c r="V173" i="2" s="1"/>
  <c r="X173" i="2" s="1"/>
  <c r="F174" i="2"/>
  <c r="H174" i="2" s="1"/>
  <c r="J174" i="2" s="1"/>
  <c r="L174" i="2" s="1"/>
  <c r="N174" i="2" s="1"/>
  <c r="P174" i="2" s="1"/>
  <c r="R174" i="2" s="1"/>
  <c r="T174" i="2" s="1"/>
  <c r="V174" i="2" s="1"/>
  <c r="X174" i="2" s="1"/>
  <c r="F175" i="2"/>
  <c r="H175" i="2" s="1"/>
  <c r="J175" i="2" s="1"/>
  <c r="L175" i="2" s="1"/>
  <c r="N175" i="2" s="1"/>
  <c r="P175" i="2" s="1"/>
  <c r="R175" i="2" s="1"/>
  <c r="T175" i="2" s="1"/>
  <c r="V175" i="2" s="1"/>
  <c r="X175" i="2" s="1"/>
  <c r="F177" i="2"/>
  <c r="H177" i="2" s="1"/>
  <c r="J177" i="2" s="1"/>
  <c r="L177" i="2" s="1"/>
  <c r="N177" i="2" s="1"/>
  <c r="P177" i="2" s="1"/>
  <c r="R177" i="2" s="1"/>
  <c r="T177" i="2" s="1"/>
  <c r="V177" i="2" s="1"/>
  <c r="X177" i="2" s="1"/>
  <c r="F178" i="2"/>
  <c r="H178" i="2" s="1"/>
  <c r="J178" i="2" s="1"/>
  <c r="L178" i="2" s="1"/>
  <c r="N178" i="2" s="1"/>
  <c r="P178" i="2" s="1"/>
  <c r="R178" i="2" s="1"/>
  <c r="T178" i="2" s="1"/>
  <c r="V178" i="2" s="1"/>
  <c r="X178" i="2" s="1"/>
  <c r="F180" i="2"/>
  <c r="H180" i="2" s="1"/>
  <c r="J180" i="2" s="1"/>
  <c r="L180" i="2" s="1"/>
  <c r="N180" i="2" s="1"/>
  <c r="P180" i="2" s="1"/>
  <c r="R180" i="2" s="1"/>
  <c r="T180" i="2" s="1"/>
  <c r="V180" i="2" s="1"/>
  <c r="X180" i="2" s="1"/>
  <c r="F181" i="2"/>
  <c r="H181" i="2" s="1"/>
  <c r="J181" i="2" s="1"/>
  <c r="L181" i="2" s="1"/>
  <c r="N181" i="2" s="1"/>
  <c r="P181" i="2" s="1"/>
  <c r="R181" i="2" s="1"/>
  <c r="T181" i="2" s="1"/>
  <c r="V181" i="2" s="1"/>
  <c r="X181" i="2" s="1"/>
  <c r="F184" i="2"/>
  <c r="H184" i="2" s="1"/>
  <c r="J184" i="2" s="1"/>
  <c r="L184" i="2" s="1"/>
  <c r="N184" i="2" s="1"/>
  <c r="P184" i="2" s="1"/>
  <c r="R184" i="2" s="1"/>
  <c r="T184" i="2" s="1"/>
  <c r="V184" i="2" s="1"/>
  <c r="X184" i="2" s="1"/>
  <c r="F185" i="2"/>
  <c r="H185" i="2" s="1"/>
  <c r="J185" i="2" s="1"/>
  <c r="L185" i="2" s="1"/>
  <c r="N185" i="2" s="1"/>
  <c r="P185" i="2" s="1"/>
  <c r="R185" i="2" s="1"/>
  <c r="T185" i="2" s="1"/>
  <c r="V185" i="2" s="1"/>
  <c r="X185" i="2" s="1"/>
  <c r="F188" i="2"/>
  <c r="H188" i="2" s="1"/>
  <c r="J188" i="2" s="1"/>
  <c r="L188" i="2" s="1"/>
  <c r="N188" i="2" s="1"/>
  <c r="P188" i="2" s="1"/>
  <c r="R188" i="2" s="1"/>
  <c r="T188" i="2" s="1"/>
  <c r="V188" i="2" s="1"/>
  <c r="X188" i="2" s="1"/>
  <c r="F189" i="2"/>
  <c r="H189" i="2" s="1"/>
  <c r="J189" i="2" s="1"/>
  <c r="L189" i="2" s="1"/>
  <c r="N189" i="2" s="1"/>
  <c r="P189" i="2" s="1"/>
  <c r="R189" i="2" s="1"/>
  <c r="T189" i="2" s="1"/>
  <c r="V189" i="2" s="1"/>
  <c r="X189" i="2" s="1"/>
  <c r="F190" i="2"/>
  <c r="H190" i="2" s="1"/>
  <c r="J190" i="2" s="1"/>
  <c r="L190" i="2" s="1"/>
  <c r="N190" i="2" s="1"/>
  <c r="P190" i="2" s="1"/>
  <c r="R190" i="2" s="1"/>
  <c r="T190" i="2" s="1"/>
  <c r="V190" i="2" s="1"/>
  <c r="X190" i="2" s="1"/>
  <c r="F191" i="2"/>
  <c r="H191" i="2" s="1"/>
  <c r="J191" i="2" s="1"/>
  <c r="L191" i="2" s="1"/>
  <c r="N191" i="2" s="1"/>
  <c r="P191" i="2" s="1"/>
  <c r="R191" i="2" s="1"/>
  <c r="T191" i="2" s="1"/>
  <c r="V191" i="2" s="1"/>
  <c r="X191" i="2" s="1"/>
  <c r="F192" i="2"/>
  <c r="H192" i="2" s="1"/>
  <c r="J192" i="2" s="1"/>
  <c r="L192" i="2" s="1"/>
  <c r="N192" i="2" s="1"/>
  <c r="P192" i="2" s="1"/>
  <c r="R192" i="2" s="1"/>
  <c r="T192" i="2" s="1"/>
  <c r="V192" i="2" s="1"/>
  <c r="X192" i="2" s="1"/>
  <c r="F194" i="2"/>
  <c r="H194" i="2" s="1"/>
  <c r="J194" i="2" s="1"/>
  <c r="L194" i="2" s="1"/>
  <c r="N194" i="2" s="1"/>
  <c r="P194" i="2" s="1"/>
  <c r="R194" i="2" s="1"/>
  <c r="T194" i="2" s="1"/>
  <c r="V194" i="2" s="1"/>
  <c r="X194" i="2" s="1"/>
  <c r="F195" i="2"/>
  <c r="H195" i="2" s="1"/>
  <c r="J195" i="2" s="1"/>
  <c r="L195" i="2" s="1"/>
  <c r="N195" i="2" s="1"/>
  <c r="P195" i="2" s="1"/>
  <c r="R195" i="2" s="1"/>
  <c r="T195" i="2" s="1"/>
  <c r="V195" i="2" s="1"/>
  <c r="X195" i="2" s="1"/>
  <c r="F196" i="2"/>
  <c r="H196" i="2" s="1"/>
  <c r="J196" i="2" s="1"/>
  <c r="L196" i="2" s="1"/>
  <c r="N196" i="2" s="1"/>
  <c r="P196" i="2" s="1"/>
  <c r="R196" i="2" s="1"/>
  <c r="T196" i="2" s="1"/>
  <c r="V196" i="2" s="1"/>
  <c r="X196" i="2" s="1"/>
  <c r="F197" i="2"/>
  <c r="H197" i="2" s="1"/>
  <c r="J197" i="2" s="1"/>
  <c r="L197" i="2" s="1"/>
  <c r="N197" i="2" s="1"/>
  <c r="P197" i="2" s="1"/>
  <c r="R197" i="2" s="1"/>
  <c r="T197" i="2" s="1"/>
  <c r="V197" i="2" s="1"/>
  <c r="X197" i="2" s="1"/>
  <c r="F198" i="2"/>
  <c r="H198" i="2" s="1"/>
  <c r="J198" i="2" s="1"/>
  <c r="L198" i="2" s="1"/>
  <c r="N198" i="2" s="1"/>
  <c r="P198" i="2" s="1"/>
  <c r="R198" i="2" s="1"/>
  <c r="T198" i="2" s="1"/>
  <c r="V198" i="2" s="1"/>
  <c r="X198" i="2" s="1"/>
  <c r="F199" i="2"/>
  <c r="H199" i="2" s="1"/>
  <c r="J199" i="2" s="1"/>
  <c r="L199" i="2" s="1"/>
  <c r="N199" i="2" s="1"/>
  <c r="P199" i="2" s="1"/>
  <c r="R199" i="2" s="1"/>
  <c r="T199" i="2" s="1"/>
  <c r="V199" i="2" s="1"/>
  <c r="X199" i="2" s="1"/>
  <c r="F200" i="2"/>
  <c r="H200" i="2" s="1"/>
  <c r="J200" i="2" s="1"/>
  <c r="L200" i="2" s="1"/>
  <c r="N200" i="2" s="1"/>
  <c r="P200" i="2" s="1"/>
  <c r="R200" i="2" s="1"/>
  <c r="T200" i="2" s="1"/>
  <c r="V200" i="2" s="1"/>
  <c r="X200" i="2" s="1"/>
  <c r="F201" i="2"/>
  <c r="H201" i="2" s="1"/>
  <c r="J201" i="2" s="1"/>
  <c r="L201" i="2" s="1"/>
  <c r="N201" i="2" s="1"/>
  <c r="P201" i="2" s="1"/>
  <c r="R201" i="2" s="1"/>
  <c r="T201" i="2" s="1"/>
  <c r="V201" i="2" s="1"/>
  <c r="X201" i="2" s="1"/>
  <c r="F202" i="2"/>
  <c r="H202" i="2" s="1"/>
  <c r="J202" i="2" s="1"/>
  <c r="L202" i="2" s="1"/>
  <c r="N202" i="2" s="1"/>
  <c r="P202" i="2" s="1"/>
  <c r="R202" i="2" s="1"/>
  <c r="T202" i="2" s="1"/>
  <c r="V202" i="2" s="1"/>
  <c r="X202" i="2" s="1"/>
  <c r="F203" i="2"/>
  <c r="H203" i="2" s="1"/>
  <c r="J203" i="2" s="1"/>
  <c r="L203" i="2" s="1"/>
  <c r="N203" i="2" s="1"/>
  <c r="P203" i="2" s="1"/>
  <c r="R203" i="2" s="1"/>
  <c r="T203" i="2" s="1"/>
  <c r="V203" i="2" s="1"/>
  <c r="X203" i="2" s="1"/>
  <c r="F204" i="2"/>
  <c r="H204" i="2" s="1"/>
  <c r="J204" i="2" s="1"/>
  <c r="L204" i="2" s="1"/>
  <c r="N204" i="2" s="1"/>
  <c r="P204" i="2" s="1"/>
  <c r="R204" i="2" s="1"/>
  <c r="T204" i="2" s="1"/>
  <c r="V204" i="2" s="1"/>
  <c r="X204" i="2" s="1"/>
  <c r="F205" i="2"/>
  <c r="H205" i="2" s="1"/>
  <c r="J205" i="2" s="1"/>
  <c r="L205" i="2" s="1"/>
  <c r="N205" i="2" s="1"/>
  <c r="P205" i="2" s="1"/>
  <c r="R205" i="2" s="1"/>
  <c r="T205" i="2" s="1"/>
  <c r="V205" i="2" s="1"/>
  <c r="X205" i="2" s="1"/>
  <c r="F207" i="2"/>
  <c r="H207" i="2" s="1"/>
  <c r="J207" i="2" s="1"/>
  <c r="L207" i="2" s="1"/>
  <c r="N207" i="2" s="1"/>
  <c r="P207" i="2" s="1"/>
  <c r="R207" i="2" s="1"/>
  <c r="T207" i="2" s="1"/>
  <c r="V207" i="2" s="1"/>
  <c r="X207" i="2" s="1"/>
  <c r="F208" i="2"/>
  <c r="H208" i="2" s="1"/>
  <c r="J208" i="2" s="1"/>
  <c r="L208" i="2" s="1"/>
  <c r="N208" i="2" s="1"/>
  <c r="P208" i="2" s="1"/>
  <c r="R208" i="2" s="1"/>
  <c r="T208" i="2" s="1"/>
  <c r="V208" i="2" s="1"/>
  <c r="X208" i="2" s="1"/>
  <c r="F209" i="2"/>
  <c r="H209" i="2" s="1"/>
  <c r="J209" i="2" s="1"/>
  <c r="L209" i="2" s="1"/>
  <c r="N209" i="2" s="1"/>
  <c r="P209" i="2" s="1"/>
  <c r="R209" i="2" s="1"/>
  <c r="T209" i="2" s="1"/>
  <c r="V209" i="2" s="1"/>
  <c r="X209" i="2" s="1"/>
  <c r="F210" i="2"/>
  <c r="H210" i="2" s="1"/>
  <c r="J210" i="2" s="1"/>
  <c r="L210" i="2" s="1"/>
  <c r="N210" i="2" s="1"/>
  <c r="P210" i="2" s="1"/>
  <c r="R210" i="2" s="1"/>
  <c r="T210" i="2" s="1"/>
  <c r="V210" i="2" s="1"/>
  <c r="X210" i="2" s="1"/>
  <c r="F213" i="2"/>
  <c r="H213" i="2" s="1"/>
  <c r="J213" i="2" s="1"/>
  <c r="L213" i="2" s="1"/>
  <c r="N213" i="2" s="1"/>
  <c r="P213" i="2" s="1"/>
  <c r="R213" i="2" s="1"/>
  <c r="T213" i="2" s="1"/>
  <c r="V213" i="2" s="1"/>
  <c r="X213" i="2" s="1"/>
  <c r="F214" i="2"/>
  <c r="H214" i="2" s="1"/>
  <c r="J214" i="2" s="1"/>
  <c r="L214" i="2" s="1"/>
  <c r="N214" i="2" s="1"/>
  <c r="P214" i="2" s="1"/>
  <c r="R214" i="2" s="1"/>
  <c r="T214" i="2" s="1"/>
  <c r="V214" i="2" s="1"/>
  <c r="X214" i="2" s="1"/>
  <c r="F215" i="2"/>
  <c r="H215" i="2" s="1"/>
  <c r="J215" i="2" s="1"/>
  <c r="L215" i="2" s="1"/>
  <c r="N215" i="2" s="1"/>
  <c r="P215" i="2" s="1"/>
  <c r="R215" i="2" s="1"/>
  <c r="T215" i="2" s="1"/>
  <c r="V215" i="2" s="1"/>
  <c r="X215" i="2" s="1"/>
  <c r="F218" i="2"/>
  <c r="H218" i="2" s="1"/>
  <c r="J218" i="2" s="1"/>
  <c r="L218" i="2" s="1"/>
  <c r="N218" i="2" s="1"/>
  <c r="P218" i="2" s="1"/>
  <c r="R218" i="2" s="1"/>
  <c r="T218" i="2" s="1"/>
  <c r="V218" i="2" s="1"/>
  <c r="X218" i="2" s="1"/>
  <c r="F219" i="2"/>
  <c r="H219" i="2" s="1"/>
  <c r="J219" i="2" s="1"/>
  <c r="L219" i="2" s="1"/>
  <c r="N219" i="2" s="1"/>
  <c r="P219" i="2" s="1"/>
  <c r="R219" i="2" s="1"/>
  <c r="T219" i="2" s="1"/>
  <c r="V219" i="2" s="1"/>
  <c r="X219" i="2" s="1"/>
  <c r="F220" i="2"/>
  <c r="H220" i="2" s="1"/>
  <c r="J220" i="2" s="1"/>
  <c r="L220" i="2" s="1"/>
  <c r="N220" i="2" s="1"/>
  <c r="P220" i="2" s="1"/>
  <c r="R220" i="2" s="1"/>
  <c r="T220" i="2" s="1"/>
  <c r="V220" i="2" s="1"/>
  <c r="X220" i="2" s="1"/>
  <c r="F221" i="2"/>
  <c r="H221" i="2" s="1"/>
  <c r="J221" i="2" s="1"/>
  <c r="L221" i="2" s="1"/>
  <c r="N221" i="2" s="1"/>
  <c r="P221" i="2" s="1"/>
  <c r="R221" i="2" s="1"/>
  <c r="T221" i="2" s="1"/>
  <c r="V221" i="2" s="1"/>
  <c r="X221" i="2" s="1"/>
  <c r="F222" i="2"/>
  <c r="H222" i="2" s="1"/>
  <c r="J222" i="2" s="1"/>
  <c r="L222" i="2" s="1"/>
  <c r="N222" i="2" s="1"/>
  <c r="P222" i="2" s="1"/>
  <c r="R222" i="2" s="1"/>
  <c r="T222" i="2" s="1"/>
  <c r="V222" i="2" s="1"/>
  <c r="X222" i="2" s="1"/>
  <c r="F223" i="2"/>
  <c r="H223" i="2" s="1"/>
  <c r="J223" i="2" s="1"/>
  <c r="L223" i="2" s="1"/>
  <c r="N223" i="2" s="1"/>
  <c r="P223" i="2" s="1"/>
  <c r="R223" i="2" s="1"/>
  <c r="T223" i="2" s="1"/>
  <c r="V223" i="2" s="1"/>
  <c r="X223" i="2" s="1"/>
  <c r="F224" i="2"/>
  <c r="H224" i="2" s="1"/>
  <c r="J224" i="2" s="1"/>
  <c r="L224" i="2" s="1"/>
  <c r="N224" i="2" s="1"/>
  <c r="P224" i="2" s="1"/>
  <c r="R224" i="2" s="1"/>
  <c r="T224" i="2" s="1"/>
  <c r="V224" i="2" s="1"/>
  <c r="X224" i="2" s="1"/>
  <c r="F226" i="2"/>
  <c r="H226" i="2" s="1"/>
  <c r="J226" i="2" s="1"/>
  <c r="L226" i="2" s="1"/>
  <c r="N226" i="2" s="1"/>
  <c r="P226" i="2" s="1"/>
  <c r="R226" i="2" s="1"/>
  <c r="T226" i="2" s="1"/>
  <c r="V226" i="2" s="1"/>
  <c r="X226" i="2" s="1"/>
  <c r="F227" i="2"/>
  <c r="H227" i="2" s="1"/>
  <c r="J227" i="2" s="1"/>
  <c r="L227" i="2" s="1"/>
  <c r="N227" i="2" s="1"/>
  <c r="P227" i="2" s="1"/>
  <c r="R227" i="2" s="1"/>
  <c r="T227" i="2" s="1"/>
  <c r="V227" i="2" s="1"/>
  <c r="X227" i="2" s="1"/>
  <c r="F228" i="2"/>
  <c r="H228" i="2" s="1"/>
  <c r="J228" i="2" s="1"/>
  <c r="L228" i="2" s="1"/>
  <c r="N228" i="2" s="1"/>
  <c r="P228" i="2" s="1"/>
  <c r="R228" i="2" s="1"/>
  <c r="T228" i="2" s="1"/>
  <c r="V228" i="2" s="1"/>
  <c r="X228" i="2" s="1"/>
  <c r="F229" i="2"/>
  <c r="H229" i="2" s="1"/>
  <c r="J229" i="2" s="1"/>
  <c r="L229" i="2" s="1"/>
  <c r="N229" i="2" s="1"/>
  <c r="P229" i="2" s="1"/>
  <c r="R229" i="2" s="1"/>
  <c r="T229" i="2" s="1"/>
  <c r="V229" i="2" s="1"/>
  <c r="X229" i="2" s="1"/>
  <c r="F230" i="2"/>
  <c r="H230" i="2" s="1"/>
  <c r="J230" i="2" s="1"/>
  <c r="L230" i="2" s="1"/>
  <c r="N230" i="2" s="1"/>
  <c r="P230" i="2" s="1"/>
  <c r="R230" i="2" s="1"/>
  <c r="T230" i="2" s="1"/>
  <c r="V230" i="2" s="1"/>
  <c r="X230" i="2" s="1"/>
  <c r="F231" i="2"/>
  <c r="H231" i="2" s="1"/>
  <c r="J231" i="2" s="1"/>
  <c r="L231" i="2" s="1"/>
  <c r="N231" i="2" s="1"/>
  <c r="P231" i="2" s="1"/>
  <c r="R231" i="2" s="1"/>
  <c r="T231" i="2" s="1"/>
  <c r="V231" i="2" s="1"/>
  <c r="X231" i="2" s="1"/>
  <c r="F232" i="2"/>
  <c r="H232" i="2" s="1"/>
  <c r="J232" i="2" s="1"/>
  <c r="L232" i="2" s="1"/>
  <c r="N232" i="2" s="1"/>
  <c r="P232" i="2" s="1"/>
  <c r="R232" i="2" s="1"/>
  <c r="T232" i="2" s="1"/>
  <c r="V232" i="2" s="1"/>
  <c r="X232" i="2" s="1"/>
  <c r="F233" i="2"/>
  <c r="H233" i="2" s="1"/>
  <c r="J233" i="2" s="1"/>
  <c r="L233" i="2" s="1"/>
  <c r="N233" i="2" s="1"/>
  <c r="P233" i="2" s="1"/>
  <c r="R233" i="2" s="1"/>
  <c r="T233" i="2" s="1"/>
  <c r="V233" i="2" s="1"/>
  <c r="X233" i="2" s="1"/>
  <c r="F234" i="2"/>
  <c r="H234" i="2" s="1"/>
  <c r="J234" i="2" s="1"/>
  <c r="L234" i="2" s="1"/>
  <c r="N234" i="2" s="1"/>
  <c r="P234" i="2" s="1"/>
  <c r="R234" i="2" s="1"/>
  <c r="T234" i="2" s="1"/>
  <c r="V234" i="2" s="1"/>
  <c r="X234" i="2" s="1"/>
  <c r="F236" i="2"/>
  <c r="H236" i="2" s="1"/>
  <c r="J236" i="2" s="1"/>
  <c r="L236" i="2" s="1"/>
  <c r="N236" i="2" s="1"/>
  <c r="P236" i="2" s="1"/>
  <c r="R236" i="2" s="1"/>
  <c r="T236" i="2" s="1"/>
  <c r="V236" i="2" s="1"/>
  <c r="X236" i="2" s="1"/>
  <c r="F237" i="2"/>
  <c r="H237" i="2" s="1"/>
  <c r="J237" i="2" s="1"/>
  <c r="L237" i="2" s="1"/>
  <c r="N237" i="2" s="1"/>
  <c r="P237" i="2" s="1"/>
  <c r="R237" i="2" s="1"/>
  <c r="T237" i="2" s="1"/>
  <c r="V237" i="2" s="1"/>
  <c r="X237" i="2" s="1"/>
  <c r="F238" i="2"/>
  <c r="H238" i="2" s="1"/>
  <c r="J238" i="2" s="1"/>
  <c r="L238" i="2" s="1"/>
  <c r="N238" i="2" s="1"/>
  <c r="P238" i="2" s="1"/>
  <c r="R238" i="2" s="1"/>
  <c r="T238" i="2" s="1"/>
  <c r="V238" i="2" s="1"/>
  <c r="X238" i="2" s="1"/>
  <c r="F239" i="2"/>
  <c r="H239" i="2" s="1"/>
  <c r="J239" i="2" s="1"/>
  <c r="L239" i="2" s="1"/>
  <c r="N239" i="2" s="1"/>
  <c r="P239" i="2" s="1"/>
  <c r="R239" i="2" s="1"/>
  <c r="T239" i="2" s="1"/>
  <c r="V239" i="2" s="1"/>
  <c r="X239" i="2" s="1"/>
  <c r="F240" i="2"/>
  <c r="H240" i="2" s="1"/>
  <c r="J240" i="2" s="1"/>
  <c r="L240" i="2" s="1"/>
  <c r="N240" i="2" s="1"/>
  <c r="P240" i="2" s="1"/>
  <c r="R240" i="2" s="1"/>
  <c r="T240" i="2" s="1"/>
  <c r="V240" i="2" s="1"/>
  <c r="X240" i="2" s="1"/>
  <c r="F241" i="2"/>
  <c r="H241" i="2" s="1"/>
  <c r="J241" i="2" s="1"/>
  <c r="L241" i="2" s="1"/>
  <c r="N241" i="2" s="1"/>
  <c r="P241" i="2" s="1"/>
  <c r="R241" i="2" s="1"/>
  <c r="T241" i="2" s="1"/>
  <c r="V241" i="2" s="1"/>
  <c r="X241" i="2" s="1"/>
  <c r="F244" i="2"/>
  <c r="H244" i="2" s="1"/>
  <c r="J244" i="2" s="1"/>
  <c r="L244" i="2" s="1"/>
  <c r="N244" i="2" s="1"/>
  <c r="P244" i="2" s="1"/>
  <c r="R244" i="2" s="1"/>
  <c r="T244" i="2" s="1"/>
  <c r="V244" i="2" s="1"/>
  <c r="X244" i="2" s="1"/>
  <c r="F246" i="2"/>
  <c r="H246" i="2" s="1"/>
  <c r="J246" i="2" s="1"/>
  <c r="L246" i="2" s="1"/>
  <c r="N246" i="2" s="1"/>
  <c r="P246" i="2" s="1"/>
  <c r="R246" i="2" s="1"/>
  <c r="T246" i="2" s="1"/>
  <c r="V246" i="2" s="1"/>
  <c r="X246" i="2" s="1"/>
  <c r="F248" i="2"/>
  <c r="H248" i="2" s="1"/>
  <c r="J248" i="2" s="1"/>
  <c r="L248" i="2" s="1"/>
  <c r="N248" i="2" s="1"/>
  <c r="P248" i="2" s="1"/>
  <c r="R248" i="2" s="1"/>
  <c r="T248" i="2" s="1"/>
  <c r="V248" i="2" s="1"/>
  <c r="X248" i="2" s="1"/>
  <c r="F249" i="2"/>
  <c r="H249" i="2" s="1"/>
  <c r="J249" i="2" s="1"/>
  <c r="L249" i="2" s="1"/>
  <c r="N249" i="2" s="1"/>
  <c r="P249" i="2" s="1"/>
  <c r="R249" i="2" s="1"/>
  <c r="T249" i="2" s="1"/>
  <c r="V249" i="2" s="1"/>
  <c r="X249" i="2" s="1"/>
  <c r="F250" i="2"/>
  <c r="H250" i="2" s="1"/>
  <c r="J250" i="2" s="1"/>
  <c r="L250" i="2" s="1"/>
  <c r="N250" i="2" s="1"/>
  <c r="P250" i="2" s="1"/>
  <c r="R250" i="2" s="1"/>
  <c r="T250" i="2" s="1"/>
  <c r="V250" i="2" s="1"/>
  <c r="X250" i="2" s="1"/>
  <c r="F251" i="2"/>
  <c r="H251" i="2" s="1"/>
  <c r="J251" i="2" s="1"/>
  <c r="L251" i="2" s="1"/>
  <c r="N251" i="2" s="1"/>
  <c r="P251" i="2" s="1"/>
  <c r="R251" i="2" s="1"/>
  <c r="T251" i="2" s="1"/>
  <c r="V251" i="2" s="1"/>
  <c r="X251" i="2" s="1"/>
  <c r="F252" i="2"/>
  <c r="H252" i="2" s="1"/>
  <c r="J252" i="2" s="1"/>
  <c r="L252" i="2" s="1"/>
  <c r="N252" i="2" s="1"/>
  <c r="P252" i="2" s="1"/>
  <c r="R252" i="2" s="1"/>
  <c r="T252" i="2" s="1"/>
  <c r="V252" i="2" s="1"/>
  <c r="X252" i="2" s="1"/>
  <c r="F253" i="2"/>
  <c r="H253" i="2" s="1"/>
  <c r="J253" i="2" s="1"/>
  <c r="L253" i="2" s="1"/>
  <c r="N253" i="2" s="1"/>
  <c r="P253" i="2" s="1"/>
  <c r="R253" i="2" s="1"/>
  <c r="T253" i="2" s="1"/>
  <c r="V253" i="2" s="1"/>
  <c r="X253" i="2" s="1"/>
  <c r="F254" i="2"/>
  <c r="H254" i="2" s="1"/>
  <c r="J254" i="2" s="1"/>
  <c r="L254" i="2" s="1"/>
  <c r="N254" i="2" s="1"/>
  <c r="P254" i="2" s="1"/>
  <c r="R254" i="2" s="1"/>
  <c r="T254" i="2" s="1"/>
  <c r="V254" i="2" s="1"/>
  <c r="X254" i="2" s="1"/>
  <c r="F256" i="2"/>
  <c r="H256" i="2" s="1"/>
  <c r="J256" i="2" s="1"/>
  <c r="L256" i="2" s="1"/>
  <c r="N256" i="2" s="1"/>
  <c r="P256" i="2" s="1"/>
  <c r="R256" i="2" s="1"/>
  <c r="T256" i="2" s="1"/>
  <c r="V256" i="2" s="1"/>
  <c r="X256" i="2" s="1"/>
  <c r="F257" i="2"/>
  <c r="H257" i="2" s="1"/>
  <c r="J257" i="2" s="1"/>
  <c r="L257" i="2" s="1"/>
  <c r="N257" i="2" s="1"/>
  <c r="P257" i="2" s="1"/>
  <c r="R257" i="2" s="1"/>
  <c r="T257" i="2" s="1"/>
  <c r="V257" i="2" s="1"/>
  <c r="X257" i="2" s="1"/>
  <c r="F258" i="2"/>
  <c r="H258" i="2" s="1"/>
  <c r="J258" i="2" s="1"/>
  <c r="L258" i="2" s="1"/>
  <c r="N258" i="2" s="1"/>
  <c r="P258" i="2" s="1"/>
  <c r="R258" i="2" s="1"/>
  <c r="T258" i="2" s="1"/>
  <c r="V258" i="2" s="1"/>
  <c r="X258" i="2" s="1"/>
  <c r="F259" i="2"/>
  <c r="H259" i="2" s="1"/>
  <c r="J259" i="2" s="1"/>
  <c r="L259" i="2" s="1"/>
  <c r="N259" i="2" s="1"/>
  <c r="P259" i="2" s="1"/>
  <c r="R259" i="2" s="1"/>
  <c r="T259" i="2" s="1"/>
  <c r="V259" i="2" s="1"/>
  <c r="X259" i="2" s="1"/>
  <c r="F260" i="2"/>
  <c r="H260" i="2" s="1"/>
  <c r="J260" i="2" s="1"/>
  <c r="L260" i="2" s="1"/>
  <c r="N260" i="2" s="1"/>
  <c r="P260" i="2" s="1"/>
  <c r="R260" i="2" s="1"/>
  <c r="T260" i="2" s="1"/>
  <c r="V260" i="2" s="1"/>
  <c r="X260" i="2" s="1"/>
  <c r="F261" i="2"/>
  <c r="H261" i="2" s="1"/>
  <c r="J261" i="2" s="1"/>
  <c r="L261" i="2" s="1"/>
  <c r="N261" i="2" s="1"/>
  <c r="P261" i="2" s="1"/>
  <c r="R261" i="2" s="1"/>
  <c r="T261" i="2" s="1"/>
  <c r="V261" i="2" s="1"/>
  <c r="X261" i="2" s="1"/>
  <c r="F262" i="2"/>
  <c r="H262" i="2" s="1"/>
  <c r="J262" i="2" s="1"/>
  <c r="L262" i="2" s="1"/>
  <c r="N262" i="2" s="1"/>
  <c r="P262" i="2" s="1"/>
  <c r="R262" i="2" s="1"/>
  <c r="T262" i="2" s="1"/>
  <c r="V262" i="2" s="1"/>
  <c r="X262" i="2" s="1"/>
  <c r="F263" i="2"/>
  <c r="H263" i="2" s="1"/>
  <c r="J263" i="2" s="1"/>
  <c r="L263" i="2" s="1"/>
  <c r="N263" i="2" s="1"/>
  <c r="P263" i="2" s="1"/>
  <c r="R263" i="2" s="1"/>
  <c r="T263" i="2" s="1"/>
  <c r="V263" i="2" s="1"/>
  <c r="X263" i="2" s="1"/>
  <c r="F4" i="2"/>
  <c r="H4" i="2" s="1"/>
  <c r="J4" i="2" s="1"/>
  <c r="L4" i="2" s="1"/>
  <c r="N4" i="2" s="1"/>
  <c r="P4" i="2" s="1"/>
  <c r="R4" i="2" s="1"/>
  <c r="T4" i="2" s="1"/>
  <c r="V4" i="2" s="1"/>
  <c r="X4" i="2" s="1"/>
  <c r="F245" i="2" l="1"/>
  <c r="H245" i="2" s="1"/>
  <c r="J245" i="2" s="1"/>
  <c r="L245" i="2" s="1"/>
  <c r="N245" i="2" s="1"/>
  <c r="P245" i="2" s="1"/>
  <c r="R245" i="2" s="1"/>
  <c r="T245" i="2" s="1"/>
  <c r="V245" i="2" s="1"/>
  <c r="X245" i="2" s="1"/>
  <c r="F18" i="2"/>
  <c r="H18" i="2" s="1"/>
  <c r="J18" i="2" s="1"/>
  <c r="L18" i="2" s="1"/>
  <c r="N18" i="2" s="1"/>
  <c r="P18" i="2" s="1"/>
  <c r="R18" i="2" s="1"/>
  <c r="T18" i="2" s="1"/>
  <c r="V18" i="2" s="1"/>
  <c r="X18" i="2" s="1"/>
  <c r="F19" i="2"/>
  <c r="H19" i="2" s="1"/>
  <c r="J19" i="2" s="1"/>
  <c r="L19" i="2" s="1"/>
  <c r="N19" i="2" s="1"/>
  <c r="P19" i="2" s="1"/>
  <c r="R19" i="2" s="1"/>
  <c r="T19" i="2" s="1"/>
  <c r="V19" i="2" s="1"/>
  <c r="X19" i="2" s="1"/>
  <c r="F20" i="2"/>
  <c r="H20" i="2" s="1"/>
  <c r="J20" i="2" s="1"/>
  <c r="L20" i="2" s="1"/>
  <c r="N20" i="2" s="1"/>
  <c r="P20" i="2" s="1"/>
  <c r="R20" i="2" s="1"/>
  <c r="T20" i="2" s="1"/>
  <c r="V20" i="2" s="1"/>
  <c r="X20" i="2" s="1"/>
  <c r="F23" i="2"/>
  <c r="H23" i="2" s="1"/>
  <c r="J23" i="2" s="1"/>
  <c r="L23" i="2" s="1"/>
  <c r="N23" i="2" s="1"/>
  <c r="P23" i="2" s="1"/>
  <c r="R23" i="2" s="1"/>
  <c r="T23" i="2" s="1"/>
  <c r="V23" i="2" s="1"/>
  <c r="X23" i="2" s="1"/>
  <c r="F30" i="2"/>
  <c r="H30" i="2" s="1"/>
  <c r="J30" i="2" s="1"/>
  <c r="L30" i="2" s="1"/>
  <c r="N30" i="2" s="1"/>
  <c r="P30" i="2" s="1"/>
  <c r="R30" i="2" s="1"/>
  <c r="T30" i="2" s="1"/>
  <c r="V30" i="2" s="1"/>
  <c r="X30" i="2" s="1"/>
  <c r="F50" i="2"/>
  <c r="H50" i="2" s="1"/>
  <c r="J50" i="2" s="1"/>
  <c r="L50" i="2" s="1"/>
  <c r="N50" i="2" s="1"/>
  <c r="P50" i="2" s="1"/>
  <c r="R50" i="2" s="1"/>
  <c r="T50" i="2" s="1"/>
  <c r="V50" i="2" s="1"/>
  <c r="X50" i="2" s="1"/>
  <c r="F60" i="2"/>
  <c r="H60" i="2" s="1"/>
  <c r="J60" i="2" s="1"/>
  <c r="L60" i="2" s="1"/>
  <c r="N60" i="2" s="1"/>
  <c r="P60" i="2" s="1"/>
  <c r="R60" i="2" s="1"/>
  <c r="T60" i="2" s="1"/>
  <c r="V60" i="2" s="1"/>
  <c r="X60" i="2" s="1"/>
  <c r="F64" i="2"/>
  <c r="H64" i="2" s="1"/>
  <c r="J64" i="2" s="1"/>
  <c r="L64" i="2" s="1"/>
  <c r="N64" i="2" s="1"/>
  <c r="P64" i="2" s="1"/>
  <c r="R64" i="2" s="1"/>
  <c r="T64" i="2" s="1"/>
  <c r="V64" i="2" s="1"/>
  <c r="X64" i="2" s="1"/>
  <c r="F68" i="2"/>
  <c r="H68" i="2" s="1"/>
  <c r="J68" i="2" s="1"/>
  <c r="L68" i="2" s="1"/>
  <c r="N68" i="2" s="1"/>
  <c r="P68" i="2" s="1"/>
  <c r="R68" i="2" s="1"/>
  <c r="T68" i="2" s="1"/>
  <c r="V68" i="2" s="1"/>
  <c r="X68" i="2" s="1"/>
  <c r="F69" i="2"/>
  <c r="H69" i="2" s="1"/>
  <c r="J69" i="2" s="1"/>
  <c r="L69" i="2" s="1"/>
  <c r="N69" i="2" s="1"/>
  <c r="P69" i="2" s="1"/>
  <c r="R69" i="2" s="1"/>
  <c r="T69" i="2" s="1"/>
  <c r="V69" i="2" s="1"/>
  <c r="X69" i="2" s="1"/>
  <c r="F70" i="2"/>
  <c r="H70" i="2" s="1"/>
  <c r="J70" i="2" s="1"/>
  <c r="L70" i="2" s="1"/>
  <c r="N70" i="2" s="1"/>
  <c r="P70" i="2" s="1"/>
  <c r="R70" i="2" s="1"/>
  <c r="T70" i="2" s="1"/>
  <c r="V70" i="2" s="1"/>
  <c r="X70" i="2" s="1"/>
  <c r="F71" i="2"/>
  <c r="H71" i="2" s="1"/>
  <c r="J71" i="2" s="1"/>
  <c r="L71" i="2" s="1"/>
  <c r="N71" i="2" s="1"/>
  <c r="P71" i="2" s="1"/>
  <c r="R71" i="2" s="1"/>
  <c r="T71" i="2" s="1"/>
  <c r="V71" i="2" s="1"/>
  <c r="X71" i="2" s="1"/>
  <c r="F72" i="2"/>
  <c r="H72" i="2" s="1"/>
  <c r="J72" i="2" s="1"/>
  <c r="L72" i="2" s="1"/>
  <c r="N72" i="2" s="1"/>
  <c r="P72" i="2" s="1"/>
  <c r="R72" i="2" s="1"/>
  <c r="T72" i="2" s="1"/>
  <c r="V72" i="2" s="1"/>
  <c r="X72" i="2" s="1"/>
  <c r="F75" i="2"/>
  <c r="H75" i="2" s="1"/>
  <c r="J75" i="2" s="1"/>
  <c r="L75" i="2" s="1"/>
  <c r="N75" i="2" s="1"/>
  <c r="P75" i="2" s="1"/>
  <c r="R75" i="2" s="1"/>
  <c r="T75" i="2" s="1"/>
  <c r="V75" i="2" s="1"/>
  <c r="X75" i="2" s="1"/>
  <c r="F76" i="2"/>
  <c r="H76" i="2" s="1"/>
  <c r="J76" i="2" s="1"/>
  <c r="L76" i="2" s="1"/>
  <c r="N76" i="2" s="1"/>
  <c r="P76" i="2" s="1"/>
  <c r="R76" i="2" s="1"/>
  <c r="T76" i="2" s="1"/>
  <c r="V76" i="2" s="1"/>
  <c r="X76" i="2" s="1"/>
  <c r="F91" i="2"/>
  <c r="H91" i="2" s="1"/>
  <c r="J91" i="2" s="1"/>
  <c r="L91" i="2" s="1"/>
  <c r="N91" i="2" s="1"/>
  <c r="P91" i="2" s="1"/>
  <c r="R91" i="2" s="1"/>
  <c r="T91" i="2" s="1"/>
  <c r="V91" i="2" s="1"/>
  <c r="X91" i="2" s="1"/>
  <c r="F94" i="2"/>
  <c r="H94" i="2" s="1"/>
  <c r="J94" i="2" s="1"/>
  <c r="L94" i="2" s="1"/>
  <c r="N94" i="2" s="1"/>
  <c r="P94" i="2" s="1"/>
  <c r="R94" i="2" s="1"/>
  <c r="T94" i="2" s="1"/>
  <c r="V94" i="2" s="1"/>
  <c r="X94" i="2" s="1"/>
  <c r="F95" i="2"/>
  <c r="H95" i="2" s="1"/>
  <c r="J95" i="2" s="1"/>
  <c r="L95" i="2" s="1"/>
  <c r="N95" i="2" s="1"/>
  <c r="P95" i="2" s="1"/>
  <c r="R95" i="2" s="1"/>
  <c r="T95" i="2" s="1"/>
  <c r="V95" i="2" s="1"/>
  <c r="X95" i="2" s="1"/>
  <c r="F97" i="2"/>
  <c r="H97" i="2" s="1"/>
  <c r="J97" i="2" s="1"/>
  <c r="L97" i="2" s="1"/>
  <c r="N97" i="2" s="1"/>
  <c r="P97" i="2" s="1"/>
  <c r="R97" i="2" s="1"/>
  <c r="T97" i="2" s="1"/>
  <c r="V97" i="2" s="1"/>
  <c r="X97" i="2" s="1"/>
  <c r="F98" i="2"/>
  <c r="H98" i="2" s="1"/>
  <c r="J98" i="2" s="1"/>
  <c r="L98" i="2" s="1"/>
  <c r="N98" i="2" s="1"/>
  <c r="P98" i="2" s="1"/>
  <c r="R98" i="2" s="1"/>
  <c r="T98" i="2" s="1"/>
  <c r="V98" i="2" s="1"/>
  <c r="X98" i="2" s="1"/>
  <c r="F104" i="2"/>
  <c r="H104" i="2" s="1"/>
  <c r="J104" i="2" s="1"/>
  <c r="L104" i="2" s="1"/>
  <c r="N104" i="2" s="1"/>
  <c r="P104" i="2" s="1"/>
  <c r="R104" i="2" s="1"/>
  <c r="T104" i="2" s="1"/>
  <c r="V104" i="2" s="1"/>
  <c r="X104" i="2" s="1"/>
  <c r="F105" i="2"/>
  <c r="H105" i="2" s="1"/>
  <c r="J105" i="2" s="1"/>
  <c r="L105" i="2" s="1"/>
  <c r="N105" i="2" s="1"/>
  <c r="P105" i="2" s="1"/>
  <c r="R105" i="2" s="1"/>
  <c r="T105" i="2" s="1"/>
  <c r="V105" i="2" s="1"/>
  <c r="X105" i="2" s="1"/>
  <c r="F106" i="2"/>
  <c r="H106" i="2" s="1"/>
  <c r="J106" i="2" s="1"/>
  <c r="L106" i="2" s="1"/>
  <c r="N106" i="2" s="1"/>
  <c r="P106" i="2" s="1"/>
  <c r="R106" i="2" s="1"/>
  <c r="T106" i="2" s="1"/>
  <c r="V106" i="2" s="1"/>
  <c r="X106" i="2" s="1"/>
  <c r="F110" i="2"/>
  <c r="H110" i="2" s="1"/>
  <c r="J110" i="2" s="1"/>
  <c r="L110" i="2" s="1"/>
  <c r="N110" i="2" s="1"/>
  <c r="P110" i="2" s="1"/>
  <c r="R110" i="2" s="1"/>
  <c r="T110" i="2" s="1"/>
  <c r="V110" i="2" s="1"/>
  <c r="X110" i="2" s="1"/>
  <c r="F111" i="2"/>
  <c r="H111" i="2" s="1"/>
  <c r="J111" i="2" s="1"/>
  <c r="L111" i="2" s="1"/>
  <c r="N111" i="2" s="1"/>
  <c r="P111" i="2" s="1"/>
  <c r="R111" i="2" s="1"/>
  <c r="T111" i="2" s="1"/>
  <c r="V111" i="2" s="1"/>
  <c r="X111" i="2" s="1"/>
  <c r="F115" i="2"/>
  <c r="H115" i="2" s="1"/>
  <c r="J115" i="2" s="1"/>
  <c r="L115" i="2" s="1"/>
  <c r="N115" i="2" s="1"/>
  <c r="P115" i="2" s="1"/>
  <c r="R115" i="2" s="1"/>
  <c r="T115" i="2" s="1"/>
  <c r="V115" i="2" s="1"/>
  <c r="X115" i="2" s="1"/>
  <c r="F117" i="2"/>
  <c r="H117" i="2" s="1"/>
  <c r="J117" i="2" s="1"/>
  <c r="L117" i="2" s="1"/>
  <c r="N117" i="2" s="1"/>
  <c r="P117" i="2" s="1"/>
  <c r="R117" i="2" s="1"/>
  <c r="T117" i="2" s="1"/>
  <c r="V117" i="2" s="1"/>
  <c r="X117" i="2" s="1"/>
  <c r="F118" i="2"/>
  <c r="H118" i="2" s="1"/>
  <c r="J118" i="2" s="1"/>
  <c r="L118" i="2" s="1"/>
  <c r="N118" i="2" s="1"/>
  <c r="P118" i="2" s="1"/>
  <c r="R118" i="2" s="1"/>
  <c r="T118" i="2" s="1"/>
  <c r="V118" i="2" s="1"/>
  <c r="X118" i="2" s="1"/>
  <c r="F120" i="2"/>
  <c r="H120" i="2" s="1"/>
  <c r="J120" i="2" s="1"/>
  <c r="L120" i="2" s="1"/>
  <c r="N120" i="2" s="1"/>
  <c r="P120" i="2" s="1"/>
  <c r="R120" i="2" s="1"/>
  <c r="T120" i="2" s="1"/>
  <c r="V120" i="2" s="1"/>
  <c r="X120" i="2" s="1"/>
  <c r="F122" i="2"/>
  <c r="H122" i="2" s="1"/>
  <c r="J122" i="2" s="1"/>
  <c r="L122" i="2" s="1"/>
  <c r="N122" i="2" s="1"/>
  <c r="P122" i="2" s="1"/>
  <c r="R122" i="2" s="1"/>
  <c r="T122" i="2" s="1"/>
  <c r="V122" i="2" s="1"/>
  <c r="X122" i="2" s="1"/>
  <c r="F126" i="2"/>
  <c r="H126" i="2" s="1"/>
  <c r="J126" i="2" s="1"/>
  <c r="L126" i="2" s="1"/>
  <c r="N126" i="2" s="1"/>
  <c r="P126" i="2" s="1"/>
  <c r="R126" i="2" s="1"/>
  <c r="T126" i="2" s="1"/>
  <c r="V126" i="2" s="1"/>
  <c r="X126" i="2" s="1"/>
  <c r="F130" i="2"/>
  <c r="H130" i="2" s="1"/>
  <c r="J130" i="2" s="1"/>
  <c r="L130" i="2" s="1"/>
  <c r="N130" i="2" s="1"/>
  <c r="P130" i="2" s="1"/>
  <c r="R130" i="2" s="1"/>
  <c r="T130" i="2" s="1"/>
  <c r="V130" i="2" s="1"/>
  <c r="X130" i="2" s="1"/>
  <c r="F132" i="2"/>
  <c r="H132" i="2" s="1"/>
  <c r="J132" i="2" s="1"/>
  <c r="L132" i="2" s="1"/>
  <c r="N132" i="2" s="1"/>
  <c r="P132" i="2" s="1"/>
  <c r="R132" i="2" s="1"/>
  <c r="T132" i="2" s="1"/>
  <c r="V132" i="2" s="1"/>
  <c r="X132" i="2" s="1"/>
  <c r="F141" i="2"/>
  <c r="H141" i="2" s="1"/>
  <c r="J141" i="2" s="1"/>
  <c r="L141" i="2" s="1"/>
  <c r="N141" i="2" s="1"/>
  <c r="P141" i="2" s="1"/>
  <c r="R141" i="2" s="1"/>
  <c r="T141" i="2" s="1"/>
  <c r="V141" i="2" s="1"/>
  <c r="X141" i="2" s="1"/>
  <c r="F147" i="2"/>
  <c r="H147" i="2" s="1"/>
  <c r="J147" i="2" s="1"/>
  <c r="L147" i="2" s="1"/>
  <c r="N147" i="2" s="1"/>
  <c r="P147" i="2" s="1"/>
  <c r="R147" i="2" s="1"/>
  <c r="T147" i="2" s="1"/>
  <c r="V147" i="2" s="1"/>
  <c r="X147" i="2" s="1"/>
  <c r="F149" i="2"/>
  <c r="H149" i="2" s="1"/>
  <c r="J149" i="2" s="1"/>
  <c r="L149" i="2" s="1"/>
  <c r="N149" i="2" s="1"/>
  <c r="P149" i="2" s="1"/>
  <c r="R149" i="2" s="1"/>
  <c r="T149" i="2" s="1"/>
  <c r="V149" i="2" s="1"/>
  <c r="X149" i="2" s="1"/>
  <c r="F152" i="2"/>
  <c r="H152" i="2" s="1"/>
  <c r="J152" i="2" s="1"/>
  <c r="L152" i="2" s="1"/>
  <c r="N152" i="2" s="1"/>
  <c r="P152" i="2" s="1"/>
  <c r="R152" i="2" s="1"/>
  <c r="T152" i="2" s="1"/>
  <c r="V152" i="2" s="1"/>
  <c r="X152" i="2" s="1"/>
  <c r="F154" i="2"/>
  <c r="H154" i="2" s="1"/>
  <c r="J154" i="2" s="1"/>
  <c r="L154" i="2" s="1"/>
  <c r="N154" i="2" s="1"/>
  <c r="P154" i="2" s="1"/>
  <c r="R154" i="2" s="1"/>
  <c r="T154" i="2" s="1"/>
  <c r="V154" i="2" s="1"/>
  <c r="X154" i="2" s="1"/>
  <c r="F176" i="2"/>
  <c r="H176" i="2" s="1"/>
  <c r="J176" i="2" s="1"/>
  <c r="L176" i="2" s="1"/>
  <c r="N176" i="2" s="1"/>
  <c r="P176" i="2" s="1"/>
  <c r="R176" i="2" s="1"/>
  <c r="T176" i="2" s="1"/>
  <c r="V176" i="2" s="1"/>
  <c r="X176" i="2" s="1"/>
  <c r="F179" i="2"/>
  <c r="H179" i="2" s="1"/>
  <c r="J179" i="2" s="1"/>
  <c r="L179" i="2" s="1"/>
  <c r="N179" i="2" s="1"/>
  <c r="P179" i="2" s="1"/>
  <c r="R179" i="2" s="1"/>
  <c r="T179" i="2" s="1"/>
  <c r="V179" i="2" s="1"/>
  <c r="X179" i="2" s="1"/>
  <c r="F182" i="2"/>
  <c r="H182" i="2" s="1"/>
  <c r="J182" i="2" s="1"/>
  <c r="L182" i="2" s="1"/>
  <c r="N182" i="2" s="1"/>
  <c r="P182" i="2" s="1"/>
  <c r="R182" i="2" s="1"/>
  <c r="T182" i="2" s="1"/>
  <c r="V182" i="2" s="1"/>
  <c r="X182" i="2" s="1"/>
  <c r="F183" i="2"/>
  <c r="H183" i="2" s="1"/>
  <c r="J183" i="2" s="1"/>
  <c r="L183" i="2" s="1"/>
  <c r="N183" i="2" s="1"/>
  <c r="P183" i="2" s="1"/>
  <c r="R183" i="2" s="1"/>
  <c r="T183" i="2" s="1"/>
  <c r="V183" i="2" s="1"/>
  <c r="X183" i="2" s="1"/>
  <c r="F186" i="2"/>
  <c r="H186" i="2" s="1"/>
  <c r="J186" i="2" s="1"/>
  <c r="L186" i="2" s="1"/>
  <c r="N186" i="2" s="1"/>
  <c r="P186" i="2" s="1"/>
  <c r="R186" i="2" s="1"/>
  <c r="T186" i="2" s="1"/>
  <c r="V186" i="2" s="1"/>
  <c r="X186" i="2" s="1"/>
  <c r="F187" i="2"/>
  <c r="H187" i="2" s="1"/>
  <c r="J187" i="2" s="1"/>
  <c r="L187" i="2" s="1"/>
  <c r="N187" i="2" s="1"/>
  <c r="P187" i="2" s="1"/>
  <c r="R187" i="2" s="1"/>
  <c r="T187" i="2" s="1"/>
  <c r="V187" i="2" s="1"/>
  <c r="X187" i="2" s="1"/>
  <c r="F193" i="2"/>
  <c r="H193" i="2" s="1"/>
  <c r="J193" i="2" s="1"/>
  <c r="L193" i="2" s="1"/>
  <c r="N193" i="2" s="1"/>
  <c r="P193" i="2" s="1"/>
  <c r="R193" i="2" s="1"/>
  <c r="T193" i="2" s="1"/>
  <c r="V193" i="2" s="1"/>
  <c r="X193" i="2" s="1"/>
  <c r="F206" i="2"/>
  <c r="H206" i="2" s="1"/>
  <c r="J206" i="2" s="1"/>
  <c r="L206" i="2" s="1"/>
  <c r="N206" i="2" s="1"/>
  <c r="P206" i="2" s="1"/>
  <c r="R206" i="2" s="1"/>
  <c r="T206" i="2" s="1"/>
  <c r="V206" i="2" s="1"/>
  <c r="X206" i="2" s="1"/>
  <c r="F211" i="2"/>
  <c r="H211" i="2" s="1"/>
  <c r="J211" i="2" s="1"/>
  <c r="L211" i="2" s="1"/>
  <c r="N211" i="2" s="1"/>
  <c r="P211" i="2" s="1"/>
  <c r="R211" i="2" s="1"/>
  <c r="T211" i="2" s="1"/>
  <c r="V211" i="2" s="1"/>
  <c r="X211" i="2" s="1"/>
  <c r="F212" i="2"/>
  <c r="H212" i="2" s="1"/>
  <c r="J212" i="2" s="1"/>
  <c r="L212" i="2" s="1"/>
  <c r="N212" i="2" s="1"/>
  <c r="P212" i="2" s="1"/>
  <c r="R212" i="2" s="1"/>
  <c r="T212" i="2" s="1"/>
  <c r="V212" i="2" s="1"/>
  <c r="X212" i="2" s="1"/>
  <c r="F216" i="2"/>
  <c r="H216" i="2" s="1"/>
  <c r="J216" i="2" s="1"/>
  <c r="L216" i="2" s="1"/>
  <c r="N216" i="2" s="1"/>
  <c r="P216" i="2" s="1"/>
  <c r="R216" i="2" s="1"/>
  <c r="T216" i="2" s="1"/>
  <c r="V216" i="2" s="1"/>
  <c r="X216" i="2" s="1"/>
  <c r="F217" i="2"/>
  <c r="H217" i="2" s="1"/>
  <c r="J217" i="2" s="1"/>
  <c r="L217" i="2" s="1"/>
  <c r="N217" i="2" s="1"/>
  <c r="P217" i="2" s="1"/>
  <c r="R217" i="2" s="1"/>
  <c r="T217" i="2" s="1"/>
  <c r="V217" i="2" s="1"/>
  <c r="X217" i="2" s="1"/>
  <c r="F225" i="2"/>
  <c r="H225" i="2" s="1"/>
  <c r="J225" i="2" s="1"/>
  <c r="L225" i="2" s="1"/>
  <c r="N225" i="2" s="1"/>
  <c r="P225" i="2" s="1"/>
  <c r="R225" i="2" s="1"/>
  <c r="T225" i="2" s="1"/>
  <c r="V225" i="2" s="1"/>
  <c r="X225" i="2" s="1"/>
  <c r="F235" i="2"/>
  <c r="H235" i="2" s="1"/>
  <c r="J235" i="2" s="1"/>
  <c r="L235" i="2" s="1"/>
  <c r="N235" i="2" s="1"/>
  <c r="P235" i="2" s="1"/>
  <c r="R235" i="2" s="1"/>
  <c r="T235" i="2" s="1"/>
  <c r="V235" i="2" s="1"/>
  <c r="X235" i="2" s="1"/>
  <c r="F242" i="2"/>
  <c r="H242" i="2" s="1"/>
  <c r="J242" i="2" s="1"/>
  <c r="L242" i="2" s="1"/>
  <c r="N242" i="2" s="1"/>
  <c r="P242" i="2" s="1"/>
  <c r="R242" i="2" s="1"/>
  <c r="T242" i="2" s="1"/>
  <c r="V242" i="2" s="1"/>
  <c r="X242" i="2" s="1"/>
  <c r="F243" i="2"/>
  <c r="H243" i="2" s="1"/>
  <c r="J243" i="2" s="1"/>
  <c r="L243" i="2" s="1"/>
  <c r="N243" i="2" s="1"/>
  <c r="P243" i="2" s="1"/>
  <c r="R243" i="2" s="1"/>
  <c r="T243" i="2" s="1"/>
  <c r="V243" i="2" s="1"/>
  <c r="X243" i="2" s="1"/>
  <c r="F247" i="2"/>
  <c r="H247" i="2" s="1"/>
  <c r="J247" i="2" s="1"/>
  <c r="L247" i="2" s="1"/>
  <c r="N247" i="2" s="1"/>
  <c r="P247" i="2" s="1"/>
  <c r="R247" i="2" s="1"/>
  <c r="T247" i="2" s="1"/>
  <c r="V247" i="2" s="1"/>
  <c r="X247" i="2" s="1"/>
  <c r="F255" i="2"/>
  <c r="H255" i="2" s="1"/>
  <c r="J255" i="2" s="1"/>
  <c r="L255" i="2" s="1"/>
  <c r="N255" i="2" s="1"/>
  <c r="P255" i="2" s="1"/>
  <c r="R255" i="2" s="1"/>
  <c r="T255" i="2" s="1"/>
  <c r="V255" i="2" s="1"/>
  <c r="X255" i="2" s="1"/>
  <c r="G5" i="1"/>
  <c r="G6" i="1"/>
  <c r="I6" i="1" s="1"/>
  <c r="G7" i="1"/>
  <c r="G8" i="1"/>
  <c r="G11" i="1"/>
  <c r="G12" i="1"/>
  <c r="G14" i="1"/>
  <c r="G19" i="1"/>
  <c r="G20" i="1"/>
  <c r="G21" i="1"/>
  <c r="G22" i="1"/>
  <c r="G23" i="1"/>
  <c r="G26" i="1"/>
  <c r="G27" i="1"/>
  <c r="G28" i="1"/>
  <c r="G30" i="1"/>
  <c r="G31" i="1"/>
  <c r="G32" i="1"/>
  <c r="G33" i="1"/>
  <c r="G34" i="1"/>
  <c r="G35" i="1"/>
  <c r="G36" i="1"/>
  <c r="G37" i="1"/>
  <c r="G39" i="1"/>
  <c r="G40" i="1"/>
  <c r="G43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F36" i="1"/>
  <c r="F44" i="1"/>
  <c r="F48" i="1"/>
  <c r="F49" i="1"/>
  <c r="F51" i="1"/>
  <c r="F62" i="1"/>
  <c r="X289" i="2" l="1"/>
  <c r="V289" i="2"/>
  <c r="T289" i="2"/>
  <c r="R289" i="2"/>
  <c r="P289" i="2"/>
  <c r="N289" i="2"/>
  <c r="L289" i="2"/>
  <c r="M6" i="1"/>
  <c r="Q6" i="1" s="1"/>
  <c r="W6" i="1" s="1"/>
  <c r="AC6" i="1" s="1"/>
  <c r="AI6" i="1" s="1"/>
  <c r="AO6" i="1" s="1"/>
  <c r="AU6" i="1" s="1"/>
  <c r="BA6" i="1" s="1"/>
  <c r="BG6" i="1" s="1"/>
  <c r="T65" i="1"/>
  <c r="J289" i="2"/>
  <c r="O65" i="1"/>
  <c r="N65" i="1"/>
  <c r="H289" i="2"/>
  <c r="H51" i="1"/>
  <c r="H62" i="1"/>
  <c r="H49" i="1"/>
  <c r="H48" i="1"/>
  <c r="H44" i="1"/>
  <c r="H36" i="1"/>
  <c r="I64" i="1"/>
  <c r="I28" i="1"/>
  <c r="I63" i="1"/>
  <c r="I36" i="1"/>
  <c r="I62" i="1"/>
  <c r="I45" i="1"/>
  <c r="I26" i="1"/>
  <c r="I53" i="1"/>
  <c r="I34" i="1"/>
  <c r="I8" i="1"/>
  <c r="I60" i="1"/>
  <c r="I52" i="1"/>
  <c r="I43" i="1"/>
  <c r="I33" i="1"/>
  <c r="I22" i="1"/>
  <c r="I7" i="1"/>
  <c r="I56" i="1"/>
  <c r="I37" i="1"/>
  <c r="I55" i="1"/>
  <c r="I12" i="1"/>
  <c r="I54" i="1"/>
  <c r="I35" i="1"/>
  <c r="I11" i="1"/>
  <c r="I61" i="1"/>
  <c r="I44" i="1"/>
  <c r="I23" i="1"/>
  <c r="I59" i="1"/>
  <c r="I51" i="1"/>
  <c r="I42" i="1"/>
  <c r="I32" i="1"/>
  <c r="I21" i="1"/>
  <c r="I48" i="1"/>
  <c r="I14" i="1"/>
  <c r="I46" i="1"/>
  <c r="I27" i="1"/>
  <c r="I58" i="1"/>
  <c r="I50" i="1"/>
  <c r="I40" i="1"/>
  <c r="I31" i="1"/>
  <c r="I20" i="1"/>
  <c r="I5" i="1"/>
  <c r="I57" i="1"/>
  <c r="I49" i="1"/>
  <c r="I39" i="1"/>
  <c r="I30" i="1"/>
  <c r="I19" i="1"/>
  <c r="M57" i="1" l="1"/>
  <c r="Q57" i="1" s="1"/>
  <c r="W57" i="1" s="1"/>
  <c r="AC57" i="1" s="1"/>
  <c r="AI57" i="1" s="1"/>
  <c r="AO57" i="1" s="1"/>
  <c r="AU57" i="1" s="1"/>
  <c r="BA57" i="1" s="1"/>
  <c r="BG57" i="1" s="1"/>
  <c r="M46" i="1"/>
  <c r="Q46" i="1" s="1"/>
  <c r="W46" i="1" s="1"/>
  <c r="AC46" i="1" s="1"/>
  <c r="AI46" i="1" s="1"/>
  <c r="AO46" i="1" s="1"/>
  <c r="AU46" i="1" s="1"/>
  <c r="BA46" i="1" s="1"/>
  <c r="BG46" i="1" s="1"/>
  <c r="M23" i="1"/>
  <c r="Q23" i="1" s="1"/>
  <c r="W23" i="1" s="1"/>
  <c r="AC23" i="1" s="1"/>
  <c r="AI23" i="1" s="1"/>
  <c r="AO23" i="1" s="1"/>
  <c r="AU23" i="1" s="1"/>
  <c r="BA23" i="1" s="1"/>
  <c r="BG23" i="1" s="1"/>
  <c r="M37" i="1"/>
  <c r="Q37" i="1" s="1"/>
  <c r="W37" i="1" s="1"/>
  <c r="AC37" i="1" s="1"/>
  <c r="AI37" i="1" s="1"/>
  <c r="AO37" i="1" s="1"/>
  <c r="AU37" i="1" s="1"/>
  <c r="BA37" i="1" s="1"/>
  <c r="BG37" i="1" s="1"/>
  <c r="M8" i="1"/>
  <c r="Q8" i="1" s="1"/>
  <c r="W8" i="1" s="1"/>
  <c r="AC8" i="1" s="1"/>
  <c r="AI8" i="1" s="1"/>
  <c r="AO8" i="1" s="1"/>
  <c r="AU8" i="1" s="1"/>
  <c r="BA8" i="1" s="1"/>
  <c r="BG8" i="1" s="1"/>
  <c r="M28" i="1"/>
  <c r="Q28" i="1" s="1"/>
  <c r="W28" i="1" s="1"/>
  <c r="AC28" i="1" s="1"/>
  <c r="AI28" i="1" s="1"/>
  <c r="AO28" i="1" s="1"/>
  <c r="AU28" i="1" s="1"/>
  <c r="BA28" i="1" s="1"/>
  <c r="BG28" i="1" s="1"/>
  <c r="M49" i="1"/>
  <c r="Q49" i="1" s="1"/>
  <c r="W49" i="1" s="1"/>
  <c r="AC49" i="1" s="1"/>
  <c r="AI49" i="1" s="1"/>
  <c r="AO49" i="1" s="1"/>
  <c r="AU49" i="1" s="1"/>
  <c r="BA49" i="1" s="1"/>
  <c r="BG49" i="1" s="1"/>
  <c r="M27" i="1"/>
  <c r="Q27" i="1" s="1"/>
  <c r="W27" i="1" s="1"/>
  <c r="AC27" i="1" s="1"/>
  <c r="AI27" i="1" s="1"/>
  <c r="AO27" i="1" s="1"/>
  <c r="AU27" i="1" s="1"/>
  <c r="BA27" i="1" s="1"/>
  <c r="BG27" i="1" s="1"/>
  <c r="M59" i="1"/>
  <c r="Q59" i="1" s="1"/>
  <c r="W59" i="1" s="1"/>
  <c r="AC59" i="1" s="1"/>
  <c r="AI59" i="1" s="1"/>
  <c r="AO59" i="1" s="1"/>
  <c r="AU59" i="1" s="1"/>
  <c r="BA59" i="1" s="1"/>
  <c r="BG59" i="1" s="1"/>
  <c r="M55" i="1"/>
  <c r="Q55" i="1" s="1"/>
  <c r="W55" i="1" s="1"/>
  <c r="AC55" i="1" s="1"/>
  <c r="AI55" i="1" s="1"/>
  <c r="AO55" i="1" s="1"/>
  <c r="AU55" i="1" s="1"/>
  <c r="BA55" i="1" s="1"/>
  <c r="BG55" i="1" s="1"/>
  <c r="M60" i="1"/>
  <c r="Q60" i="1" s="1"/>
  <c r="W60" i="1" s="1"/>
  <c r="AC60" i="1" s="1"/>
  <c r="AI60" i="1" s="1"/>
  <c r="AO60" i="1" s="1"/>
  <c r="AU60" i="1" s="1"/>
  <c r="BA60" i="1" s="1"/>
  <c r="BG60" i="1" s="1"/>
  <c r="M63" i="1"/>
  <c r="Q63" i="1" s="1"/>
  <c r="W63" i="1" s="1"/>
  <c r="AC63" i="1" s="1"/>
  <c r="AI63" i="1" s="1"/>
  <c r="AO63" i="1" s="1"/>
  <c r="AU63" i="1" s="1"/>
  <c r="BA63" i="1" s="1"/>
  <c r="BG63" i="1" s="1"/>
  <c r="L51" i="1"/>
  <c r="P51" i="1" s="1"/>
  <c r="U51" i="1" s="1"/>
  <c r="AA51" i="1" s="1"/>
  <c r="AG51" i="1" s="1"/>
  <c r="AM51" i="1" s="1"/>
  <c r="AS51" i="1" s="1"/>
  <c r="AY51" i="1" s="1"/>
  <c r="BE51" i="1" s="1"/>
  <c r="M5" i="1"/>
  <c r="Q5" i="1" s="1"/>
  <c r="W5" i="1" s="1"/>
  <c r="AC5" i="1" s="1"/>
  <c r="AI5" i="1" s="1"/>
  <c r="AO5" i="1" s="1"/>
  <c r="AU5" i="1" s="1"/>
  <c r="BA5" i="1" s="1"/>
  <c r="BG5" i="1" s="1"/>
  <c r="M14" i="1"/>
  <c r="Q14" i="1" s="1"/>
  <c r="W14" i="1" s="1"/>
  <c r="AC14" i="1" s="1"/>
  <c r="AI14" i="1" s="1"/>
  <c r="AO14" i="1" s="1"/>
  <c r="AU14" i="1" s="1"/>
  <c r="BA14" i="1" s="1"/>
  <c r="BG14" i="1" s="1"/>
  <c r="M44" i="1"/>
  <c r="Q44" i="1" s="1"/>
  <c r="W44" i="1" s="1"/>
  <c r="AC44" i="1" s="1"/>
  <c r="AI44" i="1" s="1"/>
  <c r="AO44" i="1" s="1"/>
  <c r="AU44" i="1" s="1"/>
  <c r="BA44" i="1" s="1"/>
  <c r="BG44" i="1" s="1"/>
  <c r="M56" i="1"/>
  <c r="Q56" i="1" s="1"/>
  <c r="W56" i="1" s="1"/>
  <c r="AC56" i="1" s="1"/>
  <c r="AI56" i="1" s="1"/>
  <c r="AO56" i="1" s="1"/>
  <c r="AU56" i="1" s="1"/>
  <c r="BA56" i="1" s="1"/>
  <c r="BG56" i="1" s="1"/>
  <c r="M34" i="1"/>
  <c r="Q34" i="1" s="1"/>
  <c r="W34" i="1" s="1"/>
  <c r="AC34" i="1" s="1"/>
  <c r="AI34" i="1" s="1"/>
  <c r="AO34" i="1" s="1"/>
  <c r="AU34" i="1" s="1"/>
  <c r="BA34" i="1" s="1"/>
  <c r="BG34" i="1" s="1"/>
  <c r="M64" i="1"/>
  <c r="Q64" i="1" s="1"/>
  <c r="W64" i="1" s="1"/>
  <c r="AC64" i="1" s="1"/>
  <c r="AI64" i="1" s="1"/>
  <c r="AO64" i="1" s="1"/>
  <c r="AU64" i="1" s="1"/>
  <c r="BA64" i="1" s="1"/>
  <c r="BG64" i="1" s="1"/>
  <c r="M11" i="1"/>
  <c r="Q11" i="1" s="1"/>
  <c r="W11" i="1" s="1"/>
  <c r="AC11" i="1" s="1"/>
  <c r="AI11" i="1" s="1"/>
  <c r="AO11" i="1" s="1"/>
  <c r="AU11" i="1" s="1"/>
  <c r="BA11" i="1" s="1"/>
  <c r="BG11" i="1" s="1"/>
  <c r="M30" i="1"/>
  <c r="Q30" i="1" s="1"/>
  <c r="W30" i="1" s="1"/>
  <c r="AC30" i="1" s="1"/>
  <c r="AI30" i="1" s="1"/>
  <c r="AO30" i="1" s="1"/>
  <c r="AU30" i="1" s="1"/>
  <c r="BA30" i="1" s="1"/>
  <c r="BG30" i="1" s="1"/>
  <c r="M50" i="1"/>
  <c r="Q50" i="1" s="1"/>
  <c r="W50" i="1" s="1"/>
  <c r="AC50" i="1" s="1"/>
  <c r="AI50" i="1" s="1"/>
  <c r="AO50" i="1" s="1"/>
  <c r="AU50" i="1" s="1"/>
  <c r="BA50" i="1" s="1"/>
  <c r="BG50" i="1" s="1"/>
  <c r="M42" i="1"/>
  <c r="Q42" i="1" s="1"/>
  <c r="W42" i="1" s="1"/>
  <c r="AC42" i="1" s="1"/>
  <c r="AI42" i="1" s="1"/>
  <c r="AO42" i="1" s="1"/>
  <c r="AU42" i="1" s="1"/>
  <c r="BA42" i="1" s="1"/>
  <c r="BG42" i="1" s="1"/>
  <c r="M54" i="1"/>
  <c r="Q54" i="1" s="1"/>
  <c r="W54" i="1" s="1"/>
  <c r="AC54" i="1" s="1"/>
  <c r="AI54" i="1" s="1"/>
  <c r="AO54" i="1" s="1"/>
  <c r="AU54" i="1" s="1"/>
  <c r="BA54" i="1" s="1"/>
  <c r="BG54" i="1" s="1"/>
  <c r="M43" i="1"/>
  <c r="Q43" i="1" s="1"/>
  <c r="W43" i="1" s="1"/>
  <c r="AC43" i="1" s="1"/>
  <c r="AI43" i="1" s="1"/>
  <c r="AO43" i="1" s="1"/>
  <c r="AU43" i="1" s="1"/>
  <c r="BA43" i="1" s="1"/>
  <c r="BG43" i="1" s="1"/>
  <c r="M62" i="1"/>
  <c r="Q62" i="1" s="1"/>
  <c r="W62" i="1" s="1"/>
  <c r="AC62" i="1" s="1"/>
  <c r="AI62" i="1" s="1"/>
  <c r="AO62" i="1" s="1"/>
  <c r="AU62" i="1" s="1"/>
  <c r="BA62" i="1" s="1"/>
  <c r="BG62" i="1" s="1"/>
  <c r="L49" i="1"/>
  <c r="P49" i="1" s="1"/>
  <c r="U49" i="1" s="1"/>
  <c r="AA49" i="1" s="1"/>
  <c r="AG49" i="1" s="1"/>
  <c r="AM49" i="1" s="1"/>
  <c r="AS49" i="1" s="1"/>
  <c r="AY49" i="1" s="1"/>
  <c r="BE49" i="1" s="1"/>
  <c r="M20" i="1"/>
  <c r="Q20" i="1" s="1"/>
  <c r="W20" i="1" s="1"/>
  <c r="AC20" i="1" s="1"/>
  <c r="AI20" i="1" s="1"/>
  <c r="AO20" i="1" s="1"/>
  <c r="AU20" i="1" s="1"/>
  <c r="BA20" i="1" s="1"/>
  <c r="BG20" i="1" s="1"/>
  <c r="M48" i="1"/>
  <c r="Q48" i="1" s="1"/>
  <c r="W48" i="1" s="1"/>
  <c r="AC48" i="1" s="1"/>
  <c r="AI48" i="1" s="1"/>
  <c r="AO48" i="1" s="1"/>
  <c r="AU48" i="1" s="1"/>
  <c r="BA48" i="1" s="1"/>
  <c r="BG48" i="1" s="1"/>
  <c r="M61" i="1"/>
  <c r="Q61" i="1" s="1"/>
  <c r="W61" i="1" s="1"/>
  <c r="AC61" i="1" s="1"/>
  <c r="AI61" i="1" s="1"/>
  <c r="AO61" i="1" s="1"/>
  <c r="AU61" i="1" s="1"/>
  <c r="BA61" i="1" s="1"/>
  <c r="BG61" i="1" s="1"/>
  <c r="M7" i="1"/>
  <c r="Q7" i="1" s="1"/>
  <c r="W7" i="1" s="1"/>
  <c r="AC7" i="1" s="1"/>
  <c r="AI7" i="1" s="1"/>
  <c r="AO7" i="1" s="1"/>
  <c r="AU7" i="1" s="1"/>
  <c r="BA7" i="1" s="1"/>
  <c r="BG7" i="1" s="1"/>
  <c r="M53" i="1"/>
  <c r="Q53" i="1" s="1"/>
  <c r="W53" i="1" s="1"/>
  <c r="AC53" i="1" s="1"/>
  <c r="AI53" i="1" s="1"/>
  <c r="AO53" i="1" s="1"/>
  <c r="AU53" i="1" s="1"/>
  <c r="BA53" i="1" s="1"/>
  <c r="BG53" i="1" s="1"/>
  <c r="L36" i="1"/>
  <c r="P36" i="1" s="1"/>
  <c r="U36" i="1" s="1"/>
  <c r="AA36" i="1" s="1"/>
  <c r="AG36" i="1" s="1"/>
  <c r="AM36" i="1" s="1"/>
  <c r="AS36" i="1" s="1"/>
  <c r="AY36" i="1" s="1"/>
  <c r="BE36" i="1" s="1"/>
  <c r="M31" i="1"/>
  <c r="Q31" i="1" s="1"/>
  <c r="W31" i="1" s="1"/>
  <c r="AC31" i="1" s="1"/>
  <c r="AI31" i="1" s="1"/>
  <c r="AO31" i="1" s="1"/>
  <c r="AU31" i="1" s="1"/>
  <c r="BA31" i="1" s="1"/>
  <c r="BG31" i="1" s="1"/>
  <c r="M21" i="1"/>
  <c r="Q21" i="1" s="1"/>
  <c r="W21" i="1" s="1"/>
  <c r="AC21" i="1" s="1"/>
  <c r="AI21" i="1" s="1"/>
  <c r="AO21" i="1" s="1"/>
  <c r="AU21" i="1" s="1"/>
  <c r="BA21" i="1" s="1"/>
  <c r="BG21" i="1" s="1"/>
  <c r="M22" i="1"/>
  <c r="Q22" i="1" s="1"/>
  <c r="W22" i="1" s="1"/>
  <c r="AC22" i="1" s="1"/>
  <c r="AI22" i="1" s="1"/>
  <c r="AO22" i="1" s="1"/>
  <c r="AU22" i="1" s="1"/>
  <c r="BA22" i="1" s="1"/>
  <c r="BG22" i="1" s="1"/>
  <c r="M26" i="1"/>
  <c r="Q26" i="1" s="1"/>
  <c r="W26" i="1" s="1"/>
  <c r="AC26" i="1" s="1"/>
  <c r="AI26" i="1" s="1"/>
  <c r="AO26" i="1" s="1"/>
  <c r="AU26" i="1" s="1"/>
  <c r="BA26" i="1" s="1"/>
  <c r="BG26" i="1" s="1"/>
  <c r="L44" i="1"/>
  <c r="P44" i="1" s="1"/>
  <c r="U44" i="1" s="1"/>
  <c r="AA44" i="1" s="1"/>
  <c r="AG44" i="1" s="1"/>
  <c r="AM44" i="1" s="1"/>
  <c r="AS44" i="1" s="1"/>
  <c r="AY44" i="1" s="1"/>
  <c r="BE44" i="1" s="1"/>
  <c r="M19" i="1"/>
  <c r="Q19" i="1" s="1"/>
  <c r="W19" i="1" s="1"/>
  <c r="AC19" i="1" s="1"/>
  <c r="AI19" i="1" s="1"/>
  <c r="AO19" i="1" s="1"/>
  <c r="AU19" i="1" s="1"/>
  <c r="BA19" i="1" s="1"/>
  <c r="BG19" i="1" s="1"/>
  <c r="M40" i="1"/>
  <c r="Q40" i="1" s="1"/>
  <c r="W40" i="1" s="1"/>
  <c r="AC40" i="1" s="1"/>
  <c r="AI40" i="1" s="1"/>
  <c r="AO40" i="1" s="1"/>
  <c r="AU40" i="1" s="1"/>
  <c r="BA40" i="1" s="1"/>
  <c r="BG40" i="1" s="1"/>
  <c r="M32" i="1"/>
  <c r="Q32" i="1" s="1"/>
  <c r="W32" i="1" s="1"/>
  <c r="AC32" i="1" s="1"/>
  <c r="AI32" i="1" s="1"/>
  <c r="AO32" i="1" s="1"/>
  <c r="AU32" i="1" s="1"/>
  <c r="BA32" i="1" s="1"/>
  <c r="BG32" i="1" s="1"/>
  <c r="M35" i="1"/>
  <c r="Q35" i="1" s="1"/>
  <c r="W35" i="1" s="1"/>
  <c r="AC35" i="1" s="1"/>
  <c r="AI35" i="1" s="1"/>
  <c r="AO35" i="1" s="1"/>
  <c r="AU35" i="1" s="1"/>
  <c r="BA35" i="1" s="1"/>
  <c r="BG35" i="1" s="1"/>
  <c r="M33" i="1"/>
  <c r="Q33" i="1" s="1"/>
  <c r="W33" i="1" s="1"/>
  <c r="AC33" i="1" s="1"/>
  <c r="AI33" i="1" s="1"/>
  <c r="AO33" i="1" s="1"/>
  <c r="AU33" i="1" s="1"/>
  <c r="BA33" i="1" s="1"/>
  <c r="BG33" i="1" s="1"/>
  <c r="M45" i="1"/>
  <c r="Q45" i="1" s="1"/>
  <c r="W45" i="1" s="1"/>
  <c r="AC45" i="1" s="1"/>
  <c r="AI45" i="1" s="1"/>
  <c r="AO45" i="1" s="1"/>
  <c r="AU45" i="1" s="1"/>
  <c r="BA45" i="1" s="1"/>
  <c r="BG45" i="1" s="1"/>
  <c r="L48" i="1"/>
  <c r="P48" i="1" s="1"/>
  <c r="U48" i="1" s="1"/>
  <c r="AA48" i="1" s="1"/>
  <c r="AG48" i="1" s="1"/>
  <c r="AM48" i="1" s="1"/>
  <c r="AS48" i="1" s="1"/>
  <c r="AY48" i="1" s="1"/>
  <c r="BE48" i="1" s="1"/>
  <c r="M39" i="1"/>
  <c r="Q39" i="1" s="1"/>
  <c r="W39" i="1" s="1"/>
  <c r="AC39" i="1" s="1"/>
  <c r="AI39" i="1" s="1"/>
  <c r="AO39" i="1" s="1"/>
  <c r="AU39" i="1" s="1"/>
  <c r="BA39" i="1" s="1"/>
  <c r="BG39" i="1" s="1"/>
  <c r="M58" i="1"/>
  <c r="Q58" i="1" s="1"/>
  <c r="W58" i="1" s="1"/>
  <c r="AC58" i="1" s="1"/>
  <c r="AI58" i="1" s="1"/>
  <c r="AO58" i="1" s="1"/>
  <c r="AU58" i="1" s="1"/>
  <c r="BA58" i="1" s="1"/>
  <c r="BG58" i="1" s="1"/>
  <c r="M51" i="1"/>
  <c r="Q51" i="1" s="1"/>
  <c r="W51" i="1" s="1"/>
  <c r="AC51" i="1" s="1"/>
  <c r="AI51" i="1" s="1"/>
  <c r="AO51" i="1" s="1"/>
  <c r="AU51" i="1" s="1"/>
  <c r="BA51" i="1" s="1"/>
  <c r="BG51" i="1" s="1"/>
  <c r="M12" i="1"/>
  <c r="Q12" i="1" s="1"/>
  <c r="W12" i="1" s="1"/>
  <c r="AC12" i="1" s="1"/>
  <c r="AI12" i="1" s="1"/>
  <c r="AO12" i="1" s="1"/>
  <c r="AU12" i="1" s="1"/>
  <c r="BA12" i="1" s="1"/>
  <c r="BG12" i="1" s="1"/>
  <c r="M52" i="1"/>
  <c r="Q52" i="1" s="1"/>
  <c r="W52" i="1" s="1"/>
  <c r="AC52" i="1" s="1"/>
  <c r="AI52" i="1" s="1"/>
  <c r="AO52" i="1" s="1"/>
  <c r="AU52" i="1" s="1"/>
  <c r="BA52" i="1" s="1"/>
  <c r="BG52" i="1" s="1"/>
  <c r="M36" i="1"/>
  <c r="Q36" i="1" s="1"/>
  <c r="W36" i="1" s="1"/>
  <c r="AC36" i="1" s="1"/>
  <c r="AI36" i="1" s="1"/>
  <c r="AO36" i="1" s="1"/>
  <c r="AU36" i="1" s="1"/>
  <c r="BA36" i="1" s="1"/>
  <c r="BG36" i="1" s="1"/>
  <c r="L62" i="1"/>
  <c r="P62" i="1" s="1"/>
  <c r="U62" i="1" s="1"/>
  <c r="AA62" i="1" s="1"/>
  <c r="AG62" i="1" s="1"/>
  <c r="AM62" i="1" s="1"/>
  <c r="AS62" i="1" s="1"/>
  <c r="AY62" i="1" s="1"/>
  <c r="BE62" i="1" s="1"/>
  <c r="J65" i="1"/>
  <c r="K65" i="1"/>
  <c r="BE65" i="1" l="1"/>
  <c r="BG65" i="1"/>
  <c r="AY65" i="1"/>
  <c r="BA65" i="1"/>
  <c r="AS65" i="1"/>
  <c r="AU65" i="1"/>
  <c r="AM65" i="1"/>
  <c r="AO65" i="1"/>
  <c r="AI65" i="1"/>
  <c r="AG65" i="1"/>
  <c r="AA65" i="1"/>
  <c r="AC65" i="1"/>
  <c r="U65" i="1"/>
  <c r="Q65" i="1"/>
  <c r="M65" i="1"/>
  <c r="L65" i="1"/>
  <c r="W65" i="1"/>
  <c r="P65" i="1"/>
  <c r="F289" i="2"/>
  <c r="F65" i="1" l="1"/>
  <c r="G65" i="1" l="1"/>
  <c r="H65" i="1" l="1"/>
  <c r="I65" i="1" l="1"/>
</calcChain>
</file>

<file path=xl/sharedStrings.xml><?xml version="1.0" encoding="utf-8"?>
<sst xmlns="http://schemas.openxmlformats.org/spreadsheetml/2006/main" count="797" uniqueCount="651">
  <si>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</si>
  <si>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</si>
  <si>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</si>
  <si>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</si>
  <si>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</si>
  <si>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</si>
  <si>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</si>
  <si>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</si>
  <si>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</si>
  <si>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</si>
  <si>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</si>
  <si>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</si>
  <si>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</si>
  <si>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</si>
  <si>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</si>
  <si>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</si>
  <si>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</si>
  <si>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</si>
  <si>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</si>
  <si>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</si>
  <si>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</si>
  <si>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</si>
  <si>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</si>
  <si>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</si>
  <si>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</si>
  <si>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</si>
  <si>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</si>
  <si>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</si>
  <si>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</si>
  <si>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</si>
  <si>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</si>
  <si>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</si>
  <si>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</si>
  <si>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</si>
  <si>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</si>
  <si>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</si>
  <si>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</si>
  <si>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</si>
  <si>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</si>
  <si>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</si>
  <si>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</si>
  <si>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</si>
  <si>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</si>
  <si>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</si>
  <si>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</si>
  <si>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</si>
  <si>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</si>
  <si>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</si>
  <si>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</si>
  <si>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</si>
  <si>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</si>
  <si>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</si>
  <si>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</si>
  <si>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</si>
  <si>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</si>
  <si>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</si>
  <si>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</si>
  <si>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</si>
  <si>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</si>
  <si>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</si>
  <si>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</si>
  <si>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</si>
  <si>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</si>
  <si>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</si>
  <si>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</si>
  <si>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</si>
  <si>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</si>
  <si>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</si>
  <si>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</si>
  <si>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</si>
  <si>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</si>
  <si>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</si>
  <si>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</si>
  <si>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</si>
  <si>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</si>
  <si>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</si>
  <si>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</si>
  <si>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</si>
  <si>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</si>
  <si>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</si>
  <si>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</si>
  <si>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</si>
  <si>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</si>
  <si>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</si>
  <si>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</si>
  <si>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</si>
  <si>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</si>
  <si>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</si>
  <si>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</si>
  <si>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</si>
  <si>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</si>
  <si>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</si>
  <si>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</si>
  <si>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</si>
  <si>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</si>
  <si>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</si>
  <si>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</si>
  <si>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</si>
  <si>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</si>
  <si>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</si>
  <si>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</si>
  <si>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</si>
  <si>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</si>
  <si>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</si>
  <si>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</si>
  <si>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</si>
  <si>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</si>
  <si>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</si>
  <si>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</si>
  <si>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</si>
  <si>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</si>
  <si>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</si>
  <si>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</si>
  <si>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</si>
  <si>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</si>
  <si>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</si>
  <si>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</si>
  <si>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</si>
  <si>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</si>
  <si>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</si>
  <si>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</si>
  <si>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</si>
  <si>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</si>
  <si>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</si>
  <si>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</si>
  <si>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</si>
  <si>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</si>
  <si>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</si>
  <si>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542301001  Para pago de pensiones y/o cesantias</t>
  </si>
  <si>
    <t>542303001 Para gastos de funcionamiento</t>
  </si>
  <si>
    <t>542301001 Para pago de pensiones y/o cesantias</t>
  </si>
  <si>
    <t>542305001  Para Programas de Educación</t>
  </si>
  <si>
    <t>MUNICIPIO DE TAURAMENA</t>
  </si>
  <si>
    <t>MUNICIPIO DE SAMACA</t>
  </si>
  <si>
    <t>MUNICIPIO DE MAGANGUE   ALCALDIA MUNICIPAL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</si>
  <si>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</si>
  <si>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</si>
  <si>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</si>
  <si>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</si>
  <si>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</si>
  <si>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</si>
  <si>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</si>
  <si>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</si>
  <si>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</si>
  <si>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</si>
  <si>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</si>
  <si>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</si>
  <si>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</si>
  <si>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</si>
  <si>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</si>
  <si>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</si>
  <si>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</si>
  <si>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</si>
  <si>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</si>
  <si>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</si>
  <si>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</si>
  <si>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</si>
  <si>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</si>
  <si>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</si>
  <si>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</si>
  <si>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</si>
  <si>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</si>
  <si>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</si>
  <si>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</si>
  <si>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</si>
  <si>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</si>
  <si>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</si>
  <si>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</si>
  <si>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</si>
  <si>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</si>
  <si>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</si>
  <si>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</si>
  <si>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</si>
  <si>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</si>
  <si>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</si>
  <si>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</si>
  <si>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</si>
  <si>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</si>
  <si>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</si>
  <si>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</si>
  <si>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</si>
  <si>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</si>
  <si>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</si>
  <si>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</si>
  <si>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</si>
  <si>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</si>
  <si>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</si>
  <si>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</si>
  <si>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</si>
  <si>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</si>
  <si>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</si>
  <si>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</si>
  <si>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</si>
  <si>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</si>
  <si>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</si>
  <si>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</si>
  <si>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</si>
  <si>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</si>
  <si>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</si>
  <si>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</si>
  <si>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</si>
  <si>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</si>
  <si>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</si>
  <si>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</si>
  <si>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</si>
  <si>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</si>
  <si>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</si>
  <si>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</si>
  <si>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</si>
  <si>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</si>
  <si>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</si>
  <si>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</si>
  <si>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</si>
  <si>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</si>
  <si>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</si>
  <si>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</si>
  <si>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</si>
  <si>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</si>
  <si>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</si>
  <si>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</si>
  <si>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</si>
  <si>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</si>
  <si>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</si>
  <si>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</si>
  <si>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</si>
  <si>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</si>
  <si>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</si>
  <si>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</si>
  <si>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</si>
  <si>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</si>
  <si>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</si>
  <si>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</si>
  <si>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</si>
  <si>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</si>
  <si>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</si>
  <si>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</si>
  <si>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</si>
  <si>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</si>
  <si>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</si>
  <si>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</si>
  <si>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</si>
  <si>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</si>
  <si>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</si>
  <si>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</si>
  <si>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</si>
  <si>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</si>
  <si>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</si>
  <si>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</si>
  <si>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</si>
  <si>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</si>
  <si>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</si>
  <si>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</si>
  <si>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</si>
  <si>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</si>
  <si>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</si>
  <si>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</si>
  <si>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</si>
  <si>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</si>
  <si>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</si>
  <si>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</si>
  <si>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</si>
  <si>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</si>
  <si>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</si>
  <si>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</si>
  <si>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</si>
  <si>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</si>
  <si>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</si>
  <si>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</si>
  <si>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</si>
  <si>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</si>
  <si>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</si>
  <si>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</si>
  <si>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</si>
  <si>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</si>
  <si>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</si>
  <si>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</si>
  <si>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</si>
  <si>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</si>
  <si>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</si>
  <si>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</si>
  <si>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</si>
  <si>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</si>
  <si>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</si>
  <si>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</si>
  <si>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</si>
  <si>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</si>
  <si>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</si>
  <si>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</si>
  <si>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</si>
  <si>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</si>
  <si>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</si>
  <si>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</si>
  <si>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</si>
  <si>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</si>
  <si>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</si>
  <si>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</si>
  <si>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</si>
  <si>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</si>
  <si>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</si>
  <si>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</si>
  <si>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</si>
  <si>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</si>
  <si>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</si>
  <si>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</si>
  <si>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</si>
  <si>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</si>
  <si>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</si>
  <si>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</si>
  <si>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</si>
  <si>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</si>
  <si>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</si>
  <si>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</si>
  <si>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</si>
  <si>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</si>
  <si>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</si>
  <si>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</si>
  <si>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</si>
  <si>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</si>
  <si>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</si>
  <si>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</si>
  <si>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</si>
  <si>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</si>
  <si>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</si>
  <si>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</si>
  <si>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</si>
  <si>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</si>
  <si>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</si>
  <si>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</si>
  <si>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</si>
  <si>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</si>
  <si>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</si>
  <si>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</si>
  <si>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</si>
  <si>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</si>
  <si>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</si>
  <si>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</si>
  <si>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</si>
  <si>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</si>
  <si>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</si>
  <si>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</si>
  <si>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</si>
  <si>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</si>
  <si>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</si>
  <si>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</si>
  <si>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</si>
  <si>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</si>
  <si>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</si>
  <si>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</si>
  <si>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</si>
  <si>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</si>
  <si>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</si>
  <si>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</si>
  <si>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</si>
  <si>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</si>
  <si>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</si>
  <si>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</si>
  <si>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</si>
  <si>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</si>
  <si>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</si>
  <si>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</si>
  <si>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</si>
  <si>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</si>
  <si>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</si>
  <si>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</si>
  <si>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</si>
  <si>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</si>
  <si>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</si>
  <si>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</si>
  <si>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SALDOS DE CUENTAS - Para Programas de Educación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</si>
  <si>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</si>
  <si>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</si>
  <si>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</si>
  <si>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</si>
  <si>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</si>
  <si>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</si>
  <si>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</si>
  <si>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</si>
  <si>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</si>
  <si>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</si>
  <si>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</si>
  <si>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</si>
  <si>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</si>
  <si>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</si>
  <si>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</si>
  <si>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</si>
  <si>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</si>
  <si>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</si>
  <si>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</si>
  <si>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</si>
  <si>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</si>
  <si>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</si>
  <si>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</si>
  <si>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</si>
  <si>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</si>
  <si>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</si>
  <si>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sechacienda@nortedesantander.gov.co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</si>
  <si>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</si>
  <si>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</si>
  <si>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</si>
  <si>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</si>
  <si>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</si>
  <si>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</si>
  <si>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</si>
  <si>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</si>
  <si>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</si>
  <si>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</si>
  <si>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</si>
  <si>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</si>
  <si>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</si>
  <si>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</si>
  <si>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</si>
  <si>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</si>
  <si>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</si>
  <si>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</si>
  <si>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</si>
  <si>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</si>
  <si>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</si>
  <si>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</si>
  <si>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</si>
  <si>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</si>
  <si>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</si>
  <si>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</si>
  <si>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</si>
  <si>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</si>
  <si>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</si>
  <si>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</si>
  <si>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</si>
  <si>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</si>
  <si>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</si>
  <si>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</si>
  <si>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</si>
  <si>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</si>
  <si>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</si>
  <si>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</si>
  <si>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</si>
  <si>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</si>
  <si>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</si>
  <si>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</si>
  <si>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</si>
  <si>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</si>
  <si>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</si>
  <si>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</si>
  <si>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</si>
  <si>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</si>
  <si>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</si>
  <si>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</si>
  <si>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</si>
  <si>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</si>
  <si>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</si>
  <si>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</si>
  <si>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</si>
  <si>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</si>
  <si>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</si>
  <si>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</si>
  <si>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</si>
  <si>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</si>
  <si>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</si>
  <si>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</si>
  <si>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</si>
  <si>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</si>
  <si>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</si>
  <si>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</si>
  <si>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</si>
  <si>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</si>
  <si>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</si>
  <si>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</si>
  <si>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</si>
  <si>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</si>
  <si>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</si>
  <si>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</si>
  <si>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</si>
  <si>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</si>
  <si>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</si>
  <si>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</si>
  <si>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</si>
  <si>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</si>
  <si>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</si>
  <si>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</si>
  <si>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</si>
  <si>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</si>
  <si>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</si>
  <si>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</si>
  <si>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</si>
  <si>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</si>
  <si>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</si>
  <si>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</si>
  <si>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</si>
  <si>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</si>
  <si>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</si>
  <si>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</si>
  <si>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</si>
  <si>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</si>
  <si>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</si>
  <si>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</si>
  <si>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</si>
  <si>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</si>
  <si>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</si>
  <si>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</si>
  <si>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</si>
  <si>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</si>
  <si>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</si>
  <si>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</si>
  <si>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</si>
  <si>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</si>
  <si>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</si>
  <si>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</si>
  <si>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</si>
  <si>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</si>
  <si>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</si>
  <si>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</si>
  <si>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</si>
  <si>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</si>
  <si>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</si>
  <si>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</si>
  <si>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</si>
  <si>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</si>
  <si>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</si>
  <si>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</si>
  <si>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</si>
  <si>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</si>
  <si>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</si>
  <si>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</si>
  <si>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</si>
  <si>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</si>
  <si>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</si>
  <si>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</si>
  <si>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</si>
  <si>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</si>
  <si>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</si>
  <si>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</si>
  <si>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</si>
  <si>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</si>
  <si>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</si>
  <si>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</si>
  <si>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</si>
  <si>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</si>
  <si>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</si>
  <si>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</si>
  <si>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</si>
  <si>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</si>
  <si>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</si>
  <si>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</si>
  <si>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</si>
  <si>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</si>
  <si>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</si>
  <si>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</si>
  <si>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</si>
  <si>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</si>
  <si>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</si>
  <si>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</si>
  <si>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</si>
  <si>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</si>
  <si>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</si>
  <si>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</si>
  <si>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</si>
  <si>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</si>
  <si>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</si>
  <si>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</si>
  <si>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</si>
  <si>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</si>
  <si>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</si>
  <si>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</si>
  <si>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</si>
  <si>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</si>
  <si>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</si>
  <si>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</si>
  <si>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</si>
  <si>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</si>
  <si>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</si>
  <si>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</si>
  <si>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</si>
  <si>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</si>
  <si>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</si>
  <si>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</si>
  <si>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</si>
  <si>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</si>
  <si>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</si>
  <si>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</si>
  <si>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</si>
  <si>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</si>
  <si>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</si>
  <si>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</si>
  <si>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</si>
  <si>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</si>
  <si>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</si>
  <si>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</si>
  <si>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</si>
  <si>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INSTITUTO COLOMBIANO DE CREDITO EDUCATIVO Y ESTUDIOS TECNICOS EN EL ETERIOR MARIANO OSPINA PEREZ ICETEX</t>
  </si>
  <si>
    <t>MOVIMIENTOS DE ENERO 2019</t>
  </si>
  <si>
    <t>SALDOS A 31 ENERO DEL 2019</t>
  </si>
  <si>
    <t>SALDOS A 31 DE ENERO DEL 2019</t>
  </si>
  <si>
    <t>BOGOTA DISTRITO CAPITAL</t>
  </si>
  <si>
    <t>contabilidad@shd.gov.co</t>
  </si>
  <si>
    <t>wpineda@icetex.gov.co</t>
  </si>
  <si>
    <t>542305001 Para Progrmas de Educación</t>
  </si>
  <si>
    <t>MOVIMIENTOS DE  FEBRERO 2019</t>
  </si>
  <si>
    <t>SALDOS A 28 FEBRERO DEL 2019</t>
  </si>
  <si>
    <t>MOVIMIENTOS DE FEBRERO 2019</t>
  </si>
  <si>
    <t>SALDOS A 28 DE FEBRERO DEL 2019</t>
  </si>
  <si>
    <t>MOVIMIENTOS DE MARZO 2019</t>
  </si>
  <si>
    <t>SALDOS A 31 MARZO DEL 2019</t>
  </si>
  <si>
    <t>SALDOS A 31 DE MARZO DEL 2019</t>
  </si>
  <si>
    <t>contabilidad@purificacion-tolima.gov.co</t>
  </si>
  <si>
    <t>542302001 Para Proyectos de Inversión</t>
  </si>
  <si>
    <t>542303001 Para Gastos de funcionamiento</t>
  </si>
  <si>
    <t>542303001 Para Gastos de Funcionamiento</t>
  </si>
  <si>
    <t>MOVIMIENTOS DE ABRIL 2019</t>
  </si>
  <si>
    <t>SALDOS A 30 ABRIL DEL 2019</t>
  </si>
  <si>
    <t>SALDOS A 31 DE ABRIL DEL 2019</t>
  </si>
  <si>
    <t>MOVIMIENTOS DE ABRIL  2019</t>
  </si>
  <si>
    <t>MOVIMIENTOS DE MAYO 2019</t>
  </si>
  <si>
    <t>SALDOS A 31 DE MAYO DEL 2019</t>
  </si>
  <si>
    <t>MOVIMIENTOS DE MAYO  2019</t>
  </si>
  <si>
    <t>MOVIMIENTOS DE JUNIO 2019</t>
  </si>
  <si>
    <t>SALDOS A 30 DE JUNIO DEL 2019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</si>
  <si>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</si>
  <si>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</si>
  <si>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</si>
  <si>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</si>
  <si>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</si>
  <si>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</si>
  <si>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</si>
  <si>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MOVIMIENTOS DE JULIO 2019</t>
  </si>
  <si>
    <t>SALDOS A 30 DE JULIO DEL 2019</t>
  </si>
  <si>
    <t>MOVIMIENTOS DE AGOSTO 2019</t>
  </si>
  <si>
    <t>SALDOS A 30 DE AGOSTO DEL 2019</t>
  </si>
  <si>
    <t>MOVIMIENTOS DE SEPTIEMBRE 2019</t>
  </si>
  <si>
    <t>SALDOS A 30 DE SEPTIEMBRE DEL 2019</t>
  </si>
  <si>
    <t>SALDOS A 31 DE AGOSTO DEL 2019</t>
  </si>
  <si>
    <t>contab@udistrital.edu.co</t>
  </si>
  <si>
    <t>MOVIMIENTOS DE OCTUBRE 2019</t>
  </si>
  <si>
    <t>SALDOS A 31 DE OCTUBRE DEL 2019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</si>
  <si>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</si>
  <si>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</si>
  <si>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</si>
  <si>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</si>
  <si>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</si>
  <si>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</si>
  <si>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</si>
  <si>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</si>
  <si>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</si>
  <si>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</si>
  <si>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</si>
  <si>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</si>
  <si>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</si>
  <si>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</si>
  <si>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</si>
  <si>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</si>
  <si>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</si>
  <si>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901168222-9</t>
  </si>
  <si>
    <t>NO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</si>
</sst>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u/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</cellStyleXfs>
  <cellXfs count="69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165" fontId="8" fillId="0" borderId="0" xfId="1" applyFo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165" fontId="11" fillId="2" borderId="4" xfId="1" applyFont="1" applyFill="1" applyBorder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horizontal="right" wrapText="1"/>
    </xf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165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165" fontId="10" fillId="0" borderId="0" xfId="1" applyFont="1" applyAlignme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165" fontId="10" fillId="0" borderId="0" xfId="2" applyNumberFormat="1" applyFont="1">
      <alignment wrapText="1"/>
    </xf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165" fontId="9" fillId="0" borderId="0" xfId="1" applyFont="1" applyAlignment="1">
      <alignment wrapText="1"/>
    </xf>
    <xf numFmtId="0" fontId="10" fillId="0" borderId="4" xfId="2" applyFont="1" applyBorder="1">
      <alignment wrapText="1"/>
    </xf>
    <xf numFmtId="165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5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1" fillId="5" borderId="4" xfId="2" applyFont="1" applyFill="1" applyBorder="1" applyAlignment="1">
      <alignment horizontal="center" vertical="justify"/>
    </xf>
    <xf numFmtId="0" fontId="1" fillId="0" borderId="4" xfId="2" applyFont="1" applyBorder="1" applyAlignment="1"/>
    <xf numFmtId="1" fontId="10" fillId="2" borderId="4" xfId="2" applyNumberFormat="1" applyFont="1" applyFill="1" applyBorder="1" applyAlignment="1"/>
    <xf numFmtId="169" fontId="2" fillId="0" borderId="5" xfId="3" applyNumberFormat="1" applyBorder="1" applyProtection="1">
      <alignment vertical="top"/>
    </xf>
    <xf numFmtId="0" fontId="2" fillId="6" borderId="4" xfId="3" applyFill="1" applyBorder="1" applyAlignment="1" applyProtection="1">
      <alignment horizontal="left"/>
    </xf>
    <xf numFmtId="0" fontId="17" fillId="6" borderId="4" xfId="3" applyFont="1" applyFill="1" applyBorder="1" applyAlignment="1" applyProtection="1">
      <alignment horizontal="left"/>
    </xf>
    <xf numFmtId="0" fontId="2" fillId="6" borderId="4" xfId="3" applyFill="1" applyBorder="1" applyAlignment="1" applyProtection="1"/>
    <xf numFmtId="0" fontId="2" fillId="0" borderId="4" xfId="3" applyFont="1" applyBorder="1" applyAlignment="1" applyProtection="1"/>
    <xf numFmtId="167" fontId="1" fillId="0" borderId="4" xfId="1" applyNumberFormat="1" applyFont="1" applyBorder="1" applyAlignment="1">
      <alignment wrapText="1"/>
    </xf>
    <xf numFmtId="165" fontId="1" fillId="0" borderId="0" xfId="1" applyFont="1" applyAlignment="1">
      <alignment wrapText="1"/>
    </xf>
    <xf numFmtId="43" fontId="10" fillId="0" borderId="0" xfId="2" applyNumberFormat="1" applyFont="1">
      <alignment wrapText="1"/>
    </xf>
    <xf numFmtId="0" fontId="18" fillId="0" borderId="6" xfId="0" applyNumberFormat="1" applyFont="1" applyFill="1" applyBorder="1" applyAlignment="1">
      <alignment vertical="top" wrapText="1" readingOrder="1"/>
    </xf>
    <xf numFmtId="1" fontId="11" fillId="0" borderId="4" xfId="2" applyNumberFormat="1" applyFont="1" applyBorder="1" applyAlignment="1"/>
    <xf numFmtId="0" fontId="11" fillId="0" borderId="4" xfId="2" applyFont="1" applyBorder="1" applyAlignment="1"/>
    <xf numFmtId="0" fontId="19" fillId="0" borderId="4" xfId="3" applyFont="1" applyBorder="1" applyAlignment="1" applyProtection="1"/>
    <xf numFmtId="165" fontId="11" fillId="0" borderId="4" xfId="2" applyNumberFormat="1" applyFont="1" applyBorder="1" applyAlignment="1"/>
    <xf numFmtId="165" fontId="11" fillId="0" borderId="4" xfId="2" applyNumberFormat="1" applyFont="1" applyFill="1" applyBorder="1" applyAlignment="1"/>
    <xf numFmtId="0" fontId="11" fillId="0" borderId="0" xfId="2" applyFont="1">
      <alignment wrapText="1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center" vertical="center"/>
    </xf>
    <xf numFmtId="0" fontId="11" fillId="5" borderId="2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167" fontId="10" fillId="7" borderId="4" xfId="1" applyNumberFormat="1" applyFont="1" applyFill="1" applyBorder="1" applyAlignment="1">
      <alignment horizontal="right" wrapText="1"/>
    </xf>
  </cellXfs>
  <cellStyles count="21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9\CONCILIACIONES\Octubre\Aux%20542302001%20Oc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9\CONCILIACIONES\Octubre\Aux%20542301001%20Oc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AppData\Local\Microsoft\Windows\Temporary%20Internet%20Files\Content.IE5\8T6P85Y6\REPNCT004ReporteAuxiliarContablePorRubro%20(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9/CONCILIACIONES/Octubre/Aux%20542305001%20Oc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9\CONCILIACIONES\Septiembre\Aux%20542305001%20Se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9/CUENTAS/Enero/5423/Aux%205423030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9/CUENTAS/Febrero/5423/Aux%205423030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9\CUENTAS\Junio\5423\Aux%20542303001%20Jun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9\CUENTAS\Julio\5423\Aux%20542303001%20Juli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9\CONCILIACIONES\Octubre\Aux%20542303001%20Oc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9/CUENTAS/Enero/5423/Aux%2054230100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9/CUENTAS/Febrero/5423/Aux%2054230100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9\CUENTAS\Junio\5423\Aux%20542301001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1002644693</v>
          </cell>
          <cell r="D21">
            <v>2047402997</v>
          </cell>
        </row>
        <row r="22">
          <cell r="A22">
            <v>890480054</v>
          </cell>
          <cell r="B22" t="str">
            <v>COLEGIO MAYOR DE BOLIVAR</v>
          </cell>
          <cell r="C22">
            <v>764075007</v>
          </cell>
          <cell r="D22">
            <v>1386103950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626113901</v>
          </cell>
          <cell r="D23">
            <v>1011538216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668827348</v>
          </cell>
          <cell r="D24">
            <v>866395320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1054919144</v>
          </cell>
          <cell r="D25">
            <v>2780237280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808897130</v>
          </cell>
          <cell r="D26">
            <v>860486550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840397056</v>
          </cell>
          <cell r="D27">
            <v>1593904951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681806963</v>
          </cell>
          <cell r="D28">
            <v>1090797400</v>
          </cell>
        </row>
        <row r="29">
          <cell r="A29">
            <v>890325989</v>
          </cell>
          <cell r="B29" t="str">
            <v>INSTITUTO DEPARTAMENTAL DE BELLAS ARTES</v>
          </cell>
          <cell r="C29">
            <v>975297561</v>
          </cell>
          <cell r="D29">
            <v>1875252948</v>
          </cell>
        </row>
        <row r="30">
          <cell r="A30">
            <v>891680089</v>
          </cell>
          <cell r="B30" t="str">
            <v>UNIVERSIDAD TECNOLOGICA DEL CHOCO</v>
          </cell>
          <cell r="C30">
            <v>2664639307</v>
          </cell>
          <cell r="D30">
            <v>4541579417</v>
          </cell>
        </row>
        <row r="31">
          <cell r="A31">
            <v>800024581</v>
          </cell>
          <cell r="B31" t="str">
            <v>INSTITUTO UNIVERSITARIO DE LA PAZ</v>
          </cell>
          <cell r="C31">
            <v>748243412</v>
          </cell>
          <cell r="D31">
            <v>2748187750</v>
          </cell>
        </row>
        <row r="32">
          <cell r="A32">
            <v>800144829</v>
          </cell>
          <cell r="B32" t="str">
            <v>UNIVERSIDAD COLEGIO MAYOR DE CUNDINAMARCA</v>
          </cell>
          <cell r="C32">
            <v>3263805794</v>
          </cell>
          <cell r="D32">
            <v>3834303003</v>
          </cell>
        </row>
        <row r="33">
          <cell r="A33">
            <v>800247940</v>
          </cell>
          <cell r="B33" t="str">
            <v>INSTITUTO TECNOLOGICO DEL PUTUMAYO</v>
          </cell>
          <cell r="C33">
            <v>723440091</v>
          </cell>
          <cell r="D33">
            <v>1046411513</v>
          </cell>
        </row>
        <row r="34">
          <cell r="A34">
            <v>811042967</v>
          </cell>
          <cell r="B34" t="str">
            <v>ESCUELA SUPERIOR TECNOLOGICA DE ARTES DEBORA ARANGO</v>
          </cell>
          <cell r="C34">
            <v>727083803</v>
          </cell>
          <cell r="D34">
            <v>1365666849</v>
          </cell>
        </row>
        <row r="35">
          <cell r="A35">
            <v>890000432</v>
          </cell>
          <cell r="B35" t="str">
            <v>UNIVERSIDAD DEL QUINDIO</v>
          </cell>
          <cell r="C35">
            <v>2241662199</v>
          </cell>
          <cell r="D35">
            <v>6221465840</v>
          </cell>
        </row>
        <row r="36">
          <cell r="A36">
            <v>890201213</v>
          </cell>
          <cell r="B36" t="str">
            <v>UNIVERSIDAD INDUSTRIAL DE SANTANDER</v>
          </cell>
          <cell r="C36">
            <v>2680886902</v>
          </cell>
          <cell r="D36">
            <v>10461964489</v>
          </cell>
        </row>
        <row r="37">
          <cell r="A37">
            <v>890680062</v>
          </cell>
          <cell r="B37" t="str">
            <v>UNIVERSIDAD DE CUNDINAMARCA</v>
          </cell>
          <cell r="C37">
            <v>2248786503</v>
          </cell>
          <cell r="D37">
            <v>3956504773</v>
          </cell>
        </row>
        <row r="38">
          <cell r="A38">
            <v>890700640</v>
          </cell>
          <cell r="B38" t="str">
            <v>UNIVERSIDAD DEL TOLIMA</v>
          </cell>
          <cell r="C38">
            <v>2381918415</v>
          </cell>
          <cell r="D38">
            <v>5393226855</v>
          </cell>
        </row>
        <row r="39">
          <cell r="A39">
            <v>891190346</v>
          </cell>
          <cell r="B39" t="str">
            <v>UNIVERSIDAD DE LA AMAZONIA</v>
          </cell>
          <cell r="C39">
            <v>3254905898</v>
          </cell>
          <cell r="D39">
            <v>3931378523</v>
          </cell>
        </row>
        <row r="40">
          <cell r="A40">
            <v>835000300</v>
          </cell>
          <cell r="B40" t="str">
            <v>UNIVERSIDAD DEL PACIFICO</v>
          </cell>
          <cell r="C40">
            <v>2084710183</v>
          </cell>
          <cell r="D40">
            <v>2047261190</v>
          </cell>
        </row>
        <row r="41">
          <cell r="A41">
            <v>800225340</v>
          </cell>
          <cell r="B41" t="str">
            <v>UNIVERSIDAD MILITAR NUEVA GRANADA</v>
          </cell>
          <cell r="C41">
            <v>2065439921</v>
          </cell>
          <cell r="D41">
            <v>5745270145</v>
          </cell>
        </row>
        <row r="42">
          <cell r="A42">
            <v>800118954</v>
          </cell>
          <cell r="B42" t="str">
            <v>UNIVERSIDAD DE NARIÑO</v>
          </cell>
          <cell r="C42">
            <v>2610686660</v>
          </cell>
          <cell r="D42">
            <v>5014754795</v>
          </cell>
        </row>
        <row r="43">
          <cell r="A43">
            <v>899999063</v>
          </cell>
          <cell r="B43" t="str">
            <v>UNIVERSIDAD NACIONAL DE COLOMBIA</v>
          </cell>
          <cell r="C43">
            <v>58377080402</v>
          </cell>
          <cell r="D43">
            <v>16132652488</v>
          </cell>
        </row>
        <row r="44">
          <cell r="A44">
            <v>891480035</v>
          </cell>
          <cell r="B44" t="str">
            <v>UNIVERSIDAD TECNOLOGICA DE PEREIRA</v>
          </cell>
          <cell r="C44">
            <v>5571577580</v>
          </cell>
          <cell r="D44">
            <v>6808980010</v>
          </cell>
        </row>
        <row r="45">
          <cell r="A45">
            <v>892000757</v>
          </cell>
          <cell r="B45" t="str">
            <v>UNIVERSIDAD DE LOS LLANOS</v>
          </cell>
          <cell r="C45">
            <v>3960902717</v>
          </cell>
          <cell r="D45">
            <v>3936109424</v>
          </cell>
        </row>
        <row r="46">
          <cell r="A46">
            <v>890102257</v>
          </cell>
          <cell r="B46" t="str">
            <v>UNIVERSIDAD DEL ATLANTICO</v>
          </cell>
          <cell r="C46">
            <v>2834561332</v>
          </cell>
          <cell r="D46">
            <v>7019248239</v>
          </cell>
        </row>
        <row r="47">
          <cell r="A47">
            <v>890980136</v>
          </cell>
          <cell r="B47" t="str">
            <v>POLITECNICO COLOMBIANO JAIME ISAZA CADAVID</v>
          </cell>
          <cell r="C47">
            <v>1024860425</v>
          </cell>
          <cell r="D47">
            <v>5160059952</v>
          </cell>
        </row>
        <row r="48">
          <cell r="A48">
            <v>891780111</v>
          </cell>
          <cell r="B48" t="str">
            <v>UNIVERSIDAD DEL MAGDALENA</v>
          </cell>
          <cell r="C48">
            <v>2227786154</v>
          </cell>
          <cell r="D48">
            <v>6901745405</v>
          </cell>
        </row>
        <row r="49">
          <cell r="A49">
            <v>890399010</v>
          </cell>
          <cell r="B49" t="str">
            <v>UNIVERSIDAD DEL VALLE</v>
          </cell>
          <cell r="C49">
            <v>2748423140</v>
          </cell>
          <cell r="D49">
            <v>11922596247</v>
          </cell>
        </row>
        <row r="50">
          <cell r="A50">
            <v>890980040</v>
          </cell>
          <cell r="B50" t="str">
            <v>UNIVERSIDAD DE ANTIOQUIA</v>
          </cell>
          <cell r="C50">
            <v>2561979053</v>
          </cell>
          <cell r="D50">
            <v>12023678029</v>
          </cell>
        </row>
        <row r="51">
          <cell r="A51">
            <v>899999230</v>
          </cell>
          <cell r="B51" t="str">
            <v>UNIVERSIDAD DISTRITAL FRANCISCO JOSE DE CALDAS</v>
          </cell>
          <cell r="C51">
            <v>2175512687</v>
          </cell>
          <cell r="D51">
            <v>7891242955</v>
          </cell>
        </row>
        <row r="52">
          <cell r="A52">
            <v>860512780</v>
          </cell>
          <cell r="B52" t="str">
            <v>UNIVERSIDAD NACIONAL ABIERTA Y A DISTANCIA</v>
          </cell>
          <cell r="C52">
            <v>4287891059</v>
          </cell>
          <cell r="D52">
            <v>7576966674</v>
          </cell>
        </row>
        <row r="53">
          <cell r="A53">
            <v>891500319</v>
          </cell>
          <cell r="B53" t="str">
            <v>UNIVERSIDAD DEL CAUCA</v>
          </cell>
          <cell r="C53">
            <v>5976974662</v>
          </cell>
          <cell r="D53">
            <v>5099911009</v>
          </cell>
        </row>
        <row r="54">
          <cell r="A54">
            <v>890480123</v>
          </cell>
          <cell r="B54" t="str">
            <v>UNIVERSIDAD DE CARTAGENA</v>
          </cell>
          <cell r="C54">
            <v>2453215030</v>
          </cell>
          <cell r="D54">
            <v>6932667204</v>
          </cell>
        </row>
        <row r="55">
          <cell r="A55">
            <v>805001868</v>
          </cell>
          <cell r="B55" t="str">
            <v>ESCUELA NACIONAL DEL DEPORTE</v>
          </cell>
          <cell r="C55">
            <v>906807881</v>
          </cell>
          <cell r="D55">
            <v>1126121150</v>
          </cell>
        </row>
        <row r="56">
          <cell r="A56">
            <v>899999124</v>
          </cell>
          <cell r="B56" t="str">
            <v>UNIVERSIDAD PEDAGOGICA NACIONAL</v>
          </cell>
          <cell r="C56">
            <v>4991499277</v>
          </cell>
          <cell r="D56">
            <v>6450287149</v>
          </cell>
        </row>
        <row r="57">
          <cell r="A57">
            <v>890501510</v>
          </cell>
          <cell r="B57" t="str">
            <v>UNIVERSIDAD DE PAMPLONA</v>
          </cell>
          <cell r="C57">
            <v>2316454750</v>
          </cell>
          <cell r="D57">
            <v>4313550325</v>
          </cell>
        </row>
        <row r="58">
          <cell r="A58">
            <v>890980134</v>
          </cell>
          <cell r="B58" t="str">
            <v>COLEGIO MAYOR DE ANTIOQUIA</v>
          </cell>
          <cell r="C58">
            <v>1015094296</v>
          </cell>
          <cell r="D58">
            <v>3553364857</v>
          </cell>
        </row>
        <row r="59">
          <cell r="A59">
            <v>891800330</v>
          </cell>
          <cell r="B59" t="str">
            <v>UNIVERSIDAD PEDAGOGICA Y TECNOLOGICA DE COLOMBIA</v>
          </cell>
          <cell r="C59">
            <v>7582148705</v>
          </cell>
          <cell r="D59">
            <v>5686542702</v>
          </cell>
        </row>
        <row r="60">
          <cell r="A60">
            <v>891500759</v>
          </cell>
          <cell r="B60" t="str">
            <v>COLEGIO MAYOR DEL CAUCA</v>
          </cell>
          <cell r="C60">
            <v>927974867</v>
          </cell>
          <cell r="D60">
            <v>1492075200</v>
          </cell>
        </row>
        <row r="61">
          <cell r="A61">
            <v>890700906</v>
          </cell>
          <cell r="B61" t="str">
            <v>CONSERVATORIO DEL TOLIMA</v>
          </cell>
          <cell r="C61">
            <v>886781917</v>
          </cell>
          <cell r="D61">
            <v>1392550055</v>
          </cell>
        </row>
        <row r="62">
          <cell r="A62">
            <v>805000889</v>
          </cell>
          <cell r="B62" t="str">
            <v>INSTITUCION UNIVERSITARIA ANTONIO JOSE CAMACHO</v>
          </cell>
          <cell r="C62">
            <v>885528561</v>
          </cell>
          <cell r="D62">
            <v>2082688300</v>
          </cell>
        </row>
        <row r="63">
          <cell r="A63">
            <v>890905419</v>
          </cell>
          <cell r="B63" t="str">
            <v>TECNOLOGICO DE ANTIOQUIA</v>
          </cell>
          <cell r="C63">
            <v>1109880225</v>
          </cell>
          <cell r="D63">
            <v>3283903454</v>
          </cell>
        </row>
        <row r="64">
          <cell r="A64">
            <v>891900853</v>
          </cell>
          <cell r="B64" t="str">
            <v>UNIDAD CENTRAL DEL VALLE DEL CAUCA</v>
          </cell>
          <cell r="C64">
            <v>1056264329</v>
          </cell>
          <cell r="D64">
            <v>1840899866</v>
          </cell>
        </row>
        <row r="65">
          <cell r="A65">
            <v>890801063</v>
          </cell>
          <cell r="B65" t="str">
            <v>UNIVERSIDAD DE CALDAS</v>
          </cell>
          <cell r="C65">
            <v>6345531840</v>
          </cell>
          <cell r="D65">
            <v>5554077481</v>
          </cell>
        </row>
        <row r="66">
          <cell r="A66">
            <v>891080031</v>
          </cell>
          <cell r="B66" t="str">
            <v>UNIVERSIDAD DE CORDOBA</v>
          </cell>
          <cell r="C66">
            <v>4076388975</v>
          </cell>
          <cell r="D66">
            <v>4711977147</v>
          </cell>
        </row>
        <row r="67">
          <cell r="A67">
            <v>892115029</v>
          </cell>
          <cell r="B67" t="str">
            <v>UNIVERSIDAD DE LA GUAJIRA</v>
          </cell>
          <cell r="C67">
            <v>2260275353</v>
          </cell>
          <cell r="D67">
            <v>7005893816</v>
          </cell>
        </row>
        <row r="68">
          <cell r="A68">
            <v>892200323</v>
          </cell>
          <cell r="B68" t="str">
            <v>UNIVERSIDAD DE SUCRE</v>
          </cell>
          <cell r="C68">
            <v>2327075405</v>
          </cell>
          <cell r="D68">
            <v>3746873394</v>
          </cell>
        </row>
        <row r="69">
          <cell r="A69">
            <v>890500622</v>
          </cell>
          <cell r="B69" t="str">
            <v>UNIVERSIDAD FRANCISCO DE PAULA SANTANDER</v>
          </cell>
          <cell r="C69">
            <v>2358387177</v>
          </cell>
          <cell r="D69">
            <v>4038386873</v>
          </cell>
        </row>
        <row r="70">
          <cell r="A70">
            <v>800163130</v>
          </cell>
          <cell r="B70" t="str">
            <v>UNIVERSIDAD FRANCISCO DE PAULA SANTANDER SECCIONAL OCAÑA</v>
          </cell>
          <cell r="C70">
            <v>2409671485</v>
          </cell>
          <cell r="D70">
            <v>2542324351</v>
          </cell>
        </row>
        <row r="71">
          <cell r="A71">
            <v>892300285</v>
          </cell>
          <cell r="B71" t="str">
            <v>UNIVERSIDAD POPULAR DEL CESAR</v>
          </cell>
          <cell r="C71">
            <v>3201718941</v>
          </cell>
          <cell r="D71">
            <v>3322423877</v>
          </cell>
        </row>
        <row r="72">
          <cell r="A72">
            <v>891180084</v>
          </cell>
          <cell r="B72" t="str">
            <v>UNIVERSIDAD SURCOLOMBIANA</v>
          </cell>
          <cell r="C72">
            <v>5281226742</v>
          </cell>
          <cell r="D72">
            <v>4234156171</v>
          </cell>
        </row>
        <row r="73">
          <cell r="A73">
            <v>800214750</v>
          </cell>
          <cell r="B73" t="str">
            <v>INSTITUTO TECNOLOGICO METROPOLITANO</v>
          </cell>
          <cell r="C73">
            <v>1230799084</v>
          </cell>
          <cell r="D73">
            <v>4507812257</v>
          </cell>
        </row>
        <row r="74">
          <cell r="A74">
            <v>890208727</v>
          </cell>
          <cell r="B74" t="str">
            <v>UNIDADES TECNOLOGICAS DE SANTANDER</v>
          </cell>
          <cell r="C74">
            <v>984974772</v>
          </cell>
          <cell r="D74">
            <v>3343039700</v>
          </cell>
        </row>
        <row r="75">
          <cell r="A75">
            <v>890480308</v>
          </cell>
          <cell r="B75" t="str">
            <v>INSTITUCION UNIVERSITARIA BELLAS ARTES Y CIENCIAS DE BOLIVAR</v>
          </cell>
          <cell r="C75">
            <v>905684059</v>
          </cell>
          <cell r="D75">
            <v>1340575857</v>
          </cell>
        </row>
        <row r="76">
          <cell r="A76">
            <v>811000278</v>
          </cell>
          <cell r="B76" t="str">
            <v>INSTITUCION UNIVERSITARIA DE ENVIGADO</v>
          </cell>
          <cell r="C76">
            <v>974935256</v>
          </cell>
          <cell r="D76">
            <v>2009628034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3438051747</v>
          </cell>
          <cell r="D21">
            <v>289711086</v>
          </cell>
        </row>
        <row r="22">
          <cell r="A22">
            <v>899999063</v>
          </cell>
          <cell r="B22" t="str">
            <v>UNIVERSIDAD NACIONAL DE COLOMBIA</v>
          </cell>
          <cell r="C22">
            <v>194781101529</v>
          </cell>
          <cell r="D22">
            <v>14953204196</v>
          </cell>
        </row>
        <row r="23">
          <cell r="A23">
            <v>891480035</v>
          </cell>
          <cell r="B23" t="str">
            <v>UNIVERSIDAD TECNOLOGICA DE PEREIRA</v>
          </cell>
          <cell r="C23">
            <v>1367185963</v>
          </cell>
          <cell r="D23">
            <v>124289633</v>
          </cell>
        </row>
        <row r="24">
          <cell r="A24">
            <v>891500319</v>
          </cell>
          <cell r="B24" t="str">
            <v>UNIVERSIDAD DEL CAUCA</v>
          </cell>
          <cell r="C24">
            <v>25074082033</v>
          </cell>
          <cell r="D24">
            <v>2310676806</v>
          </cell>
        </row>
        <row r="25">
          <cell r="A25">
            <v>890801063</v>
          </cell>
          <cell r="B25" t="str">
            <v>UNIVERSIDAD DE CALDAS</v>
          </cell>
          <cell r="C25">
            <v>15444609089</v>
          </cell>
          <cell r="D25">
            <v>1415932795</v>
          </cell>
        </row>
        <row r="26">
          <cell r="A26">
            <v>891080031</v>
          </cell>
          <cell r="B26" t="str">
            <v>UNIVERSIDAD DE CORDOBA</v>
          </cell>
          <cell r="C26">
            <v>30238254118</v>
          </cell>
          <cell r="D26">
            <v>2748932194</v>
          </cell>
        </row>
        <row r="27">
          <cell r="A27" t="str">
            <v/>
          </cell>
          <cell r="B27" t="str">
            <v>TOTALES:</v>
          </cell>
          <cell r="C27">
            <v>4720063378165</v>
          </cell>
          <cell r="D27">
            <v>491458487431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 refreshError="1">
        <row r="21">
          <cell r="A21">
            <v>800012873</v>
          </cell>
          <cell r="B21" t="str">
            <v>MUNICIPIO DE TAURAMENA</v>
          </cell>
          <cell r="C21">
            <v>722100339</v>
          </cell>
          <cell r="D21">
            <v>0</v>
          </cell>
        </row>
        <row r="22">
          <cell r="A22">
            <v>800016757</v>
          </cell>
          <cell r="B22" t="str">
            <v>MUNICIPIO DE SAMACA</v>
          </cell>
          <cell r="C22">
            <v>68544678</v>
          </cell>
          <cell r="D22">
            <v>0</v>
          </cell>
        </row>
        <row r="23">
          <cell r="A23">
            <v>800028432</v>
          </cell>
          <cell r="B23" t="str">
            <v>MUNICIPIO DE MAGANGUE   ALCALDIA MUNICIPAL</v>
          </cell>
          <cell r="C23">
            <v>3291032383</v>
          </cell>
          <cell r="D23">
            <v>141670833</v>
          </cell>
        </row>
        <row r="24">
          <cell r="A24">
            <v>800029826</v>
          </cell>
          <cell r="B24" t="str">
            <v>MUNICIPIO DE SOMONDOCO</v>
          </cell>
          <cell r="C24">
            <v>3144051</v>
          </cell>
          <cell r="D24">
            <v>0</v>
          </cell>
        </row>
        <row r="25">
          <cell r="A25">
            <v>800049826</v>
          </cell>
          <cell r="B25" t="str">
            <v>MUNICIPIO DE GALERAS</v>
          </cell>
          <cell r="C25">
            <v>32431525</v>
          </cell>
          <cell r="D25">
            <v>0</v>
          </cell>
        </row>
        <row r="26">
          <cell r="A26">
            <v>800008456</v>
          </cell>
          <cell r="B26" t="str">
            <v>MUNICIPIO DE MANI</v>
          </cell>
          <cell r="C26">
            <v>149659617</v>
          </cell>
          <cell r="D26">
            <v>0</v>
          </cell>
        </row>
        <row r="27">
          <cell r="A27">
            <v>800054249</v>
          </cell>
          <cell r="B27" t="str">
            <v>MUNICIPIO DE VILLAGARZON</v>
          </cell>
          <cell r="C27">
            <v>1033626980</v>
          </cell>
          <cell r="D27">
            <v>0</v>
          </cell>
        </row>
        <row r="28">
          <cell r="A28">
            <v>800075231</v>
          </cell>
          <cell r="B28" t="str">
            <v>MUNICIPIO DE SAN ANDRES DE SOTAVENTO</v>
          </cell>
          <cell r="C28">
            <v>681051966</v>
          </cell>
          <cell r="D28">
            <v>0</v>
          </cell>
        </row>
        <row r="29">
          <cell r="A29">
            <v>800094067</v>
          </cell>
          <cell r="B29" t="str">
            <v>DEPARTAMENTO DEL VICHADA</v>
          </cell>
          <cell r="C29">
            <v>3518405555</v>
          </cell>
          <cell r="D29">
            <v>980700782</v>
          </cell>
        </row>
        <row r="30">
          <cell r="A30">
            <v>800017288</v>
          </cell>
          <cell r="B30" t="str">
            <v>MUNICIPIO DE BETEITIVA</v>
          </cell>
          <cell r="C30">
            <v>5379132</v>
          </cell>
          <cell r="D30">
            <v>0</v>
          </cell>
        </row>
        <row r="31">
          <cell r="A31">
            <v>800039803</v>
          </cell>
          <cell r="B31" t="str">
            <v>MUNICIPIO DE EL ZULIA</v>
          </cell>
          <cell r="C31">
            <v>10370022</v>
          </cell>
          <cell r="D31">
            <v>0</v>
          </cell>
        </row>
        <row r="32">
          <cell r="A32">
            <v>800096734</v>
          </cell>
          <cell r="B32" t="str">
            <v>MUNICIPIO DE MONTERIA</v>
          </cell>
          <cell r="C32">
            <v>4244594337</v>
          </cell>
          <cell r="D32">
            <v>1463807350</v>
          </cell>
        </row>
        <row r="33">
          <cell r="A33">
            <v>800096753</v>
          </cell>
          <cell r="B33" t="str">
            <v>MUNICIPIO DE CHINU</v>
          </cell>
          <cell r="C33">
            <v>155680878</v>
          </cell>
          <cell r="D33">
            <v>0</v>
          </cell>
        </row>
        <row r="34">
          <cell r="A34">
            <v>800096772</v>
          </cell>
          <cell r="B34" t="str">
            <v>MUNICIPIO DE PUERTO LIBERTADOR</v>
          </cell>
          <cell r="C34">
            <v>209796315</v>
          </cell>
          <cell r="D34">
            <v>0</v>
          </cell>
        </row>
        <row r="35">
          <cell r="A35">
            <v>800096781</v>
          </cell>
          <cell r="B35" t="str">
            <v>MUNICIPIO DE SAN ANTERO</v>
          </cell>
          <cell r="C35">
            <v>1174080783</v>
          </cell>
          <cell r="D35">
            <v>0</v>
          </cell>
        </row>
        <row r="36">
          <cell r="A36">
            <v>800098190</v>
          </cell>
          <cell r="B36" t="str">
            <v>MUNICIPIO DE CASTILLA LA NUEVA</v>
          </cell>
          <cell r="C36">
            <v>369759137</v>
          </cell>
          <cell r="D36">
            <v>0</v>
          </cell>
        </row>
        <row r="37">
          <cell r="A37">
            <v>800098911</v>
          </cell>
          <cell r="B37" t="str">
            <v>MUNICIPIO DE VALLEDUPAR</v>
          </cell>
          <cell r="C37">
            <v>6315902005</v>
          </cell>
          <cell r="D37">
            <v>2023572854</v>
          </cell>
        </row>
        <row r="38">
          <cell r="A38">
            <v>800099210</v>
          </cell>
          <cell r="B38" t="str">
            <v>MUNICIPIO DE SOCHA</v>
          </cell>
          <cell r="C38">
            <v>1257621</v>
          </cell>
          <cell r="D38">
            <v>0</v>
          </cell>
        </row>
        <row r="39">
          <cell r="A39">
            <v>800099223</v>
          </cell>
          <cell r="B39" t="str">
            <v>MUNICIPIO DE BARRANCAS</v>
          </cell>
          <cell r="C39">
            <v>883922503</v>
          </cell>
          <cell r="D39">
            <v>0</v>
          </cell>
        </row>
        <row r="40">
          <cell r="A40">
            <v>800099721</v>
          </cell>
          <cell r="B40" t="str">
            <v>MUNICIPIO DE BRICEÑO</v>
          </cell>
          <cell r="C40">
            <v>2304204</v>
          </cell>
          <cell r="D40">
            <v>0</v>
          </cell>
        </row>
        <row r="41">
          <cell r="A41">
            <v>800100747</v>
          </cell>
          <cell r="B41" t="str">
            <v>MUNICIPIO DE SINCE</v>
          </cell>
          <cell r="C41">
            <v>31082098</v>
          </cell>
          <cell r="D41">
            <v>0</v>
          </cell>
        </row>
        <row r="42">
          <cell r="A42">
            <v>800100751</v>
          </cell>
          <cell r="B42" t="str">
            <v>MUNICIPIO DE TOLUVIEJO</v>
          </cell>
          <cell r="C42">
            <v>363080155</v>
          </cell>
          <cell r="D42">
            <v>0</v>
          </cell>
        </row>
        <row r="43">
          <cell r="A43">
            <v>800102838</v>
          </cell>
          <cell r="B43" t="str">
            <v>DEPARTAMENTO DEL ARAUCA</v>
          </cell>
          <cell r="C43">
            <v>16019214808</v>
          </cell>
          <cell r="D43">
            <v>2217265829</v>
          </cell>
        </row>
        <row r="44">
          <cell r="A44">
            <v>800103196</v>
          </cell>
          <cell r="B44" t="str">
            <v>DEPARTAMENTO DEL GUAVIARE</v>
          </cell>
          <cell r="C44">
            <v>4337775428</v>
          </cell>
          <cell r="D44">
            <v>503773676</v>
          </cell>
        </row>
        <row r="45">
          <cell r="A45">
            <v>800103318</v>
          </cell>
          <cell r="B45" t="str">
            <v>MUNICIPIO DE SANTA ROSALIA</v>
          </cell>
          <cell r="C45">
            <v>18763703</v>
          </cell>
          <cell r="D45">
            <v>0</v>
          </cell>
        </row>
        <row r="46">
          <cell r="A46">
            <v>800103913</v>
          </cell>
          <cell r="B46" t="str">
            <v>DEPARTAMENTO DEL HUILA</v>
          </cell>
          <cell r="C46">
            <v>38018363151</v>
          </cell>
          <cell r="D46">
            <v>3564774753</v>
          </cell>
        </row>
        <row r="47">
          <cell r="A47">
            <v>800103923</v>
          </cell>
          <cell r="B47" t="str">
            <v>DEPARTAMENTO DE NARIÑO</v>
          </cell>
          <cell r="C47">
            <v>25157013868</v>
          </cell>
          <cell r="D47">
            <v>743109314</v>
          </cell>
        </row>
        <row r="48">
          <cell r="A48">
            <v>800103927</v>
          </cell>
          <cell r="B48" t="str">
            <v>DEPARTAMENTO NORTE DE SANTANDER</v>
          </cell>
          <cell r="C48">
            <v>25690046890</v>
          </cell>
          <cell r="D48">
            <v>3784156495</v>
          </cell>
        </row>
        <row r="49">
          <cell r="A49">
            <v>800103935</v>
          </cell>
          <cell r="B49" t="str">
            <v>DEPARTAMENTO DE CORDOBA</v>
          </cell>
          <cell r="C49">
            <v>23699217970</v>
          </cell>
          <cell r="D49">
            <v>4344330446</v>
          </cell>
        </row>
        <row r="50">
          <cell r="A50">
            <v>800094164</v>
          </cell>
          <cell r="B50" t="str">
            <v>DEPARTAMENTO DEL PUTUMAYO</v>
          </cell>
          <cell r="C50">
            <v>17517150519</v>
          </cell>
          <cell r="D50">
            <v>0</v>
          </cell>
        </row>
        <row r="51">
          <cell r="A51">
            <v>800085612</v>
          </cell>
          <cell r="B51" t="str">
            <v>MUNICIPIO DE PULI</v>
          </cell>
          <cell r="C51">
            <v>11191933</v>
          </cell>
          <cell r="D51">
            <v>0</v>
          </cell>
        </row>
        <row r="52">
          <cell r="A52">
            <v>800096758</v>
          </cell>
          <cell r="B52" t="str">
            <v>MUNICIPIO DE LORICA</v>
          </cell>
          <cell r="C52">
            <v>2442503857</v>
          </cell>
          <cell r="D52">
            <v>866994934</v>
          </cell>
        </row>
        <row r="53">
          <cell r="A53">
            <v>800096761</v>
          </cell>
          <cell r="B53" t="str">
            <v>MUNICIPIO DE LOS CORDOBAS</v>
          </cell>
          <cell r="C53">
            <v>133189148</v>
          </cell>
          <cell r="D53">
            <v>0</v>
          </cell>
        </row>
        <row r="54">
          <cell r="A54">
            <v>800096765</v>
          </cell>
          <cell r="B54" t="str">
            <v>MUNICIPIO DE PLANETA RICA</v>
          </cell>
          <cell r="C54">
            <v>131083876</v>
          </cell>
          <cell r="D54">
            <v>0</v>
          </cell>
        </row>
        <row r="55">
          <cell r="A55">
            <v>800096766</v>
          </cell>
          <cell r="B55" t="str">
            <v>MUNICIPIO DE PUEBLO NUEVO</v>
          </cell>
          <cell r="C55">
            <v>182153695</v>
          </cell>
          <cell r="D55">
            <v>0</v>
          </cell>
        </row>
        <row r="56">
          <cell r="A56">
            <v>800096777</v>
          </cell>
          <cell r="B56" t="str">
            <v>MUNICIPIO DE SAHAGUN</v>
          </cell>
          <cell r="C56">
            <v>995788117</v>
          </cell>
          <cell r="D56">
            <v>459822575</v>
          </cell>
        </row>
        <row r="57">
          <cell r="A57">
            <v>800097180</v>
          </cell>
          <cell r="B57" t="str">
            <v>MUNICIPIO DE YAGUARA</v>
          </cell>
          <cell r="C57">
            <v>174386510</v>
          </cell>
          <cell r="D57">
            <v>0</v>
          </cell>
        </row>
        <row r="58">
          <cell r="A58">
            <v>800099263</v>
          </cell>
          <cell r="B58" t="str">
            <v>MUNICIPIO DE SARDINATA</v>
          </cell>
          <cell r="C58">
            <v>70673258</v>
          </cell>
          <cell r="D58">
            <v>0</v>
          </cell>
        </row>
        <row r="59">
          <cell r="A59">
            <v>800099310</v>
          </cell>
          <cell r="B59" t="str">
            <v>MUNICIPIO DE DOSQUEBRADAS</v>
          </cell>
          <cell r="C59">
            <v>1762368864</v>
          </cell>
          <cell r="D59">
            <v>0</v>
          </cell>
        </row>
        <row r="60">
          <cell r="A60">
            <v>800099829</v>
          </cell>
          <cell r="B60" t="str">
            <v>MUNICIPIO DE SAN VICENTE DE CHUCURI</v>
          </cell>
          <cell r="C60">
            <v>704675115</v>
          </cell>
          <cell r="D60">
            <v>0</v>
          </cell>
        </row>
        <row r="61">
          <cell r="A61">
            <v>800091594</v>
          </cell>
          <cell r="B61" t="str">
            <v>DEPARTAMENTO DEL CAQUETA</v>
          </cell>
          <cell r="C61">
            <v>5080692668</v>
          </cell>
          <cell r="D61">
            <v>3379594733</v>
          </cell>
        </row>
        <row r="62">
          <cell r="A62">
            <v>800094755</v>
          </cell>
          <cell r="B62" t="str">
            <v>MUNICIPIO DE SOACHA</v>
          </cell>
          <cell r="C62">
            <v>6726370316</v>
          </cell>
          <cell r="D62">
            <v>141670833</v>
          </cell>
        </row>
        <row r="63">
          <cell r="A63">
            <v>800095728</v>
          </cell>
          <cell r="B63" t="str">
            <v>MUNICIPIO DE FLORENCIA</v>
          </cell>
          <cell r="C63">
            <v>2800008000</v>
          </cell>
          <cell r="D63">
            <v>492174860</v>
          </cell>
        </row>
        <row r="64">
          <cell r="A64">
            <v>800096739</v>
          </cell>
          <cell r="B64" t="str">
            <v>MUNICIPIO DE BUENAVISTA</v>
          </cell>
          <cell r="C64">
            <v>125079192</v>
          </cell>
          <cell r="D64">
            <v>0</v>
          </cell>
        </row>
        <row r="65">
          <cell r="A65">
            <v>800096804</v>
          </cell>
          <cell r="B65" t="str">
            <v>MUNICIPIO DE SAN BERNARDO DEL VIENTO</v>
          </cell>
          <cell r="C65">
            <v>148740071</v>
          </cell>
          <cell r="D65">
            <v>0</v>
          </cell>
        </row>
        <row r="66">
          <cell r="A66">
            <v>800099095</v>
          </cell>
          <cell r="B66" t="str">
            <v>MUNICIPIO DE IPIALES</v>
          </cell>
          <cell r="C66">
            <v>2020070629</v>
          </cell>
          <cell r="D66">
            <v>477016685</v>
          </cell>
        </row>
        <row r="67">
          <cell r="A67">
            <v>800100059</v>
          </cell>
          <cell r="B67" t="str">
            <v>MUNICIPIO DE ICONONZO</v>
          </cell>
          <cell r="C67">
            <v>11290542</v>
          </cell>
          <cell r="D67">
            <v>0</v>
          </cell>
        </row>
        <row r="68">
          <cell r="A68">
            <v>800100136</v>
          </cell>
          <cell r="B68" t="str">
            <v>MUNICIPIO DE PIEDRAS</v>
          </cell>
          <cell r="C68">
            <v>157959713</v>
          </cell>
          <cell r="D68">
            <v>0</v>
          </cell>
        </row>
        <row r="69">
          <cell r="A69">
            <v>800095530</v>
          </cell>
          <cell r="B69" t="str">
            <v>MUNICIPIO DE TALAIGUA NUEVO</v>
          </cell>
          <cell r="C69">
            <v>11771331</v>
          </cell>
          <cell r="D69">
            <v>0</v>
          </cell>
        </row>
        <row r="70">
          <cell r="A70">
            <v>800096585</v>
          </cell>
          <cell r="B70" t="str">
            <v>MUNICIPIO DE CHIRIGUANA</v>
          </cell>
          <cell r="C70">
            <v>1140040926</v>
          </cell>
          <cell r="D70">
            <v>0</v>
          </cell>
        </row>
        <row r="71">
          <cell r="A71">
            <v>800096592</v>
          </cell>
          <cell r="B71" t="str">
            <v>MUNICIPIO DE EL PASO</v>
          </cell>
          <cell r="C71">
            <v>503048318</v>
          </cell>
          <cell r="D71">
            <v>0</v>
          </cell>
        </row>
        <row r="72">
          <cell r="A72">
            <v>800103659</v>
          </cell>
          <cell r="B72" t="str">
            <v>MUNICIPIO DE PAZ DE ARIPORO</v>
          </cell>
          <cell r="C72">
            <v>61526582</v>
          </cell>
          <cell r="D72">
            <v>0</v>
          </cell>
        </row>
        <row r="73">
          <cell r="A73">
            <v>800102891</v>
          </cell>
          <cell r="B73" t="str">
            <v>MUNICIPIO DE MOCOA</v>
          </cell>
          <cell r="C73">
            <v>12576209</v>
          </cell>
          <cell r="D73">
            <v>0</v>
          </cell>
        </row>
        <row r="74">
          <cell r="A74">
            <v>800102896</v>
          </cell>
          <cell r="B74" t="str">
            <v>MUNICIPIO DE ORITO</v>
          </cell>
          <cell r="C74">
            <v>170136822</v>
          </cell>
          <cell r="D74">
            <v>0</v>
          </cell>
        </row>
        <row r="75">
          <cell r="A75">
            <v>800113672</v>
          </cell>
          <cell r="B75" t="str">
            <v>GOBIERNO DEPARTAMENTAL DEL TOLIMA</v>
          </cell>
          <cell r="C75">
            <v>17428281516</v>
          </cell>
          <cell r="D75">
            <v>3356410732</v>
          </cell>
        </row>
        <row r="76">
          <cell r="A76">
            <v>800108683</v>
          </cell>
          <cell r="B76" t="str">
            <v>MUNICIPIO DE LA JAGUA DE IBIRICO</v>
          </cell>
          <cell r="C76">
            <v>1281061706</v>
          </cell>
          <cell r="D76">
            <v>0</v>
          </cell>
        </row>
        <row r="77">
          <cell r="A77">
            <v>800096737</v>
          </cell>
          <cell r="B77" t="str">
            <v>MUNICIPIO DE AYAPEL</v>
          </cell>
          <cell r="C77">
            <v>75203208</v>
          </cell>
          <cell r="D77">
            <v>0</v>
          </cell>
        </row>
        <row r="78">
          <cell r="A78">
            <v>800096770</v>
          </cell>
          <cell r="B78" t="str">
            <v>MUNICIPIO DE PUERTO ESCONDIDO</v>
          </cell>
          <cell r="C78">
            <v>119397261</v>
          </cell>
          <cell r="D78">
            <v>0</v>
          </cell>
        </row>
        <row r="79">
          <cell r="A79">
            <v>800102912</v>
          </cell>
          <cell r="B79" t="str">
            <v>MUNICIPIO VALLE DEL GUAMUEZ</v>
          </cell>
          <cell r="C79">
            <v>31440520</v>
          </cell>
          <cell r="D79">
            <v>0</v>
          </cell>
        </row>
        <row r="80">
          <cell r="A80">
            <v>800102504</v>
          </cell>
          <cell r="B80" t="str">
            <v>MUNICIPIO DE ARAUCA</v>
          </cell>
          <cell r="C80">
            <v>334200427</v>
          </cell>
          <cell r="D80">
            <v>0</v>
          </cell>
        </row>
        <row r="81">
          <cell r="A81">
            <v>800229887</v>
          </cell>
          <cell r="B81" t="str">
            <v>MUNICIPIO DE PUERTO CAICEDO</v>
          </cell>
          <cell r="C81">
            <v>20973421</v>
          </cell>
          <cell r="D81">
            <v>0</v>
          </cell>
        </row>
        <row r="82">
          <cell r="A82">
            <v>800245021</v>
          </cell>
          <cell r="B82" t="str">
            <v>MUNICIPIO DE LA ESPERANZA</v>
          </cell>
          <cell r="C82">
            <v>10776552</v>
          </cell>
          <cell r="D82">
            <v>0</v>
          </cell>
        </row>
        <row r="83">
          <cell r="A83">
            <v>800255101</v>
          </cell>
          <cell r="B83" t="str">
            <v>MUNICIPIO DE HATONUEVO</v>
          </cell>
          <cell r="C83">
            <v>498274333</v>
          </cell>
          <cell r="D83">
            <v>0</v>
          </cell>
        </row>
        <row r="84">
          <cell r="A84">
            <v>800252922</v>
          </cell>
          <cell r="B84" t="str">
            <v>MUNICIPIO SAN MIGUEL</v>
          </cell>
          <cell r="C84">
            <v>33408400</v>
          </cell>
          <cell r="D84">
            <v>0</v>
          </cell>
        </row>
        <row r="85">
          <cell r="A85">
            <v>800253526</v>
          </cell>
          <cell r="B85" t="str">
            <v>MUNICIPIO DE CANTAGALLO</v>
          </cell>
          <cell r="C85">
            <v>254046684</v>
          </cell>
          <cell r="D85">
            <v>0</v>
          </cell>
        </row>
        <row r="86">
          <cell r="A86">
            <v>800099262</v>
          </cell>
          <cell r="B86" t="str">
            <v>MUNICIPIO DE SANTIAGO</v>
          </cell>
          <cell r="C86">
            <v>18499089</v>
          </cell>
          <cell r="D86">
            <v>0</v>
          </cell>
        </row>
        <row r="87">
          <cell r="A87">
            <v>800099425</v>
          </cell>
          <cell r="B87" t="str">
            <v>MUNICIPIO DE NUNCHIA</v>
          </cell>
          <cell r="C87">
            <v>7545725</v>
          </cell>
          <cell r="D87">
            <v>0</v>
          </cell>
        </row>
        <row r="88">
          <cell r="A88">
            <v>800097176</v>
          </cell>
          <cell r="B88" t="str">
            <v>MUNICIPIO DE TESALIA</v>
          </cell>
          <cell r="C88">
            <v>744241</v>
          </cell>
          <cell r="D88">
            <v>0</v>
          </cell>
        </row>
        <row r="89">
          <cell r="A89">
            <v>845000021</v>
          </cell>
          <cell r="B89" t="str">
            <v>DEPARTAMENTO DEL VAUPES</v>
          </cell>
          <cell r="C89">
            <v>2620886583</v>
          </cell>
          <cell r="D89">
            <v>198339166</v>
          </cell>
        </row>
        <row r="90">
          <cell r="A90">
            <v>818000907</v>
          </cell>
          <cell r="B90" t="str">
            <v>MUNICIPIO DEL MEDIO BAUDO</v>
          </cell>
          <cell r="C90">
            <v>32631571</v>
          </cell>
          <cell r="D90">
            <v>0</v>
          </cell>
        </row>
        <row r="91">
          <cell r="A91">
            <v>890000464</v>
          </cell>
          <cell r="B91" t="str">
            <v>MUNICIPIO DE ARMENIA</v>
          </cell>
          <cell r="C91">
            <v>7067911536</v>
          </cell>
          <cell r="D91">
            <v>0</v>
          </cell>
        </row>
        <row r="92">
          <cell r="A92">
            <v>890102006</v>
          </cell>
          <cell r="B92" t="str">
            <v>DEPARTAMENTO DEL ATLANTICO</v>
          </cell>
          <cell r="C92">
            <v>13665986889</v>
          </cell>
          <cell r="D92">
            <v>4637550370</v>
          </cell>
        </row>
        <row r="93">
          <cell r="A93">
            <v>890201190</v>
          </cell>
          <cell r="B93" t="str">
            <v>MUNICIPIO DE PUERTO WILCHES</v>
          </cell>
          <cell r="C93">
            <v>264318099</v>
          </cell>
          <cell r="D93">
            <v>0</v>
          </cell>
        </row>
        <row r="94">
          <cell r="A94">
            <v>890201235</v>
          </cell>
          <cell r="B94" t="str">
            <v>DEPARTAMENTO DE SANTANDER</v>
          </cell>
          <cell r="C94">
            <v>9057927245</v>
          </cell>
          <cell r="D94">
            <v>2056367059</v>
          </cell>
        </row>
        <row r="95">
          <cell r="A95">
            <v>890201900</v>
          </cell>
          <cell r="B95" t="str">
            <v>MUNICIPIO DE BARRANCABERMEJA</v>
          </cell>
          <cell r="C95">
            <v>3909519562</v>
          </cell>
          <cell r="D95">
            <v>250105550</v>
          </cell>
        </row>
        <row r="96">
          <cell r="A96">
            <v>890204537</v>
          </cell>
          <cell r="B96" t="str">
            <v>MUNICIPIO DE LOS SANTOS</v>
          </cell>
          <cell r="C96">
            <v>5235548</v>
          </cell>
          <cell r="D96">
            <v>0</v>
          </cell>
        </row>
        <row r="97">
          <cell r="A97">
            <v>890204643</v>
          </cell>
          <cell r="B97" t="str">
            <v>MUNICIPIO DE SABANA DE TORRES</v>
          </cell>
          <cell r="C97">
            <v>842103684</v>
          </cell>
          <cell r="D97">
            <v>0</v>
          </cell>
        </row>
        <row r="98">
          <cell r="A98">
            <v>890204802</v>
          </cell>
          <cell r="B98" t="str">
            <v>MUNICIPIO  DE GIRON</v>
          </cell>
          <cell r="C98">
            <v>3014332182</v>
          </cell>
          <cell r="D98">
            <v>361881886</v>
          </cell>
        </row>
        <row r="99">
          <cell r="A99">
            <v>890205176</v>
          </cell>
          <cell r="B99" t="str">
            <v>MUNICIPIO DE FLORIDABLANCA</v>
          </cell>
          <cell r="C99">
            <v>950618755</v>
          </cell>
          <cell r="D99">
            <v>304316094</v>
          </cell>
        </row>
        <row r="100">
          <cell r="A100">
            <v>890210951</v>
          </cell>
          <cell r="B100" t="str">
            <v>MUNICIPIO DE VETAS</v>
          </cell>
          <cell r="C100">
            <v>3688601</v>
          </cell>
          <cell r="D100">
            <v>0</v>
          </cell>
        </row>
        <row r="101">
          <cell r="A101">
            <v>890399011</v>
          </cell>
          <cell r="B101" t="str">
            <v>MUNICIPIO  DE SANTIAGO  DE  CALI</v>
          </cell>
          <cell r="C101">
            <v>9412539816</v>
          </cell>
          <cell r="D101">
            <v>0</v>
          </cell>
        </row>
        <row r="102">
          <cell r="A102">
            <v>890399029</v>
          </cell>
          <cell r="B102" t="str">
            <v>DEPARTAMENTO DEL VALLE DEL CAUCA</v>
          </cell>
          <cell r="C102">
            <v>15639256325</v>
          </cell>
          <cell r="D102">
            <v>45290475</v>
          </cell>
        </row>
        <row r="103">
          <cell r="A103">
            <v>890399046</v>
          </cell>
          <cell r="B103" t="str">
            <v>MUNICIPIO DE JAMUNDI</v>
          </cell>
          <cell r="C103">
            <v>3623062302</v>
          </cell>
          <cell r="D103">
            <v>67825234</v>
          </cell>
        </row>
        <row r="104">
          <cell r="A104">
            <v>890480059</v>
          </cell>
          <cell r="B104" t="str">
            <v>DEPARTAMENTO DE BOLIVAR</v>
          </cell>
          <cell r="C104">
            <v>22050644800</v>
          </cell>
          <cell r="D104">
            <v>2525307514</v>
          </cell>
        </row>
        <row r="105">
          <cell r="A105">
            <v>890501362</v>
          </cell>
          <cell r="B105" t="str">
            <v>MUNICIPIO DE TOLEDO</v>
          </cell>
          <cell r="C105">
            <v>22395813</v>
          </cell>
          <cell r="D105">
            <v>0</v>
          </cell>
        </row>
        <row r="106">
          <cell r="A106">
            <v>890501434</v>
          </cell>
          <cell r="B106" t="str">
            <v>MUNICIPIO DE SAN JOSE DE CUCUTA</v>
          </cell>
          <cell r="C106">
            <v>10000000000</v>
          </cell>
          <cell r="D106">
            <v>3194193756</v>
          </cell>
        </row>
        <row r="107">
          <cell r="A107">
            <v>890505662</v>
          </cell>
          <cell r="B107" t="str">
            <v>MUNICIPIO DE BOCHALEMA</v>
          </cell>
          <cell r="C107">
            <v>6288104</v>
          </cell>
          <cell r="D107">
            <v>0</v>
          </cell>
        </row>
        <row r="108">
          <cell r="A108">
            <v>890701077</v>
          </cell>
          <cell r="B108" t="str">
            <v>MUNICIPIO DE PURIFICACION</v>
          </cell>
          <cell r="C108">
            <v>682776111</v>
          </cell>
          <cell r="D108">
            <v>0</v>
          </cell>
        </row>
        <row r="109">
          <cell r="A109">
            <v>890701933</v>
          </cell>
          <cell r="B109" t="str">
            <v>MUNICIPIO DE MELGAR</v>
          </cell>
          <cell r="C109">
            <v>785017778</v>
          </cell>
          <cell r="D109">
            <v>0</v>
          </cell>
        </row>
        <row r="110">
          <cell r="A110">
            <v>890702015</v>
          </cell>
          <cell r="B110" t="str">
            <v>MUNICIPIO DEL GUAMO</v>
          </cell>
          <cell r="C110">
            <v>31440520</v>
          </cell>
          <cell r="D110">
            <v>0</v>
          </cell>
        </row>
        <row r="111">
          <cell r="A111">
            <v>890702027</v>
          </cell>
          <cell r="B111" t="str">
            <v>MUNICIPIO DEL ESPINAL</v>
          </cell>
          <cell r="C111">
            <v>213854392</v>
          </cell>
          <cell r="D111">
            <v>0</v>
          </cell>
        </row>
        <row r="112">
          <cell r="A112">
            <v>890702038</v>
          </cell>
          <cell r="B112" t="str">
            <v>MUNICIPIO DE PRADO</v>
          </cell>
          <cell r="C112">
            <v>23828141</v>
          </cell>
          <cell r="D112">
            <v>0</v>
          </cell>
        </row>
        <row r="113">
          <cell r="A113">
            <v>890801145</v>
          </cell>
          <cell r="B113" t="str">
            <v>MUNICIPIO DE MARMATO</v>
          </cell>
          <cell r="C113">
            <v>93672627</v>
          </cell>
          <cell r="D113">
            <v>0</v>
          </cell>
        </row>
        <row r="114">
          <cell r="A114">
            <v>890900286</v>
          </cell>
          <cell r="B114" t="str">
            <v>DEPARTAMENTO DE ANTIOQUIA</v>
          </cell>
          <cell r="C114">
            <v>51067202285</v>
          </cell>
          <cell r="D114">
            <v>131411391</v>
          </cell>
        </row>
        <row r="115">
          <cell r="A115">
            <v>890907106</v>
          </cell>
          <cell r="B115" t="str">
            <v>MUNICIPIO DE ENVIGADO</v>
          </cell>
          <cell r="C115">
            <v>2183407907</v>
          </cell>
          <cell r="D115">
            <v>593691754</v>
          </cell>
        </row>
        <row r="116">
          <cell r="A116">
            <v>890980093</v>
          </cell>
          <cell r="B116" t="str">
            <v>MUNICIPIO DE ITAGUI</v>
          </cell>
          <cell r="C116">
            <v>2130961141</v>
          </cell>
          <cell r="D116">
            <v>769451814</v>
          </cell>
        </row>
        <row r="117">
          <cell r="A117">
            <v>890980112</v>
          </cell>
          <cell r="B117" t="str">
            <v>MUNICIPIO DE BELLO</v>
          </cell>
          <cell r="C117">
            <v>2451224124</v>
          </cell>
          <cell r="D117">
            <v>408537354</v>
          </cell>
        </row>
        <row r="118">
          <cell r="A118">
            <v>890980781</v>
          </cell>
          <cell r="B118" t="str">
            <v>MUNICIPIO DE TITIRIBI</v>
          </cell>
          <cell r="C118">
            <v>20373456</v>
          </cell>
          <cell r="D118">
            <v>0</v>
          </cell>
        </row>
        <row r="119">
          <cell r="A119">
            <v>891180021</v>
          </cell>
          <cell r="B119" t="str">
            <v>MUNICIPIO DE PALERMO</v>
          </cell>
          <cell r="C119">
            <v>182435503</v>
          </cell>
          <cell r="D119">
            <v>0</v>
          </cell>
        </row>
        <row r="120">
          <cell r="A120">
            <v>890106291</v>
          </cell>
          <cell r="B120" t="str">
            <v>MUNICIPIO DE SOLEDAD</v>
          </cell>
          <cell r="C120">
            <v>5726852541</v>
          </cell>
          <cell r="D120">
            <v>1635052669</v>
          </cell>
        </row>
        <row r="121">
          <cell r="A121">
            <v>890204646</v>
          </cell>
          <cell r="B121" t="str">
            <v>MUNICIPIO DE RIONEGRO</v>
          </cell>
          <cell r="C121">
            <v>74707705</v>
          </cell>
          <cell r="D121">
            <v>0</v>
          </cell>
        </row>
        <row r="122">
          <cell r="A122">
            <v>891280000</v>
          </cell>
          <cell r="B122" t="str">
            <v>MUNICIPIO DE PASTO</v>
          </cell>
          <cell r="C122">
            <v>5113687507</v>
          </cell>
          <cell r="D122">
            <v>1514234361</v>
          </cell>
        </row>
        <row r="123">
          <cell r="A123">
            <v>891380007</v>
          </cell>
          <cell r="B123" t="str">
            <v xml:space="preserve">MUNICIPIO DE PALMIRA </v>
          </cell>
          <cell r="C123">
            <v>2554017863</v>
          </cell>
          <cell r="D123">
            <v>217211352</v>
          </cell>
        </row>
        <row r="124">
          <cell r="A124">
            <v>891380033</v>
          </cell>
          <cell r="B124" t="str">
            <v>MUNICIPIO DE BUGA</v>
          </cell>
          <cell r="C124">
            <v>2174212501</v>
          </cell>
          <cell r="D124">
            <v>447242078</v>
          </cell>
        </row>
        <row r="125">
          <cell r="A125">
            <v>891800466</v>
          </cell>
          <cell r="B125" t="str">
            <v>MUNICIPIO DE PUERTO BOYACA</v>
          </cell>
          <cell r="C125">
            <v>434603113</v>
          </cell>
          <cell r="D125">
            <v>0</v>
          </cell>
        </row>
        <row r="126">
          <cell r="A126">
            <v>891800475</v>
          </cell>
          <cell r="B126" t="str">
            <v>MUNICIPIO DE CHIQUINQUIRA</v>
          </cell>
          <cell r="C126">
            <v>1257621</v>
          </cell>
          <cell r="D126">
            <v>0</v>
          </cell>
        </row>
        <row r="127">
          <cell r="A127">
            <v>891800498</v>
          </cell>
          <cell r="B127" t="str">
            <v>DEPARTAMENTO DE BOYACA</v>
          </cell>
          <cell r="C127">
            <v>22633808369</v>
          </cell>
          <cell r="D127">
            <v>3733287570</v>
          </cell>
        </row>
        <row r="128">
          <cell r="A128">
            <v>891800846</v>
          </cell>
          <cell r="B128" t="str">
            <v>MUNICIPIO DE TUNJA</v>
          </cell>
          <cell r="C128">
            <v>2429803987</v>
          </cell>
          <cell r="D128">
            <v>319712072</v>
          </cell>
        </row>
        <row r="129">
          <cell r="A129">
            <v>891800986</v>
          </cell>
          <cell r="B129" t="str">
            <v>MUNICIPIO DE VENTAQUEMADA</v>
          </cell>
          <cell r="C129">
            <v>4454492</v>
          </cell>
          <cell r="D129">
            <v>0</v>
          </cell>
        </row>
        <row r="130">
          <cell r="A130">
            <v>891801244</v>
          </cell>
          <cell r="B130" t="str">
            <v>MUNICIPIO DE RAQUIRA</v>
          </cell>
          <cell r="C130">
            <v>14222433</v>
          </cell>
          <cell r="D130">
            <v>0</v>
          </cell>
        </row>
        <row r="131">
          <cell r="A131">
            <v>891801368</v>
          </cell>
          <cell r="B131" t="str">
            <v>MUNICIPIO DE PAUNA</v>
          </cell>
          <cell r="C131">
            <v>44016728</v>
          </cell>
          <cell r="D131">
            <v>0</v>
          </cell>
        </row>
        <row r="132">
          <cell r="A132">
            <v>890399025</v>
          </cell>
          <cell r="B132" t="str">
            <v>MUNICIPIO DE YUMBO</v>
          </cell>
          <cell r="C132">
            <v>980933752</v>
          </cell>
          <cell r="D132">
            <v>0</v>
          </cell>
        </row>
        <row r="133">
          <cell r="A133">
            <v>891855015</v>
          </cell>
          <cell r="B133" t="str">
            <v>MUNICIPIO PAZ DE RIO</v>
          </cell>
          <cell r="C133">
            <v>11700876</v>
          </cell>
          <cell r="D133">
            <v>0</v>
          </cell>
        </row>
        <row r="134">
          <cell r="A134">
            <v>891855130</v>
          </cell>
          <cell r="B134" t="str">
            <v>MUNICIPIO DE SOGAMOSO</v>
          </cell>
          <cell r="C134">
            <v>2010456466</v>
          </cell>
          <cell r="D134">
            <v>387831885</v>
          </cell>
        </row>
        <row r="135">
          <cell r="A135">
            <v>891855138</v>
          </cell>
          <cell r="B135" t="str">
            <v>MUNICIPIO DE DUITAMA</v>
          </cell>
          <cell r="C135">
            <v>1901420633</v>
          </cell>
          <cell r="D135">
            <v>503331761</v>
          </cell>
        </row>
        <row r="136">
          <cell r="A136">
            <v>891855200</v>
          </cell>
          <cell r="B136" t="str">
            <v>MUNICIPIO DE AGUAZUL</v>
          </cell>
          <cell r="C136">
            <v>1241791120</v>
          </cell>
          <cell r="D136">
            <v>0</v>
          </cell>
        </row>
        <row r="137">
          <cell r="A137">
            <v>892099324</v>
          </cell>
          <cell r="B137" t="str">
            <v>MUNICIPIO DE VILLAVICENCIO</v>
          </cell>
          <cell r="C137">
            <v>4774153301</v>
          </cell>
          <cell r="D137">
            <v>869244427</v>
          </cell>
        </row>
        <row r="138">
          <cell r="A138">
            <v>892099392</v>
          </cell>
          <cell r="B138" t="str">
            <v>MUNICIPIO DE OROCUE</v>
          </cell>
          <cell r="C138">
            <v>373211140</v>
          </cell>
          <cell r="D138">
            <v>0</v>
          </cell>
        </row>
        <row r="139">
          <cell r="A139">
            <v>892115015</v>
          </cell>
          <cell r="B139" t="str">
            <v>DEPARTAMENTO DE LA GUAJIRA</v>
          </cell>
          <cell r="C139">
            <v>17878259088</v>
          </cell>
          <cell r="D139">
            <v>759899591</v>
          </cell>
        </row>
        <row r="140">
          <cell r="A140">
            <v>892115155</v>
          </cell>
          <cell r="B140" t="str">
            <v>MUNICIPIO DE URIBIA</v>
          </cell>
          <cell r="C140">
            <v>11359384298</v>
          </cell>
          <cell r="D140">
            <v>1582642016</v>
          </cell>
        </row>
        <row r="141">
          <cell r="A141">
            <v>892200839</v>
          </cell>
          <cell r="B141" t="str">
            <v>MUNICIPIO DE TOLU EN REESTRUCTURACION</v>
          </cell>
          <cell r="C141">
            <v>226371743</v>
          </cell>
          <cell r="D141">
            <v>0</v>
          </cell>
        </row>
        <row r="142">
          <cell r="A142">
            <v>892201286</v>
          </cell>
          <cell r="B142" t="str">
            <v>MUNICIPIO DE  BUENAVISTA</v>
          </cell>
          <cell r="C142">
            <v>23140223</v>
          </cell>
          <cell r="D142">
            <v>0</v>
          </cell>
        </row>
        <row r="143">
          <cell r="A143">
            <v>892280021</v>
          </cell>
          <cell r="B143" t="str">
            <v>DEPARTAMENTO DE SUCRE</v>
          </cell>
          <cell r="C143">
            <v>8858116295</v>
          </cell>
          <cell r="D143">
            <v>2857930976</v>
          </cell>
        </row>
        <row r="144">
          <cell r="A144">
            <v>890700942</v>
          </cell>
          <cell r="B144" t="str">
            <v>MUNICIPIO DE ORTEGA</v>
          </cell>
          <cell r="C144">
            <v>114646399</v>
          </cell>
          <cell r="D144">
            <v>0</v>
          </cell>
        </row>
        <row r="145">
          <cell r="A145">
            <v>890700961</v>
          </cell>
          <cell r="B145" t="str">
            <v>MUNICIPIO DE ALVARADO</v>
          </cell>
          <cell r="C145">
            <v>25152416</v>
          </cell>
          <cell r="D145">
            <v>0</v>
          </cell>
        </row>
        <row r="146">
          <cell r="A146">
            <v>890801052</v>
          </cell>
          <cell r="B146" t="str">
            <v>DEPARTAMENTO DE CALDAS</v>
          </cell>
          <cell r="C146">
            <v>17577370109</v>
          </cell>
          <cell r="D146">
            <v>1661718232</v>
          </cell>
        </row>
        <row r="147">
          <cell r="A147">
            <v>890801053</v>
          </cell>
          <cell r="B147" t="str">
            <v>MUNICIPIO DE MANIZALES</v>
          </cell>
          <cell r="C147">
            <v>4939419609</v>
          </cell>
          <cell r="D147">
            <v>1130982966</v>
          </cell>
        </row>
        <row r="148">
          <cell r="A148">
            <v>890905211</v>
          </cell>
          <cell r="B148" t="str">
            <v>MUNICIPIO DE MEDELLIN</v>
          </cell>
          <cell r="C148">
            <v>4530996307</v>
          </cell>
          <cell r="D148">
            <v>1284440367</v>
          </cell>
        </row>
        <row r="149">
          <cell r="A149">
            <v>899999114</v>
          </cell>
          <cell r="B149" t="str">
            <v>DEPARTAMENTO DE CUNDINAMARCA</v>
          </cell>
          <cell r="C149">
            <v>45131862573</v>
          </cell>
          <cell r="D149">
            <v>553745143</v>
          </cell>
        </row>
        <row r="150">
          <cell r="A150">
            <v>899999172</v>
          </cell>
          <cell r="B150" t="str">
            <v>MUNICIPIO DE CHIA</v>
          </cell>
          <cell r="C150">
            <v>545049779</v>
          </cell>
          <cell r="D150">
            <v>144349580</v>
          </cell>
        </row>
        <row r="151">
          <cell r="A151">
            <v>899999318</v>
          </cell>
          <cell r="B151" t="str">
            <v>MUNICIPIO DE ZIPAQUIRA</v>
          </cell>
          <cell r="C151">
            <v>1625940220</v>
          </cell>
          <cell r="D151">
            <v>0</v>
          </cell>
        </row>
        <row r="152">
          <cell r="A152">
            <v>899999701</v>
          </cell>
          <cell r="B152" t="str">
            <v>MUNICIPIO DE GUADUAS</v>
          </cell>
          <cell r="C152">
            <v>161170785</v>
          </cell>
          <cell r="D152">
            <v>0</v>
          </cell>
        </row>
        <row r="153">
          <cell r="A153">
            <v>890907317</v>
          </cell>
          <cell r="B153" t="str">
            <v>MUNICIPIO DE RIONEGRO ANTIOQUIA</v>
          </cell>
          <cell r="C153">
            <v>1207439996</v>
          </cell>
          <cell r="D153">
            <v>303874180</v>
          </cell>
        </row>
        <row r="154">
          <cell r="A154">
            <v>890980095</v>
          </cell>
          <cell r="B154" t="str">
            <v>MUNICIPIO DE APARTADO</v>
          </cell>
          <cell r="C154">
            <v>1962470507</v>
          </cell>
          <cell r="D154">
            <v>284018167</v>
          </cell>
        </row>
        <row r="155">
          <cell r="A155">
            <v>890980331</v>
          </cell>
          <cell r="B155" t="str">
            <v>MUNICIPIO DE SABANETA</v>
          </cell>
          <cell r="C155">
            <v>285355196</v>
          </cell>
          <cell r="D155">
            <v>77863719</v>
          </cell>
        </row>
        <row r="156">
          <cell r="A156">
            <v>890984415</v>
          </cell>
          <cell r="B156" t="str">
            <v>MUNICIPIO DE BRICEÑO</v>
          </cell>
          <cell r="C156">
            <v>2066271</v>
          </cell>
          <cell r="D156">
            <v>0</v>
          </cell>
        </row>
        <row r="157">
          <cell r="A157">
            <v>891180009</v>
          </cell>
          <cell r="B157" t="str">
            <v>MUNICIPIO DE NEIVA</v>
          </cell>
          <cell r="C157">
            <v>5984574776</v>
          </cell>
          <cell r="D157">
            <v>714830074</v>
          </cell>
        </row>
        <row r="158">
          <cell r="A158">
            <v>891180070</v>
          </cell>
          <cell r="B158" t="str">
            <v>MUNICIPIO DE AIPE</v>
          </cell>
          <cell r="C158">
            <v>861924607</v>
          </cell>
          <cell r="D158">
            <v>0</v>
          </cell>
        </row>
        <row r="159">
          <cell r="A159">
            <v>891180077</v>
          </cell>
          <cell r="B159" t="str">
            <v>MUNICIPIO DE PITALITO</v>
          </cell>
          <cell r="C159">
            <v>1125760993</v>
          </cell>
          <cell r="D159">
            <v>226673333</v>
          </cell>
        </row>
        <row r="160">
          <cell r="A160">
            <v>891200916</v>
          </cell>
          <cell r="B160" t="str">
            <v>MUNICIPIO DE TUMACO</v>
          </cell>
          <cell r="C160">
            <v>3520405416</v>
          </cell>
          <cell r="D160">
            <v>3470233273</v>
          </cell>
        </row>
        <row r="161">
          <cell r="A161">
            <v>891480030</v>
          </cell>
          <cell r="B161" t="str">
            <v>MUNICIPIO DE PEREIRA</v>
          </cell>
          <cell r="C161">
            <v>5048958482</v>
          </cell>
          <cell r="D161">
            <v>1088511406</v>
          </cell>
        </row>
        <row r="162">
          <cell r="A162">
            <v>891580006</v>
          </cell>
          <cell r="B162" t="str">
            <v>MUNICIPIO DE POPAYAN</v>
          </cell>
          <cell r="C162">
            <v>2775391700</v>
          </cell>
          <cell r="D162">
            <v>619236527</v>
          </cell>
        </row>
        <row r="163">
          <cell r="A163">
            <v>891780043</v>
          </cell>
          <cell r="B163" t="str">
            <v>MUNICIPIO DE CIENAGA</v>
          </cell>
          <cell r="C163">
            <v>4950159299</v>
          </cell>
          <cell r="D163">
            <v>237830233</v>
          </cell>
        </row>
        <row r="164">
          <cell r="A164">
            <v>891855017</v>
          </cell>
          <cell r="B164" t="str">
            <v>MUNICIPIO DE YOPAL</v>
          </cell>
          <cell r="C164">
            <v>5576458940</v>
          </cell>
          <cell r="D164">
            <v>379280109</v>
          </cell>
        </row>
        <row r="165">
          <cell r="A165">
            <v>891856131</v>
          </cell>
          <cell r="B165" t="str">
            <v>MUNICIPIO DE TASCO</v>
          </cell>
          <cell r="C165">
            <v>5533531</v>
          </cell>
          <cell r="D165">
            <v>0</v>
          </cell>
        </row>
        <row r="166">
          <cell r="A166">
            <v>891900493</v>
          </cell>
          <cell r="B166" t="str">
            <v>MUNICIPIO DE CARTAGO</v>
          </cell>
          <cell r="C166">
            <v>2414905140</v>
          </cell>
          <cell r="D166">
            <v>81970752</v>
          </cell>
        </row>
        <row r="167">
          <cell r="A167">
            <v>892099216</v>
          </cell>
          <cell r="B167" t="str">
            <v>DEPARTAMENTO DEL CASANARE</v>
          </cell>
          <cell r="C167">
            <v>14543664726</v>
          </cell>
          <cell r="D167">
            <v>1167561877</v>
          </cell>
        </row>
        <row r="168">
          <cell r="A168">
            <v>892115007</v>
          </cell>
          <cell r="B168" t="str">
            <v xml:space="preserve">DISTRITO ESPECIAL, TURISTICO Y CULTURAL DE RIOHACHA </v>
          </cell>
          <cell r="C168">
            <v>4048179791</v>
          </cell>
          <cell r="D168">
            <v>856529548</v>
          </cell>
        </row>
        <row r="169">
          <cell r="A169">
            <v>892280055</v>
          </cell>
          <cell r="B169" t="str">
            <v>MUNICIPIO DE SAMPUES</v>
          </cell>
          <cell r="C169">
            <v>162304768</v>
          </cell>
          <cell r="D169">
            <v>0</v>
          </cell>
        </row>
        <row r="170">
          <cell r="A170">
            <v>892300123</v>
          </cell>
          <cell r="B170" t="str">
            <v>MUNICIPIO DE RIO DE ORO</v>
          </cell>
          <cell r="C170">
            <v>544943282</v>
          </cell>
          <cell r="D170">
            <v>0</v>
          </cell>
        </row>
        <row r="171">
          <cell r="A171">
            <v>892301093</v>
          </cell>
          <cell r="B171" t="str">
            <v>MUNICIPIO DE SAN MARTIN</v>
          </cell>
          <cell r="C171">
            <v>102800662</v>
          </cell>
          <cell r="D171">
            <v>0</v>
          </cell>
        </row>
        <row r="172">
          <cell r="A172">
            <v>892400038</v>
          </cell>
          <cell r="B172" t="str">
            <v>DEPARTAMENTO ARCHIPIELAGO DE SAN ANDRES PROVIDENCIA Y SANTA CATALINA</v>
          </cell>
          <cell r="C172">
            <v>1773545792</v>
          </cell>
          <cell r="D172">
            <v>66485861</v>
          </cell>
        </row>
        <row r="173">
          <cell r="A173">
            <v>899999281</v>
          </cell>
          <cell r="B173" t="str">
            <v>MUNICIPIO DE UBATE</v>
          </cell>
          <cell r="C173">
            <v>6288104</v>
          </cell>
          <cell r="D173">
            <v>0</v>
          </cell>
        </row>
        <row r="174">
          <cell r="A174">
            <v>899999330</v>
          </cell>
          <cell r="B174" t="str">
            <v>MUNICIPIO DE LENGUAZAQUE CUNDINAMARCA</v>
          </cell>
          <cell r="C174">
            <v>21311642</v>
          </cell>
          <cell r="D174">
            <v>0</v>
          </cell>
        </row>
        <row r="175">
          <cell r="A175">
            <v>899999342</v>
          </cell>
          <cell r="B175" t="str">
            <v>MUNICIPIO DE MOSQUERA</v>
          </cell>
          <cell r="C175">
            <v>2071524189</v>
          </cell>
          <cell r="D175">
            <v>144128622</v>
          </cell>
        </row>
        <row r="176">
          <cell r="A176">
            <v>890072044</v>
          </cell>
          <cell r="B176" t="str">
            <v>MUNICIPIO SANTA ISABEL</v>
          </cell>
          <cell r="C176">
            <v>47412304</v>
          </cell>
          <cell r="D176">
            <v>0</v>
          </cell>
        </row>
        <row r="177">
          <cell r="A177">
            <v>890114335</v>
          </cell>
          <cell r="B177" t="str">
            <v>MUNICIPIO DE MALAMBO</v>
          </cell>
          <cell r="C177">
            <v>1036090106</v>
          </cell>
          <cell r="D177">
            <v>228012706</v>
          </cell>
        </row>
        <row r="178">
          <cell r="A178">
            <v>890201222</v>
          </cell>
          <cell r="B178" t="str">
            <v>MUNICIPIO DE BUCARAMANGA</v>
          </cell>
          <cell r="C178">
            <v>1610676516</v>
          </cell>
          <cell r="D178">
            <v>42390771</v>
          </cell>
        </row>
        <row r="179">
          <cell r="A179">
            <v>890205383</v>
          </cell>
          <cell r="B179" t="str">
            <v>MUNICIPIO DE PIEDECUESTA</v>
          </cell>
          <cell r="C179">
            <v>794741503</v>
          </cell>
          <cell r="D179">
            <v>240729937</v>
          </cell>
        </row>
        <row r="180">
          <cell r="A180">
            <v>890680008</v>
          </cell>
          <cell r="B180" t="str">
            <v>MUNICIPIO DE FUSAGASUGA</v>
          </cell>
          <cell r="C180">
            <v>1901541218</v>
          </cell>
          <cell r="D180">
            <v>411632395</v>
          </cell>
        </row>
        <row r="181">
          <cell r="A181">
            <v>890680378</v>
          </cell>
          <cell r="B181" t="str">
            <v>MUNICIPIO DE GIRARDOT</v>
          </cell>
          <cell r="C181">
            <v>1013342574</v>
          </cell>
          <cell r="D181">
            <v>364781590</v>
          </cell>
        </row>
        <row r="182">
          <cell r="A182">
            <v>890801130</v>
          </cell>
          <cell r="B182" t="str">
            <v>MUNICIPIO DE LA DORADA</v>
          </cell>
          <cell r="C182">
            <v>549192975</v>
          </cell>
          <cell r="D182">
            <v>0</v>
          </cell>
        </row>
        <row r="183">
          <cell r="A183">
            <v>817000992</v>
          </cell>
          <cell r="B183" t="str">
            <v>MUNICIPIO DE PIAMONTE</v>
          </cell>
          <cell r="C183">
            <v>25169570</v>
          </cell>
          <cell r="D183">
            <v>0</v>
          </cell>
        </row>
        <row r="184">
          <cell r="A184">
            <v>839000360</v>
          </cell>
          <cell r="B184" t="str">
            <v>MUNICIPIO DE ALBANIA</v>
          </cell>
          <cell r="C184">
            <v>519789349</v>
          </cell>
          <cell r="D184">
            <v>0</v>
          </cell>
        </row>
        <row r="185">
          <cell r="A185">
            <v>890981518</v>
          </cell>
          <cell r="B185" t="str">
            <v>MUNICIPIO DE AMALFI</v>
          </cell>
          <cell r="C185">
            <v>18864311</v>
          </cell>
          <cell r="D185">
            <v>0</v>
          </cell>
        </row>
        <row r="186">
          <cell r="A186">
            <v>891480085</v>
          </cell>
          <cell r="B186" t="str">
            <v>DEPARTAMENTO DE RISARALDA</v>
          </cell>
          <cell r="C186">
            <v>5627929449</v>
          </cell>
          <cell r="D186">
            <v>647225796</v>
          </cell>
        </row>
        <row r="187">
          <cell r="A187">
            <v>891801240</v>
          </cell>
          <cell r="B187" t="str">
            <v>MUNICIPIO DE PAIPA</v>
          </cell>
          <cell r="C187">
            <v>6269994</v>
          </cell>
          <cell r="D187">
            <v>0</v>
          </cell>
        </row>
        <row r="188">
          <cell r="A188">
            <v>891801362</v>
          </cell>
          <cell r="B188" t="str">
            <v>MUNICIPIO DE OTANCHE</v>
          </cell>
          <cell r="C188">
            <v>30346477</v>
          </cell>
          <cell r="D188">
            <v>0</v>
          </cell>
        </row>
        <row r="189">
          <cell r="A189">
            <v>891801994</v>
          </cell>
          <cell r="B189" t="str">
            <v>MUNICIPIO DE MOTAVITA</v>
          </cell>
          <cell r="C189">
            <v>13060392</v>
          </cell>
          <cell r="D189">
            <v>0</v>
          </cell>
        </row>
        <row r="190">
          <cell r="A190">
            <v>891900272</v>
          </cell>
          <cell r="B190" t="str">
            <v>MUNICIPIO DE TULUA</v>
          </cell>
          <cell r="C190">
            <v>2112312711</v>
          </cell>
          <cell r="D190">
            <v>969854487</v>
          </cell>
        </row>
        <row r="191">
          <cell r="A191">
            <v>892001457</v>
          </cell>
          <cell r="B191" t="str">
            <v>MUNICIPIO DE ACACIAS</v>
          </cell>
          <cell r="C191">
            <v>2359276600</v>
          </cell>
          <cell r="D191">
            <v>0</v>
          </cell>
        </row>
        <row r="192">
          <cell r="A192">
            <v>892280063</v>
          </cell>
          <cell r="B192" t="str">
            <v>MUNICIPIO DE SAN PEDRO</v>
          </cell>
          <cell r="C192">
            <v>768971468</v>
          </cell>
          <cell r="D192">
            <v>0</v>
          </cell>
        </row>
        <row r="193">
          <cell r="A193">
            <v>890801152</v>
          </cell>
          <cell r="B193" t="str">
            <v>MUNICIPIO DE VILLAMARIA</v>
          </cell>
          <cell r="C193">
            <v>2512727</v>
          </cell>
          <cell r="D193">
            <v>0</v>
          </cell>
        </row>
        <row r="194">
          <cell r="A194">
            <v>890501876</v>
          </cell>
          <cell r="B194" t="str">
            <v>MUNICIPIO DE SAN CAYETANO</v>
          </cell>
          <cell r="C194">
            <v>5989177</v>
          </cell>
          <cell r="D194">
            <v>0</v>
          </cell>
        </row>
        <row r="195">
          <cell r="A195">
            <v>891680011</v>
          </cell>
          <cell r="B195" t="str">
            <v>MUNICIPIO DE QUIBDO</v>
          </cell>
          <cell r="C195">
            <v>3251371463</v>
          </cell>
          <cell r="D195">
            <v>819467628</v>
          </cell>
        </row>
        <row r="196">
          <cell r="A196">
            <v>892115024</v>
          </cell>
          <cell r="B196" t="str">
            <v>MUNICIPIO DE MANAURE</v>
          </cell>
          <cell r="C196">
            <v>1058105546</v>
          </cell>
          <cell r="D196">
            <v>0</v>
          </cell>
        </row>
        <row r="197">
          <cell r="A197">
            <v>892399999</v>
          </cell>
          <cell r="B197" t="str">
            <v>DEPARTAMENTO DEL CESAR</v>
          </cell>
          <cell r="C197">
            <v>39095949437</v>
          </cell>
          <cell r="D197">
            <v>2710064632</v>
          </cell>
        </row>
        <row r="198">
          <cell r="A198">
            <v>890984312</v>
          </cell>
          <cell r="B198" t="str">
            <v>MUNICIPIO DE REMEDIOS</v>
          </cell>
          <cell r="C198">
            <v>119701606</v>
          </cell>
          <cell r="D198">
            <v>0</v>
          </cell>
        </row>
        <row r="199">
          <cell r="A199">
            <v>899999406</v>
          </cell>
          <cell r="B199" t="str">
            <v>MUNICIPIO DE CUCUNUBA</v>
          </cell>
          <cell r="C199">
            <v>18864311</v>
          </cell>
          <cell r="D199">
            <v>0</v>
          </cell>
        </row>
        <row r="200">
          <cell r="A200">
            <v>891801369</v>
          </cell>
          <cell r="B200" t="str">
            <v>MUNICIPIO DE SAN PABLO DE BORBUR</v>
          </cell>
          <cell r="C200">
            <v>2515242</v>
          </cell>
          <cell r="D200">
            <v>0</v>
          </cell>
        </row>
        <row r="201">
          <cell r="A201">
            <v>891857821</v>
          </cell>
          <cell r="B201" t="str">
            <v>MUNICIPIO DE SAN MATEO</v>
          </cell>
          <cell r="C201">
            <v>110670</v>
          </cell>
          <cell r="D201">
            <v>0</v>
          </cell>
        </row>
        <row r="202">
          <cell r="A202">
            <v>892280053</v>
          </cell>
          <cell r="B202" t="str">
            <v>MUNICIPIO DE COLOSO</v>
          </cell>
          <cell r="C202">
            <v>125762080</v>
          </cell>
          <cell r="D202">
            <v>0</v>
          </cell>
        </row>
        <row r="203">
          <cell r="A203">
            <v>899999328</v>
          </cell>
          <cell r="B203" t="str">
            <v>MUNICIPIO DE FACATATIVA</v>
          </cell>
          <cell r="C203">
            <v>1533645016</v>
          </cell>
          <cell r="D203">
            <v>226707206</v>
          </cell>
        </row>
        <row r="204">
          <cell r="A204">
            <v>891180022</v>
          </cell>
          <cell r="B204" t="str">
            <v>MUNICIPIO DE GARZON</v>
          </cell>
          <cell r="C204">
            <v>194564924</v>
          </cell>
          <cell r="D204">
            <v>0</v>
          </cell>
        </row>
        <row r="205">
          <cell r="A205">
            <v>892200312</v>
          </cell>
          <cell r="B205" t="str">
            <v>MUNICIPIO DE PALMITO</v>
          </cell>
          <cell r="C205">
            <v>40653849</v>
          </cell>
          <cell r="D205">
            <v>0</v>
          </cell>
        </row>
        <row r="206">
          <cell r="A206">
            <v>890981138</v>
          </cell>
          <cell r="B206" t="str">
            <v>MUNICIPIO DE TURBO</v>
          </cell>
          <cell r="C206">
            <v>4802233472</v>
          </cell>
          <cell r="D206">
            <v>861818258</v>
          </cell>
        </row>
        <row r="207">
          <cell r="A207">
            <v>892099232</v>
          </cell>
          <cell r="B207" t="str">
            <v>MUNICIPIO DE CABUYARO</v>
          </cell>
          <cell r="C207">
            <v>57360052</v>
          </cell>
          <cell r="D207">
            <v>0</v>
          </cell>
        </row>
        <row r="208">
          <cell r="A208">
            <v>800050331</v>
          </cell>
          <cell r="B208" t="str">
            <v>MUNICIPIO DE LA UNION</v>
          </cell>
          <cell r="C208">
            <v>36053474</v>
          </cell>
          <cell r="D208">
            <v>0</v>
          </cell>
        </row>
        <row r="209">
          <cell r="A209">
            <v>800096807</v>
          </cell>
          <cell r="B209" t="str">
            <v>MUNICIPIO DE TIERRALTA</v>
          </cell>
          <cell r="C209">
            <v>131005658</v>
          </cell>
          <cell r="D209">
            <v>0</v>
          </cell>
        </row>
        <row r="210">
          <cell r="A210">
            <v>800098193</v>
          </cell>
          <cell r="B210" t="str">
            <v>MUNICIPIO DE GUAMAL</v>
          </cell>
          <cell r="C210">
            <v>188643120</v>
          </cell>
          <cell r="D210">
            <v>0</v>
          </cell>
        </row>
        <row r="211">
          <cell r="A211">
            <v>800104062</v>
          </cell>
          <cell r="B211" t="str">
            <v>MUNICIPIO DE SINCELEJO</v>
          </cell>
          <cell r="C211">
            <v>5571315204</v>
          </cell>
          <cell r="D211">
            <v>2157663625</v>
          </cell>
        </row>
        <row r="212">
          <cell r="A212">
            <v>800100729</v>
          </cell>
          <cell r="B212" t="str">
            <v>MUNICIPIO DE OVEJAS</v>
          </cell>
          <cell r="C212">
            <v>86775835</v>
          </cell>
          <cell r="D212">
            <v>0</v>
          </cell>
        </row>
        <row r="213">
          <cell r="A213">
            <v>812001681</v>
          </cell>
          <cell r="B213" t="str">
            <v>MUNICIPIO DE LA APARTADA</v>
          </cell>
          <cell r="C213">
            <v>461478140</v>
          </cell>
          <cell r="D213">
            <v>0</v>
          </cell>
        </row>
        <row r="214">
          <cell r="A214">
            <v>890001639</v>
          </cell>
          <cell r="B214" t="str">
            <v>DEPARTAMENTO DEL QUINDIO</v>
          </cell>
          <cell r="C214">
            <v>3601560138</v>
          </cell>
          <cell r="D214">
            <v>4463699676</v>
          </cell>
        </row>
        <row r="215">
          <cell r="A215">
            <v>890981000</v>
          </cell>
          <cell r="B215" t="str">
            <v>MUNICIPIO DE PUERTO NARE</v>
          </cell>
          <cell r="C215">
            <v>777930726</v>
          </cell>
          <cell r="D215">
            <v>0</v>
          </cell>
        </row>
        <row r="216">
          <cell r="A216">
            <v>890984265</v>
          </cell>
          <cell r="B216" t="str">
            <v>MUNICIPIO DE YONDO</v>
          </cell>
          <cell r="C216">
            <v>1317639038</v>
          </cell>
          <cell r="D216">
            <v>0</v>
          </cell>
        </row>
        <row r="217">
          <cell r="A217">
            <v>890399045</v>
          </cell>
          <cell r="B217" t="str">
            <v>MUNICIPIO DE BUENAVENTURA</v>
          </cell>
          <cell r="C217">
            <v>3826109442</v>
          </cell>
          <cell r="D217">
            <v>437287815</v>
          </cell>
        </row>
        <row r="218">
          <cell r="A218">
            <v>899999475</v>
          </cell>
          <cell r="B218" t="str">
            <v>MUNICIPIO DE PACHO</v>
          </cell>
          <cell r="C218">
            <v>388944</v>
          </cell>
          <cell r="D218">
            <v>0</v>
          </cell>
        </row>
        <row r="219">
          <cell r="A219">
            <v>899999476</v>
          </cell>
          <cell r="B219" t="str">
            <v>MUNICIPIO DE SUTATAUSA CUNDINAMARCA</v>
          </cell>
          <cell r="C219">
            <v>31965538</v>
          </cell>
          <cell r="D219">
            <v>0</v>
          </cell>
        </row>
        <row r="220">
          <cell r="A220">
            <v>892099105</v>
          </cell>
          <cell r="B220" t="str">
            <v>MUNICIPIO DE INIRIDA</v>
          </cell>
          <cell r="C220">
            <v>19115837</v>
          </cell>
          <cell r="D220">
            <v>0</v>
          </cell>
        </row>
        <row r="221">
          <cell r="A221">
            <v>892099149</v>
          </cell>
          <cell r="B221" t="str">
            <v>DEPARTAMENTO DEL GUAINIA</v>
          </cell>
          <cell r="C221">
            <v>1452345030</v>
          </cell>
          <cell r="D221">
            <v>450446962</v>
          </cell>
        </row>
        <row r="222">
          <cell r="A222">
            <v>892099242</v>
          </cell>
          <cell r="B222" t="str">
            <v>MUNICIPIO DE LEJANIAS</v>
          </cell>
          <cell r="C222">
            <v>56997891</v>
          </cell>
          <cell r="D222">
            <v>0</v>
          </cell>
        </row>
        <row r="223">
          <cell r="A223">
            <v>892120020</v>
          </cell>
          <cell r="B223" t="str">
            <v>MUNICIPIO DE MAICAO</v>
          </cell>
          <cell r="C223">
            <v>4824696367</v>
          </cell>
          <cell r="D223">
            <v>1150571188</v>
          </cell>
        </row>
        <row r="224">
          <cell r="A224">
            <v>892201282</v>
          </cell>
          <cell r="B224" t="str">
            <v>MUNICIPIO DE SAN JUAN DE BETULIA</v>
          </cell>
          <cell r="C224">
            <v>25152416</v>
          </cell>
          <cell r="D224">
            <v>0</v>
          </cell>
        </row>
        <row r="225">
          <cell r="A225">
            <v>890981107</v>
          </cell>
          <cell r="B225" t="str">
            <v>MUNICIPIO DE CARACOLI</v>
          </cell>
          <cell r="C225">
            <v>58221729</v>
          </cell>
          <cell r="D225">
            <v>0</v>
          </cell>
        </row>
        <row r="226">
          <cell r="A226">
            <v>890983906</v>
          </cell>
          <cell r="B226" t="str">
            <v>MUNICIPIO DE PUERTO TRIUNFO</v>
          </cell>
          <cell r="C226">
            <v>85577836</v>
          </cell>
          <cell r="D226">
            <v>0</v>
          </cell>
        </row>
        <row r="227">
          <cell r="A227">
            <v>891580016</v>
          </cell>
          <cell r="B227" t="str">
            <v>DEPARTAMENTO DEL CAUCA EN REESTRUCTURACION</v>
          </cell>
          <cell r="C227">
            <v>14571073801</v>
          </cell>
          <cell r="D227">
            <v>3311092998</v>
          </cell>
        </row>
        <row r="228">
          <cell r="A228">
            <v>892099325</v>
          </cell>
          <cell r="B228" t="str">
            <v>MUNICIPIO DE PUERTO LOPEZ</v>
          </cell>
          <cell r="C228">
            <v>30182899</v>
          </cell>
          <cell r="D228">
            <v>0</v>
          </cell>
        </row>
        <row r="229">
          <cell r="A229">
            <v>899999445</v>
          </cell>
          <cell r="B229" t="str">
            <v>MUNICIPIO DE VILLPINZON</v>
          </cell>
          <cell r="C229">
            <v>503048</v>
          </cell>
          <cell r="D229">
            <v>0</v>
          </cell>
        </row>
        <row r="230">
          <cell r="A230">
            <v>891801363</v>
          </cell>
          <cell r="B230" t="str">
            <v>MUNICIPIO DE COPER</v>
          </cell>
          <cell r="C230">
            <v>28925278</v>
          </cell>
          <cell r="D230">
            <v>0</v>
          </cell>
        </row>
        <row r="231">
          <cell r="A231">
            <v>892000148</v>
          </cell>
          <cell r="B231" t="str">
            <v>DEPARTAMENTO DEL META</v>
          </cell>
          <cell r="C231">
            <v>19185569329</v>
          </cell>
          <cell r="D231">
            <v>3802659504</v>
          </cell>
        </row>
        <row r="232">
          <cell r="A232">
            <v>892099246</v>
          </cell>
          <cell r="B232" t="str">
            <v>MUNICIPIO DE SAN JUANITO</v>
          </cell>
          <cell r="C232">
            <v>29063618</v>
          </cell>
          <cell r="D232">
            <v>0</v>
          </cell>
        </row>
        <row r="233">
          <cell r="A233">
            <v>891780103</v>
          </cell>
          <cell r="B233" t="str">
            <v>MUNICIPIO DE SITIONUEVO</v>
          </cell>
          <cell r="C233">
            <v>5197747</v>
          </cell>
          <cell r="D233">
            <v>0</v>
          </cell>
        </row>
        <row r="234">
          <cell r="A234">
            <v>891680010</v>
          </cell>
          <cell r="B234" t="str">
            <v>GOBERNACION DEL CHOCO</v>
          </cell>
          <cell r="C234">
            <v>12187129755</v>
          </cell>
          <cell r="D234">
            <v>4777137180</v>
          </cell>
        </row>
        <row r="235">
          <cell r="A235">
            <v>890102018</v>
          </cell>
          <cell r="B235" t="str">
            <v>DISTRITO ESPECIAL INDUSTRIAL Y PORTUARIO DE BARRANQUILLA</v>
          </cell>
          <cell r="C235">
            <v>11290370832</v>
          </cell>
          <cell r="D235">
            <v>1580213996</v>
          </cell>
        </row>
        <row r="236">
          <cell r="A236">
            <v>890480184</v>
          </cell>
          <cell r="B236" t="str">
            <v>DISTRITO TURISTICO Y CULTURAL DE CARTAGENA DE INDIAS</v>
          </cell>
          <cell r="C236">
            <v>3801270797</v>
          </cell>
          <cell r="D236">
            <v>101737851</v>
          </cell>
        </row>
        <row r="237">
          <cell r="A237">
            <v>891780009</v>
          </cell>
          <cell r="B237" t="str">
            <v>DISTRITO TURISTICO CULTURAL E HISTORICO DE SANTA MARTA</v>
          </cell>
          <cell r="C237">
            <v>5700004832</v>
          </cell>
          <cell r="D237">
            <v>1606534944</v>
          </cell>
        </row>
        <row r="238">
          <cell r="A238">
            <v>800103920</v>
          </cell>
          <cell r="B238" t="str">
            <v>GOBERNACION DEL MAGDALENA</v>
          </cell>
          <cell r="C238">
            <v>15257604731</v>
          </cell>
          <cell r="D238">
            <v>2993645017</v>
          </cell>
        </row>
        <row r="239">
          <cell r="A239">
            <v>800103720</v>
          </cell>
          <cell r="B239" t="str">
            <v>ALCALDIA DE SAN LUIS DE PALENQUE</v>
          </cell>
          <cell r="C239">
            <v>228773894</v>
          </cell>
          <cell r="D239">
            <v>0</v>
          </cell>
        </row>
        <row r="240">
          <cell r="A240">
            <v>800113389</v>
          </cell>
          <cell r="B240" t="str">
            <v>MUNICIPIO DE IBAGUE</v>
          </cell>
          <cell r="C240">
            <v>3502196435</v>
          </cell>
          <cell r="D240">
            <v>910504122</v>
          </cell>
        </row>
        <row r="241">
          <cell r="A241">
            <v>800006541</v>
          </cell>
          <cell r="B241" t="str">
            <v>MUNICIPIO DE LA VICTORIA</v>
          </cell>
          <cell r="C241">
            <v>16495624</v>
          </cell>
          <cell r="D241">
            <v>0</v>
          </cell>
        </row>
        <row r="242">
          <cell r="A242">
            <v>800079035</v>
          </cell>
          <cell r="B242" t="str">
            <v>MUNICIPIO DE PUERTO GAITAN</v>
          </cell>
          <cell r="C242">
            <v>975828442</v>
          </cell>
          <cell r="D242">
            <v>0</v>
          </cell>
        </row>
        <row r="243">
          <cell r="A243">
            <v>899999366</v>
          </cell>
          <cell r="B243" t="str">
            <v>MUNICIPIO DE NEMOCON</v>
          </cell>
          <cell r="C243">
            <v>62881040</v>
          </cell>
          <cell r="D243">
            <v>0</v>
          </cell>
        </row>
        <row r="244">
          <cell r="A244">
            <v>890480203</v>
          </cell>
          <cell r="B244" t="str">
            <v xml:space="preserve">  MUNICIPIO DE SAN PABLO </v>
          </cell>
          <cell r="C244">
            <v>659395735</v>
          </cell>
          <cell r="D244">
            <v>0</v>
          </cell>
        </row>
        <row r="245">
          <cell r="A245">
            <v>899999336</v>
          </cell>
          <cell r="B245" t="str">
            <v>GOBERNACION DEL AMAZONAS</v>
          </cell>
          <cell r="C245">
            <v>4050982235</v>
          </cell>
          <cell r="D245">
            <v>182280317</v>
          </cell>
        </row>
        <row r="246">
          <cell r="A246">
            <v>900220147</v>
          </cell>
          <cell r="B246" t="str">
            <v>MUNICIPIO DE TUCHIN</v>
          </cell>
          <cell r="C246">
            <v>49728841</v>
          </cell>
          <cell r="D24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0</v>
          </cell>
          <cell r="D21">
            <v>2505570301</v>
          </cell>
          <cell r="E21">
            <v>2047402997</v>
          </cell>
          <cell r="F21">
            <v>458167304</v>
          </cell>
          <cell r="G21">
            <v>458167304</v>
          </cell>
        </row>
        <row r="22">
          <cell r="A22">
            <v>890480054</v>
          </cell>
          <cell r="B22" t="str">
            <v>COLEGIO MAYOR DE BOLIVAR</v>
          </cell>
          <cell r="C22">
            <v>0</v>
          </cell>
          <cell r="D22">
            <v>1737642177</v>
          </cell>
          <cell r="E22">
            <v>1386103950</v>
          </cell>
          <cell r="F22">
            <v>351538227</v>
          </cell>
          <cell r="G22">
            <v>351538227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0</v>
          </cell>
          <cell r="D23">
            <v>1341442913</v>
          </cell>
          <cell r="E23">
            <v>1011538216</v>
          </cell>
          <cell r="F23">
            <v>329904697</v>
          </cell>
          <cell r="G23">
            <v>329904697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0</v>
          </cell>
          <cell r="D24">
            <v>1129765508</v>
          </cell>
          <cell r="E24">
            <v>866395320</v>
          </cell>
          <cell r="F24">
            <v>263370188</v>
          </cell>
          <cell r="G24">
            <v>263370188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0</v>
          </cell>
          <cell r="D25">
            <v>3267870403</v>
          </cell>
          <cell r="E25">
            <v>2780237280</v>
          </cell>
          <cell r="F25">
            <v>487633123</v>
          </cell>
          <cell r="G25">
            <v>487633123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0</v>
          </cell>
          <cell r="D26">
            <v>1315926695</v>
          </cell>
          <cell r="E26">
            <v>860486550</v>
          </cell>
          <cell r="F26">
            <v>455440145</v>
          </cell>
          <cell r="G26">
            <v>455440145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0</v>
          </cell>
          <cell r="D27">
            <v>2057068629</v>
          </cell>
          <cell r="E27">
            <v>1593904951</v>
          </cell>
          <cell r="F27">
            <v>463163678</v>
          </cell>
          <cell r="G27">
            <v>463163678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0</v>
          </cell>
          <cell r="D28">
            <v>1426565279</v>
          </cell>
          <cell r="E28">
            <v>1090797400</v>
          </cell>
          <cell r="F28">
            <v>335767879</v>
          </cell>
          <cell r="G28">
            <v>335767879</v>
          </cell>
        </row>
        <row r="29">
          <cell r="A29">
            <v>800012873</v>
          </cell>
          <cell r="B29" t="str">
            <v>MUNICIPIO DE TAURAMENA</v>
          </cell>
          <cell r="C29">
            <v>722100339</v>
          </cell>
          <cell r="D29">
            <v>0</v>
          </cell>
          <cell r="E29">
            <v>0</v>
          </cell>
          <cell r="F29">
            <v>722100339</v>
          </cell>
          <cell r="G29">
            <v>0</v>
          </cell>
        </row>
        <row r="30">
          <cell r="A30">
            <v>800016757</v>
          </cell>
          <cell r="B30" t="str">
            <v>MUNICIPIO DE SAMACA</v>
          </cell>
          <cell r="C30">
            <v>68544678</v>
          </cell>
          <cell r="D30">
            <v>0</v>
          </cell>
          <cell r="E30">
            <v>0</v>
          </cell>
          <cell r="F30">
            <v>68544678</v>
          </cell>
          <cell r="G30">
            <v>0</v>
          </cell>
        </row>
        <row r="31">
          <cell r="A31">
            <v>800028432</v>
          </cell>
          <cell r="B31" t="str">
            <v>MUNICIPIO DE MAGANGUE   ALCALDIA MUNICIPAL</v>
          </cell>
          <cell r="C31">
            <v>3698412811</v>
          </cell>
          <cell r="D31">
            <v>284095682</v>
          </cell>
          <cell r="E31">
            <v>0</v>
          </cell>
          <cell r="F31">
            <v>3982508493</v>
          </cell>
          <cell r="G31">
            <v>284095682</v>
          </cell>
        </row>
        <row r="32">
          <cell r="A32">
            <v>800029826</v>
          </cell>
          <cell r="B32" t="str">
            <v>MUNICIPIO DE SOMONDOCO</v>
          </cell>
          <cell r="C32">
            <v>3144051</v>
          </cell>
          <cell r="D32">
            <v>0</v>
          </cell>
          <cell r="E32">
            <v>0</v>
          </cell>
          <cell r="F32">
            <v>3144051</v>
          </cell>
          <cell r="G32">
            <v>0</v>
          </cell>
        </row>
        <row r="33">
          <cell r="A33">
            <v>800049826</v>
          </cell>
          <cell r="B33" t="str">
            <v>MUNICIPIO DE GALERAS</v>
          </cell>
          <cell r="C33">
            <v>32431525</v>
          </cell>
          <cell r="D33">
            <v>0</v>
          </cell>
          <cell r="E33">
            <v>0</v>
          </cell>
          <cell r="F33">
            <v>32431525</v>
          </cell>
          <cell r="G33">
            <v>0</v>
          </cell>
        </row>
        <row r="34">
          <cell r="A34">
            <v>800008456</v>
          </cell>
          <cell r="B34" t="str">
            <v>MUNICIPIO DE MANI</v>
          </cell>
          <cell r="C34">
            <v>149659617</v>
          </cell>
          <cell r="D34">
            <v>0</v>
          </cell>
          <cell r="E34">
            <v>0</v>
          </cell>
          <cell r="F34">
            <v>149659617</v>
          </cell>
          <cell r="G34">
            <v>0</v>
          </cell>
        </row>
        <row r="35">
          <cell r="A35">
            <v>800054249</v>
          </cell>
          <cell r="B35" t="str">
            <v>MUNICIPIO DE VILLAGARZON</v>
          </cell>
          <cell r="C35">
            <v>1033626980</v>
          </cell>
          <cell r="D35">
            <v>0</v>
          </cell>
          <cell r="E35">
            <v>0</v>
          </cell>
          <cell r="F35">
            <v>1033626980</v>
          </cell>
          <cell r="G35">
            <v>0</v>
          </cell>
        </row>
        <row r="36">
          <cell r="A36">
            <v>800075231</v>
          </cell>
          <cell r="B36" t="str">
            <v>MUNICIPIO DE SAN ANDRES DE SOTAVENTO</v>
          </cell>
          <cell r="C36">
            <v>681051966</v>
          </cell>
          <cell r="D36">
            <v>0</v>
          </cell>
          <cell r="E36">
            <v>0</v>
          </cell>
          <cell r="F36">
            <v>681051966</v>
          </cell>
          <cell r="G36">
            <v>0</v>
          </cell>
        </row>
        <row r="37">
          <cell r="A37">
            <v>800094067</v>
          </cell>
          <cell r="B37" t="str">
            <v>DEPARTAMENTO DEL VICHADA</v>
          </cell>
          <cell r="C37">
            <v>4697834898</v>
          </cell>
          <cell r="D37">
            <v>227797429</v>
          </cell>
          <cell r="E37">
            <v>0</v>
          </cell>
          <cell r="F37">
            <v>4925632327</v>
          </cell>
          <cell r="G37">
            <v>227797429</v>
          </cell>
        </row>
        <row r="38">
          <cell r="A38">
            <v>800017288</v>
          </cell>
          <cell r="B38" t="str">
            <v>MUNICIPIO DE BETEITIVA</v>
          </cell>
          <cell r="C38">
            <v>5379132</v>
          </cell>
          <cell r="D38">
            <v>0</v>
          </cell>
          <cell r="E38">
            <v>0</v>
          </cell>
          <cell r="F38">
            <v>5379132</v>
          </cell>
          <cell r="G38">
            <v>0</v>
          </cell>
        </row>
        <row r="39">
          <cell r="A39">
            <v>800039803</v>
          </cell>
          <cell r="B39" t="str">
            <v>MUNICIPIO DE EL ZULIA</v>
          </cell>
          <cell r="C39">
            <v>10370022</v>
          </cell>
          <cell r="D39">
            <v>0</v>
          </cell>
          <cell r="E39">
            <v>0</v>
          </cell>
          <cell r="F39">
            <v>10370022</v>
          </cell>
          <cell r="G39">
            <v>0</v>
          </cell>
        </row>
        <row r="40">
          <cell r="A40">
            <v>800096734</v>
          </cell>
          <cell r="B40" t="str">
            <v>MUNICIPIO DE MONTERIA</v>
          </cell>
          <cell r="C40">
            <v>7775139848</v>
          </cell>
          <cell r="D40">
            <v>2460439384</v>
          </cell>
          <cell r="E40">
            <v>0</v>
          </cell>
          <cell r="F40">
            <v>10235579232</v>
          </cell>
          <cell r="G40">
            <v>2460439384</v>
          </cell>
        </row>
        <row r="41">
          <cell r="A41">
            <v>800096753</v>
          </cell>
          <cell r="B41" t="str">
            <v>MUNICIPIO DE CHINU</v>
          </cell>
          <cell r="C41">
            <v>155680878</v>
          </cell>
          <cell r="D41">
            <v>0</v>
          </cell>
          <cell r="E41">
            <v>0</v>
          </cell>
          <cell r="F41">
            <v>155680878</v>
          </cell>
          <cell r="G41">
            <v>0</v>
          </cell>
        </row>
        <row r="42">
          <cell r="A42">
            <v>800096772</v>
          </cell>
          <cell r="B42" t="str">
            <v>MUNICIPIO DE PUERTO LIBERTADOR</v>
          </cell>
          <cell r="C42">
            <v>209796315</v>
          </cell>
          <cell r="D42">
            <v>0</v>
          </cell>
          <cell r="E42">
            <v>0</v>
          </cell>
          <cell r="F42">
            <v>209796315</v>
          </cell>
          <cell r="G42">
            <v>0</v>
          </cell>
        </row>
        <row r="43">
          <cell r="A43">
            <v>800096781</v>
          </cell>
          <cell r="B43" t="str">
            <v>MUNICIPIO DE SAN ANTERO</v>
          </cell>
          <cell r="C43">
            <v>1174080783</v>
          </cell>
          <cell r="D43">
            <v>0</v>
          </cell>
          <cell r="E43">
            <v>0</v>
          </cell>
          <cell r="F43">
            <v>1174080783</v>
          </cell>
          <cell r="G43">
            <v>0</v>
          </cell>
        </row>
        <row r="44">
          <cell r="A44">
            <v>800098190</v>
          </cell>
          <cell r="B44" t="str">
            <v>MUNICIPIO DE CASTILLA LA NUEVA</v>
          </cell>
          <cell r="C44">
            <v>369759137</v>
          </cell>
          <cell r="D44">
            <v>0</v>
          </cell>
          <cell r="E44">
            <v>0</v>
          </cell>
          <cell r="F44">
            <v>369759137</v>
          </cell>
          <cell r="G44">
            <v>0</v>
          </cell>
        </row>
        <row r="45">
          <cell r="A45">
            <v>800098911</v>
          </cell>
          <cell r="B45" t="str">
            <v>MUNICIPIO DE VALLEDUPAR</v>
          </cell>
          <cell r="C45">
            <v>12184415907</v>
          </cell>
          <cell r="D45">
            <v>1709903216</v>
          </cell>
          <cell r="E45">
            <v>0</v>
          </cell>
          <cell r="F45">
            <v>13894319123</v>
          </cell>
          <cell r="G45">
            <v>1709903216</v>
          </cell>
        </row>
        <row r="46">
          <cell r="A46">
            <v>800099210</v>
          </cell>
          <cell r="B46" t="str">
            <v>MUNICIPIO DE SOCHA</v>
          </cell>
          <cell r="C46">
            <v>1257621</v>
          </cell>
          <cell r="D46">
            <v>0</v>
          </cell>
          <cell r="E46">
            <v>0</v>
          </cell>
          <cell r="F46">
            <v>1257621</v>
          </cell>
          <cell r="G46">
            <v>0</v>
          </cell>
        </row>
        <row r="47">
          <cell r="A47">
            <v>800099223</v>
          </cell>
          <cell r="B47" t="str">
            <v>MUNICIPIO DE BARRANCAS</v>
          </cell>
          <cell r="C47">
            <v>883922503</v>
          </cell>
          <cell r="D47">
            <v>0</v>
          </cell>
          <cell r="E47">
            <v>0</v>
          </cell>
          <cell r="F47">
            <v>883922503</v>
          </cell>
          <cell r="G47">
            <v>0</v>
          </cell>
        </row>
        <row r="48">
          <cell r="A48">
            <v>800099721</v>
          </cell>
          <cell r="B48" t="str">
            <v>MUNICIPIO DE BRICEÑO</v>
          </cell>
          <cell r="C48">
            <v>2304204</v>
          </cell>
          <cell r="D48">
            <v>0</v>
          </cell>
          <cell r="E48">
            <v>0</v>
          </cell>
          <cell r="F48">
            <v>2304204</v>
          </cell>
          <cell r="G48">
            <v>0</v>
          </cell>
        </row>
        <row r="49">
          <cell r="A49">
            <v>800100747</v>
          </cell>
          <cell r="B49" t="str">
            <v>MUNICIPIO DE SINCE</v>
          </cell>
          <cell r="C49">
            <v>31082098</v>
          </cell>
          <cell r="D49">
            <v>0</v>
          </cell>
          <cell r="E49">
            <v>0</v>
          </cell>
          <cell r="F49">
            <v>31082098</v>
          </cell>
          <cell r="G49">
            <v>0</v>
          </cell>
        </row>
        <row r="50">
          <cell r="A50">
            <v>800100751</v>
          </cell>
          <cell r="B50" t="str">
            <v>MUNICIPIO DE TOLUVIEJO</v>
          </cell>
          <cell r="C50">
            <v>363080155</v>
          </cell>
          <cell r="D50">
            <v>0</v>
          </cell>
          <cell r="E50">
            <v>0</v>
          </cell>
          <cell r="F50">
            <v>363080155</v>
          </cell>
          <cell r="G50">
            <v>0</v>
          </cell>
        </row>
        <row r="51">
          <cell r="A51">
            <v>800102838</v>
          </cell>
          <cell r="B51" t="str">
            <v>DEPARTAMENTO DEL ARAUCA</v>
          </cell>
          <cell r="C51">
            <v>18236480637</v>
          </cell>
          <cell r="D51">
            <v>335117992</v>
          </cell>
          <cell r="E51">
            <v>0</v>
          </cell>
          <cell r="F51">
            <v>18571598629</v>
          </cell>
          <cell r="G51">
            <v>335117992</v>
          </cell>
        </row>
        <row r="52">
          <cell r="A52">
            <v>800103196</v>
          </cell>
          <cell r="B52" t="str">
            <v>DEPARTAMENTO DEL GUAVIARE</v>
          </cell>
          <cell r="C52">
            <v>5698216996</v>
          </cell>
          <cell r="D52">
            <v>888790700</v>
          </cell>
          <cell r="E52">
            <v>0</v>
          </cell>
          <cell r="F52">
            <v>6587007696</v>
          </cell>
          <cell r="G52">
            <v>888790700</v>
          </cell>
        </row>
        <row r="53">
          <cell r="A53">
            <v>800103318</v>
          </cell>
          <cell r="B53" t="str">
            <v>MUNICIPIO DE SANTA ROSALIA</v>
          </cell>
          <cell r="C53">
            <v>18763703</v>
          </cell>
          <cell r="D53">
            <v>0</v>
          </cell>
          <cell r="E53">
            <v>0</v>
          </cell>
          <cell r="F53">
            <v>18763703</v>
          </cell>
          <cell r="G53">
            <v>0</v>
          </cell>
        </row>
        <row r="54">
          <cell r="A54">
            <v>800103913</v>
          </cell>
          <cell r="B54" t="str">
            <v>DEPARTAMENTO DEL HUILA</v>
          </cell>
          <cell r="C54">
            <v>49361727019</v>
          </cell>
          <cell r="D54">
            <v>0</v>
          </cell>
          <cell r="E54">
            <v>0</v>
          </cell>
          <cell r="F54">
            <v>49361727019</v>
          </cell>
          <cell r="G54">
            <v>0</v>
          </cell>
        </row>
        <row r="55">
          <cell r="A55">
            <v>800103923</v>
          </cell>
          <cell r="B55" t="str">
            <v>DEPARTAMENTO DE NARIÑO</v>
          </cell>
          <cell r="C55">
            <v>25907101181</v>
          </cell>
          <cell r="D55">
            <v>0</v>
          </cell>
          <cell r="E55">
            <v>0</v>
          </cell>
          <cell r="F55">
            <v>25907101181</v>
          </cell>
          <cell r="G55">
            <v>0</v>
          </cell>
        </row>
        <row r="56">
          <cell r="A56">
            <v>800103927</v>
          </cell>
          <cell r="B56" t="str">
            <v>DEPARTAMENTO NORTE DE SANTANDER</v>
          </cell>
          <cell r="C56">
            <v>31789718145</v>
          </cell>
          <cell r="D56">
            <v>785557190</v>
          </cell>
          <cell r="E56">
            <v>0</v>
          </cell>
          <cell r="F56">
            <v>32575275335</v>
          </cell>
          <cell r="G56">
            <v>785557190</v>
          </cell>
        </row>
        <row r="57">
          <cell r="A57">
            <v>800103935</v>
          </cell>
          <cell r="B57" t="str">
            <v>DEPARTAMENTO DE CORDOBA</v>
          </cell>
          <cell r="C57">
            <v>33027539571</v>
          </cell>
          <cell r="D57">
            <v>6467403732</v>
          </cell>
          <cell r="E57">
            <v>0</v>
          </cell>
          <cell r="F57">
            <v>39494943303</v>
          </cell>
          <cell r="G57">
            <v>6467403732</v>
          </cell>
        </row>
        <row r="58">
          <cell r="A58">
            <v>800094164</v>
          </cell>
          <cell r="B58" t="str">
            <v>DEPARTAMENTO DEL PUTUMAYO</v>
          </cell>
          <cell r="C58">
            <v>17517150519</v>
          </cell>
          <cell r="D58">
            <v>0</v>
          </cell>
          <cell r="E58">
            <v>0</v>
          </cell>
          <cell r="F58">
            <v>17517150519</v>
          </cell>
          <cell r="G58">
            <v>0</v>
          </cell>
        </row>
        <row r="59">
          <cell r="A59">
            <v>800085612</v>
          </cell>
          <cell r="B59" t="str">
            <v>MUNICIPIO DE PULI</v>
          </cell>
          <cell r="C59">
            <v>11191933</v>
          </cell>
          <cell r="D59">
            <v>0</v>
          </cell>
          <cell r="E59">
            <v>0</v>
          </cell>
          <cell r="F59">
            <v>11191933</v>
          </cell>
          <cell r="G59">
            <v>0</v>
          </cell>
        </row>
        <row r="60">
          <cell r="A60">
            <v>800096758</v>
          </cell>
          <cell r="B60" t="str">
            <v>MUNICIPIO DE LORICA</v>
          </cell>
          <cell r="C60">
            <v>4588677013</v>
          </cell>
          <cell r="D60">
            <v>1441394799</v>
          </cell>
          <cell r="E60">
            <v>0</v>
          </cell>
          <cell r="F60">
            <v>6030071812</v>
          </cell>
          <cell r="G60">
            <v>1441394799</v>
          </cell>
        </row>
        <row r="61">
          <cell r="A61">
            <v>800096761</v>
          </cell>
          <cell r="B61" t="str">
            <v>MUNICIPIO DE LOS CORDOBAS</v>
          </cell>
          <cell r="C61">
            <v>133189148</v>
          </cell>
          <cell r="D61">
            <v>0</v>
          </cell>
          <cell r="E61">
            <v>0</v>
          </cell>
          <cell r="F61">
            <v>133189148</v>
          </cell>
          <cell r="G61">
            <v>0</v>
          </cell>
        </row>
        <row r="62">
          <cell r="A62">
            <v>800096765</v>
          </cell>
          <cell r="B62" t="str">
            <v>MUNICIPIO DE PLANETA RICA</v>
          </cell>
          <cell r="C62">
            <v>131083876</v>
          </cell>
          <cell r="D62">
            <v>0</v>
          </cell>
          <cell r="E62">
            <v>0</v>
          </cell>
          <cell r="F62">
            <v>131083876</v>
          </cell>
          <cell r="G62">
            <v>0</v>
          </cell>
        </row>
        <row r="63">
          <cell r="A63">
            <v>800096766</v>
          </cell>
          <cell r="B63" t="str">
            <v>MUNICIPIO DE PUEBLO NUEVO</v>
          </cell>
          <cell r="C63">
            <v>182153695</v>
          </cell>
          <cell r="D63">
            <v>0</v>
          </cell>
          <cell r="E63">
            <v>0</v>
          </cell>
          <cell r="F63">
            <v>182153695</v>
          </cell>
          <cell r="G63">
            <v>0</v>
          </cell>
        </row>
        <row r="64">
          <cell r="A64">
            <v>800096777</v>
          </cell>
          <cell r="B64" t="str">
            <v>MUNICIPIO DE SAHAGUN</v>
          </cell>
          <cell r="C64">
            <v>2140350043</v>
          </cell>
          <cell r="D64">
            <v>808610796</v>
          </cell>
          <cell r="E64">
            <v>0</v>
          </cell>
          <cell r="F64">
            <v>2948960839</v>
          </cell>
          <cell r="G64">
            <v>808610796</v>
          </cell>
        </row>
        <row r="65">
          <cell r="A65">
            <v>800097180</v>
          </cell>
          <cell r="B65" t="str">
            <v>MUNICIPIO DE YAGUARA</v>
          </cell>
          <cell r="C65">
            <v>174386510</v>
          </cell>
          <cell r="D65">
            <v>0</v>
          </cell>
          <cell r="E65">
            <v>0</v>
          </cell>
          <cell r="F65">
            <v>174386510</v>
          </cell>
          <cell r="G65">
            <v>0</v>
          </cell>
        </row>
        <row r="66">
          <cell r="A66">
            <v>800099263</v>
          </cell>
          <cell r="B66" t="str">
            <v>MUNICIPIO DE SARDINATA</v>
          </cell>
          <cell r="C66">
            <v>70673258</v>
          </cell>
          <cell r="D66">
            <v>0</v>
          </cell>
          <cell r="E66">
            <v>0</v>
          </cell>
          <cell r="F66">
            <v>70673258</v>
          </cell>
          <cell r="G66">
            <v>0</v>
          </cell>
        </row>
        <row r="67">
          <cell r="A67">
            <v>800099310</v>
          </cell>
          <cell r="B67" t="str">
            <v>MUNICIPIO DE DOSQUEBRADAS</v>
          </cell>
          <cell r="C67">
            <v>1762368864</v>
          </cell>
          <cell r="D67">
            <v>0</v>
          </cell>
          <cell r="E67">
            <v>0</v>
          </cell>
          <cell r="F67">
            <v>1762368864</v>
          </cell>
          <cell r="G67">
            <v>0</v>
          </cell>
        </row>
        <row r="68">
          <cell r="A68">
            <v>800099829</v>
          </cell>
          <cell r="B68" t="str">
            <v>MUNICIPIO DE SAN VICENTE DE CHUCURI</v>
          </cell>
          <cell r="C68">
            <v>704675115</v>
          </cell>
          <cell r="D68">
            <v>0</v>
          </cell>
          <cell r="E68">
            <v>0</v>
          </cell>
          <cell r="F68">
            <v>704675115</v>
          </cell>
          <cell r="G68">
            <v>0</v>
          </cell>
        </row>
        <row r="69">
          <cell r="A69">
            <v>800091594</v>
          </cell>
          <cell r="B69" t="str">
            <v>DEPARTAMENTO DEL CAQUETA</v>
          </cell>
          <cell r="C69">
            <v>11093628568</v>
          </cell>
          <cell r="D69">
            <v>3823257193</v>
          </cell>
          <cell r="E69">
            <v>0</v>
          </cell>
          <cell r="F69">
            <v>14916885761</v>
          </cell>
          <cell r="G69">
            <v>3823257193</v>
          </cell>
        </row>
        <row r="70">
          <cell r="A70">
            <v>800094755</v>
          </cell>
          <cell r="B70" t="str">
            <v>MUNICIPIO DE SOACHA</v>
          </cell>
          <cell r="C70">
            <v>7089465812</v>
          </cell>
          <cell r="D70">
            <v>284095682</v>
          </cell>
          <cell r="E70">
            <v>0</v>
          </cell>
          <cell r="F70">
            <v>7373561494</v>
          </cell>
          <cell r="G70">
            <v>284095682</v>
          </cell>
        </row>
        <row r="71">
          <cell r="A71">
            <v>800095728</v>
          </cell>
          <cell r="B71" t="str">
            <v>MUNICIPIO DE FLORENCIA</v>
          </cell>
          <cell r="C71">
            <v>3997371378</v>
          </cell>
          <cell r="D71">
            <v>936554004</v>
          </cell>
          <cell r="E71">
            <v>0</v>
          </cell>
          <cell r="F71">
            <v>4933925382</v>
          </cell>
          <cell r="G71">
            <v>936554004</v>
          </cell>
        </row>
        <row r="72">
          <cell r="A72">
            <v>800096739</v>
          </cell>
          <cell r="B72" t="str">
            <v>MUNICIPIO DE BUENAVISTA</v>
          </cell>
          <cell r="C72">
            <v>125079192</v>
          </cell>
          <cell r="D72">
            <v>0</v>
          </cell>
          <cell r="E72">
            <v>0</v>
          </cell>
          <cell r="F72">
            <v>125079192</v>
          </cell>
          <cell r="G72">
            <v>0</v>
          </cell>
        </row>
        <row r="73">
          <cell r="A73">
            <v>800096804</v>
          </cell>
          <cell r="B73" t="str">
            <v>MUNICIPIO DE SAN BERNARDO DEL VIENTO</v>
          </cell>
          <cell r="C73">
            <v>148740071</v>
          </cell>
          <cell r="D73">
            <v>0</v>
          </cell>
          <cell r="E73">
            <v>0</v>
          </cell>
          <cell r="F73">
            <v>148740071</v>
          </cell>
          <cell r="G73">
            <v>0</v>
          </cell>
        </row>
        <row r="74">
          <cell r="A74">
            <v>800099095</v>
          </cell>
          <cell r="B74" t="str">
            <v>MUNICIPIO DE IPIALES</v>
          </cell>
          <cell r="C74">
            <v>2918380202</v>
          </cell>
          <cell r="D74">
            <v>656286884</v>
          </cell>
          <cell r="E74">
            <v>0</v>
          </cell>
          <cell r="F74">
            <v>3574667086</v>
          </cell>
          <cell r="G74">
            <v>656286884</v>
          </cell>
        </row>
        <row r="75">
          <cell r="A75">
            <v>800100059</v>
          </cell>
          <cell r="B75" t="str">
            <v>MUNICIPIO DE ICONONZO</v>
          </cell>
          <cell r="C75">
            <v>11290542</v>
          </cell>
          <cell r="D75">
            <v>0</v>
          </cell>
          <cell r="E75">
            <v>0</v>
          </cell>
          <cell r="F75">
            <v>11290542</v>
          </cell>
          <cell r="G75">
            <v>0</v>
          </cell>
        </row>
        <row r="76">
          <cell r="A76">
            <v>800100136</v>
          </cell>
          <cell r="B76" t="str">
            <v>MUNICIPIO DE PIEDRAS</v>
          </cell>
          <cell r="C76">
            <v>157959713</v>
          </cell>
          <cell r="D76">
            <v>0</v>
          </cell>
          <cell r="E76">
            <v>0</v>
          </cell>
          <cell r="F76">
            <v>157959713</v>
          </cell>
          <cell r="G76">
            <v>0</v>
          </cell>
        </row>
        <row r="77">
          <cell r="A77">
            <v>800095530</v>
          </cell>
          <cell r="B77" t="str">
            <v>MUNICIPIO DE TALAIGUA NUEVO</v>
          </cell>
          <cell r="C77">
            <v>11771331</v>
          </cell>
          <cell r="D77">
            <v>0</v>
          </cell>
          <cell r="E77">
            <v>0</v>
          </cell>
          <cell r="F77">
            <v>11771331</v>
          </cell>
          <cell r="G77">
            <v>0</v>
          </cell>
        </row>
        <row r="78">
          <cell r="A78">
            <v>800096585</v>
          </cell>
          <cell r="B78" t="str">
            <v>MUNICIPIO DE CHIRIGUANA</v>
          </cell>
          <cell r="C78">
            <v>1140040926</v>
          </cell>
          <cell r="D78">
            <v>0</v>
          </cell>
          <cell r="E78">
            <v>0</v>
          </cell>
          <cell r="F78">
            <v>1140040926</v>
          </cell>
          <cell r="G78">
            <v>0</v>
          </cell>
        </row>
        <row r="79">
          <cell r="A79">
            <v>800096592</v>
          </cell>
          <cell r="B79" t="str">
            <v>MUNICIPIO DE EL PASO</v>
          </cell>
          <cell r="C79">
            <v>503048318</v>
          </cell>
          <cell r="D79">
            <v>0</v>
          </cell>
          <cell r="E79">
            <v>0</v>
          </cell>
          <cell r="F79">
            <v>503048318</v>
          </cell>
          <cell r="G79">
            <v>0</v>
          </cell>
        </row>
        <row r="80">
          <cell r="A80">
            <v>800103659</v>
          </cell>
          <cell r="B80" t="str">
            <v>MUNICIPIO DE PAZ DE ARIPORO</v>
          </cell>
          <cell r="C80">
            <v>61526582</v>
          </cell>
          <cell r="D80">
            <v>0</v>
          </cell>
          <cell r="E80">
            <v>0</v>
          </cell>
          <cell r="F80">
            <v>61526582</v>
          </cell>
          <cell r="G80">
            <v>0</v>
          </cell>
        </row>
        <row r="81">
          <cell r="A81">
            <v>800102891</v>
          </cell>
          <cell r="B81" t="str">
            <v>MUNICIPIO DE MOCOA</v>
          </cell>
          <cell r="C81">
            <v>12576209</v>
          </cell>
          <cell r="D81">
            <v>0</v>
          </cell>
          <cell r="E81">
            <v>0</v>
          </cell>
          <cell r="F81">
            <v>12576209</v>
          </cell>
          <cell r="G81">
            <v>0</v>
          </cell>
        </row>
        <row r="82">
          <cell r="A82">
            <v>800102896</v>
          </cell>
          <cell r="B82" t="str">
            <v>MUNICIPIO DE ORITO</v>
          </cell>
          <cell r="C82">
            <v>170136822</v>
          </cell>
          <cell r="D82">
            <v>0</v>
          </cell>
          <cell r="E82">
            <v>0</v>
          </cell>
          <cell r="F82">
            <v>170136822</v>
          </cell>
          <cell r="G82">
            <v>0</v>
          </cell>
        </row>
        <row r="83">
          <cell r="A83">
            <v>800113672</v>
          </cell>
          <cell r="B83" t="str">
            <v>GOBIERNO DEPARTAMENTAL DEL TOLIMA</v>
          </cell>
          <cell r="C83">
            <v>27160761028</v>
          </cell>
          <cell r="D83">
            <v>7507070964</v>
          </cell>
          <cell r="E83">
            <v>0</v>
          </cell>
          <cell r="F83">
            <v>34667831992</v>
          </cell>
          <cell r="G83">
            <v>7507070964</v>
          </cell>
        </row>
        <row r="84">
          <cell r="A84">
            <v>800108683</v>
          </cell>
          <cell r="B84" t="str">
            <v>MUNICIPIO DE LA JAGUA DE IBIRICO</v>
          </cell>
          <cell r="C84">
            <v>1281061706</v>
          </cell>
          <cell r="D84">
            <v>0</v>
          </cell>
          <cell r="E84">
            <v>0</v>
          </cell>
          <cell r="F84">
            <v>1281061706</v>
          </cell>
          <cell r="G84">
            <v>0</v>
          </cell>
        </row>
        <row r="85">
          <cell r="A85">
            <v>800096737</v>
          </cell>
          <cell r="B85" t="str">
            <v>MUNICIPIO DE AYAPEL</v>
          </cell>
          <cell r="C85">
            <v>75203208</v>
          </cell>
          <cell r="D85">
            <v>0</v>
          </cell>
          <cell r="E85">
            <v>0</v>
          </cell>
          <cell r="F85">
            <v>75203208</v>
          </cell>
          <cell r="G85">
            <v>0</v>
          </cell>
        </row>
        <row r="86">
          <cell r="A86">
            <v>800096770</v>
          </cell>
          <cell r="B86" t="str">
            <v>MUNICIPIO DE PUERTO ESCONDIDO</v>
          </cell>
          <cell r="C86">
            <v>119397261</v>
          </cell>
          <cell r="D86">
            <v>0</v>
          </cell>
          <cell r="E86">
            <v>0</v>
          </cell>
          <cell r="F86">
            <v>119397261</v>
          </cell>
          <cell r="G86">
            <v>0</v>
          </cell>
        </row>
        <row r="87">
          <cell r="A87">
            <v>800102912</v>
          </cell>
          <cell r="B87" t="str">
            <v>MUNICIPIO VALLE DEL GUAMUEZ</v>
          </cell>
          <cell r="C87">
            <v>31440520</v>
          </cell>
          <cell r="D87">
            <v>0</v>
          </cell>
          <cell r="E87">
            <v>0</v>
          </cell>
          <cell r="F87">
            <v>31440520</v>
          </cell>
          <cell r="G87">
            <v>0</v>
          </cell>
        </row>
        <row r="88">
          <cell r="A88">
            <v>800102504</v>
          </cell>
          <cell r="B88" t="str">
            <v>MUNICIPIO DE ARAUCA</v>
          </cell>
          <cell r="C88">
            <v>334200427</v>
          </cell>
          <cell r="D88">
            <v>0</v>
          </cell>
          <cell r="E88">
            <v>0</v>
          </cell>
          <cell r="F88">
            <v>334200427</v>
          </cell>
          <cell r="G88">
            <v>0</v>
          </cell>
        </row>
        <row r="89">
          <cell r="A89">
            <v>800229887</v>
          </cell>
          <cell r="B89" t="str">
            <v>MUNICIPIO DE PUERTO CAICEDO</v>
          </cell>
          <cell r="C89">
            <v>20973421</v>
          </cell>
          <cell r="D89">
            <v>0</v>
          </cell>
          <cell r="E89">
            <v>0</v>
          </cell>
          <cell r="F89">
            <v>20973421</v>
          </cell>
          <cell r="G89">
            <v>0</v>
          </cell>
        </row>
        <row r="90">
          <cell r="A90">
            <v>800245021</v>
          </cell>
          <cell r="B90" t="str">
            <v>MUNICIPIO DE LA ESPERANZA</v>
          </cell>
          <cell r="C90">
            <v>10776552</v>
          </cell>
          <cell r="D90">
            <v>0</v>
          </cell>
          <cell r="E90">
            <v>0</v>
          </cell>
          <cell r="F90">
            <v>10776552</v>
          </cell>
          <cell r="G90">
            <v>0</v>
          </cell>
        </row>
        <row r="91">
          <cell r="A91">
            <v>800255101</v>
          </cell>
          <cell r="B91" t="str">
            <v>MUNICIPIO DE HATONUEVO</v>
          </cell>
          <cell r="C91">
            <v>498274333</v>
          </cell>
          <cell r="D91">
            <v>0</v>
          </cell>
          <cell r="E91">
            <v>0</v>
          </cell>
          <cell r="F91">
            <v>498274333</v>
          </cell>
          <cell r="G91">
            <v>0</v>
          </cell>
        </row>
        <row r="92">
          <cell r="A92">
            <v>800252922</v>
          </cell>
          <cell r="B92" t="str">
            <v>MUNICIPIO SAN MIGUEL</v>
          </cell>
          <cell r="C92">
            <v>33408400</v>
          </cell>
          <cell r="D92">
            <v>0</v>
          </cell>
          <cell r="E92">
            <v>0</v>
          </cell>
          <cell r="F92">
            <v>33408400</v>
          </cell>
          <cell r="G92">
            <v>0</v>
          </cell>
        </row>
        <row r="93">
          <cell r="A93">
            <v>800253526</v>
          </cell>
          <cell r="B93" t="str">
            <v>MUNICIPIO DE CANTAGALLO</v>
          </cell>
          <cell r="C93">
            <v>254046684</v>
          </cell>
          <cell r="D93">
            <v>0</v>
          </cell>
          <cell r="E93">
            <v>0</v>
          </cell>
          <cell r="F93">
            <v>254046684</v>
          </cell>
          <cell r="G93">
            <v>0</v>
          </cell>
        </row>
        <row r="94">
          <cell r="A94">
            <v>800099262</v>
          </cell>
          <cell r="B94" t="str">
            <v>MUNICIPIO DE SANTIAGO</v>
          </cell>
          <cell r="C94">
            <v>18499089</v>
          </cell>
          <cell r="D94">
            <v>0</v>
          </cell>
          <cell r="E94">
            <v>0</v>
          </cell>
          <cell r="F94">
            <v>18499089</v>
          </cell>
          <cell r="G94">
            <v>0</v>
          </cell>
        </row>
        <row r="95">
          <cell r="A95">
            <v>800099425</v>
          </cell>
          <cell r="B95" t="str">
            <v>MUNICIPIO DE NUNCHIA</v>
          </cell>
          <cell r="C95">
            <v>7545725</v>
          </cell>
          <cell r="D95">
            <v>0</v>
          </cell>
          <cell r="E95">
            <v>0</v>
          </cell>
          <cell r="F95">
            <v>7545725</v>
          </cell>
          <cell r="G95">
            <v>0</v>
          </cell>
        </row>
        <row r="96">
          <cell r="A96">
            <v>800097176</v>
          </cell>
          <cell r="B96" t="str">
            <v>MUNICIPIO DE TESALIA</v>
          </cell>
          <cell r="C96">
            <v>744241</v>
          </cell>
          <cell r="D96">
            <v>0</v>
          </cell>
          <cell r="E96">
            <v>0</v>
          </cell>
          <cell r="F96">
            <v>744241</v>
          </cell>
          <cell r="G96">
            <v>0</v>
          </cell>
        </row>
        <row r="97">
          <cell r="A97">
            <v>845000021</v>
          </cell>
          <cell r="B97" t="str">
            <v>DEPARTAMENTO DEL VAUPES</v>
          </cell>
          <cell r="C97">
            <v>3173505209</v>
          </cell>
          <cell r="D97">
            <v>473492804</v>
          </cell>
          <cell r="E97">
            <v>0</v>
          </cell>
          <cell r="F97">
            <v>3646998013</v>
          </cell>
          <cell r="G97">
            <v>473492804</v>
          </cell>
        </row>
        <row r="98">
          <cell r="A98">
            <v>818000907</v>
          </cell>
          <cell r="B98" t="str">
            <v>MUNICIPIO DEL MEDIO BAUDO</v>
          </cell>
          <cell r="C98">
            <v>32631571</v>
          </cell>
          <cell r="D98">
            <v>0</v>
          </cell>
          <cell r="E98">
            <v>0</v>
          </cell>
          <cell r="F98">
            <v>32631571</v>
          </cell>
          <cell r="G98">
            <v>0</v>
          </cell>
        </row>
        <row r="99">
          <cell r="A99">
            <v>890000464</v>
          </cell>
          <cell r="B99" t="str">
            <v>MUNICIPIO DE ARMENIA</v>
          </cell>
          <cell r="C99">
            <v>7067911536</v>
          </cell>
          <cell r="D99">
            <v>0</v>
          </cell>
          <cell r="E99">
            <v>0</v>
          </cell>
          <cell r="F99">
            <v>7067911536</v>
          </cell>
          <cell r="G99">
            <v>0</v>
          </cell>
        </row>
        <row r="100">
          <cell r="A100">
            <v>890102006</v>
          </cell>
          <cell r="B100" t="str">
            <v>DEPARTAMENTO DEL ATLANTICO</v>
          </cell>
          <cell r="C100">
            <v>20179573097</v>
          </cell>
          <cell r="D100">
            <v>1856038108</v>
          </cell>
          <cell r="E100">
            <v>0</v>
          </cell>
          <cell r="F100">
            <v>22035611205</v>
          </cell>
          <cell r="G100">
            <v>1856038108</v>
          </cell>
        </row>
        <row r="101">
          <cell r="A101">
            <v>890201190</v>
          </cell>
          <cell r="B101" t="str">
            <v>MUNICIPIO DE PUERTO WILCHES</v>
          </cell>
          <cell r="C101">
            <v>264318099</v>
          </cell>
          <cell r="D101">
            <v>0</v>
          </cell>
          <cell r="E101">
            <v>0</v>
          </cell>
          <cell r="F101">
            <v>264318099</v>
          </cell>
          <cell r="G101">
            <v>0</v>
          </cell>
        </row>
        <row r="102">
          <cell r="A102">
            <v>890201235</v>
          </cell>
          <cell r="B102" t="str">
            <v>DEPARTAMENTO DE SANTANDER</v>
          </cell>
          <cell r="C102">
            <v>14376709446</v>
          </cell>
          <cell r="D102">
            <v>4384930546</v>
          </cell>
          <cell r="E102">
            <v>0</v>
          </cell>
          <cell r="F102">
            <v>18761639992</v>
          </cell>
          <cell r="G102">
            <v>4384930546</v>
          </cell>
        </row>
        <row r="103">
          <cell r="A103">
            <v>890201900</v>
          </cell>
          <cell r="B103" t="str">
            <v>MUNICIPIO DE BARRANCABERMEJA</v>
          </cell>
          <cell r="C103">
            <v>4979626319</v>
          </cell>
          <cell r="D103">
            <v>0</v>
          </cell>
          <cell r="E103">
            <v>0</v>
          </cell>
          <cell r="F103">
            <v>4979626319</v>
          </cell>
          <cell r="G103">
            <v>0</v>
          </cell>
        </row>
        <row r="104">
          <cell r="A104">
            <v>890204537</v>
          </cell>
          <cell r="B104" t="str">
            <v>MUNICIPIO DE LOS SANTOS</v>
          </cell>
          <cell r="C104">
            <v>5235548</v>
          </cell>
          <cell r="D104">
            <v>0</v>
          </cell>
          <cell r="E104">
            <v>0</v>
          </cell>
          <cell r="F104">
            <v>5235548</v>
          </cell>
          <cell r="G104">
            <v>0</v>
          </cell>
        </row>
        <row r="105">
          <cell r="A105">
            <v>890204643</v>
          </cell>
          <cell r="B105" t="str">
            <v>MUNICIPIO DE SABANA DE TORRES</v>
          </cell>
          <cell r="C105">
            <v>842103684</v>
          </cell>
          <cell r="D105">
            <v>0</v>
          </cell>
          <cell r="E105">
            <v>0</v>
          </cell>
          <cell r="F105">
            <v>842103684</v>
          </cell>
          <cell r="G105">
            <v>0</v>
          </cell>
        </row>
        <row r="106">
          <cell r="A106">
            <v>890204802</v>
          </cell>
          <cell r="B106" t="str">
            <v>MUNICIPIO  DE GIRON</v>
          </cell>
          <cell r="C106">
            <v>3881550558</v>
          </cell>
          <cell r="D106">
            <v>714326258</v>
          </cell>
          <cell r="E106">
            <v>0</v>
          </cell>
          <cell r="F106">
            <v>4595876816</v>
          </cell>
          <cell r="G106">
            <v>714326258</v>
          </cell>
        </row>
        <row r="107">
          <cell r="A107">
            <v>890205176</v>
          </cell>
          <cell r="B107" t="str">
            <v>MUNICIPIO DE FLORIDABLANCA</v>
          </cell>
          <cell r="C107">
            <v>2533558090</v>
          </cell>
          <cell r="D107">
            <v>974420006</v>
          </cell>
          <cell r="E107">
            <v>0</v>
          </cell>
          <cell r="F107">
            <v>3507978096</v>
          </cell>
          <cell r="G107">
            <v>974420006</v>
          </cell>
        </row>
        <row r="108">
          <cell r="A108">
            <v>890210951</v>
          </cell>
          <cell r="B108" t="str">
            <v>MUNICIPIO DE VETAS</v>
          </cell>
          <cell r="C108">
            <v>3688601</v>
          </cell>
          <cell r="D108">
            <v>0</v>
          </cell>
          <cell r="E108">
            <v>0</v>
          </cell>
          <cell r="F108">
            <v>3688601</v>
          </cell>
          <cell r="G108">
            <v>0</v>
          </cell>
        </row>
        <row r="109">
          <cell r="A109">
            <v>890399011</v>
          </cell>
          <cell r="B109" t="str">
            <v>MUNICIPIO  DE SANTIAGO  DE  CALI</v>
          </cell>
          <cell r="C109">
            <v>9412539816</v>
          </cell>
          <cell r="D109">
            <v>0</v>
          </cell>
          <cell r="E109">
            <v>0</v>
          </cell>
          <cell r="F109">
            <v>9412539816</v>
          </cell>
          <cell r="G109">
            <v>0</v>
          </cell>
        </row>
        <row r="110">
          <cell r="A110">
            <v>890399029</v>
          </cell>
          <cell r="B110" t="str">
            <v>DEPARTAMENTO DEL VALLE DEL CAUCA</v>
          </cell>
          <cell r="C110">
            <v>15798856297</v>
          </cell>
          <cell r="D110">
            <v>0</v>
          </cell>
          <cell r="E110">
            <v>0</v>
          </cell>
          <cell r="F110">
            <v>15798856297</v>
          </cell>
          <cell r="G110">
            <v>0</v>
          </cell>
        </row>
        <row r="111">
          <cell r="A111">
            <v>890399046</v>
          </cell>
          <cell r="B111" t="str">
            <v>MUNICIPIO DE JAMUNDI</v>
          </cell>
          <cell r="C111">
            <v>3825050985</v>
          </cell>
          <cell r="D111">
            <v>67023598</v>
          </cell>
          <cell r="E111">
            <v>0</v>
          </cell>
          <cell r="F111">
            <v>3892074583</v>
          </cell>
          <cell r="G111">
            <v>67023598</v>
          </cell>
        </row>
        <row r="112">
          <cell r="A112">
            <v>890480059</v>
          </cell>
          <cell r="B112" t="str">
            <v>DEPARTAMENTO DE BOLIVAR</v>
          </cell>
          <cell r="C112">
            <v>24575952314</v>
          </cell>
          <cell r="D112">
            <v>407187550</v>
          </cell>
          <cell r="E112">
            <v>0</v>
          </cell>
          <cell r="F112">
            <v>24983139864</v>
          </cell>
          <cell r="G112">
            <v>407187550</v>
          </cell>
        </row>
        <row r="113">
          <cell r="A113">
            <v>890501362</v>
          </cell>
          <cell r="B113" t="str">
            <v>MUNICIPIO DE TOLEDO</v>
          </cell>
          <cell r="C113">
            <v>22395813</v>
          </cell>
          <cell r="D113">
            <v>0</v>
          </cell>
          <cell r="E113">
            <v>0</v>
          </cell>
          <cell r="F113">
            <v>22395813</v>
          </cell>
          <cell r="G113">
            <v>0</v>
          </cell>
        </row>
        <row r="114">
          <cell r="A114">
            <v>890501434</v>
          </cell>
          <cell r="B114" t="str">
            <v>MUNICIPIO DE SAN JOSE DE CUCUTA</v>
          </cell>
          <cell r="C114">
            <v>15470976135</v>
          </cell>
          <cell r="D114">
            <v>2993075424</v>
          </cell>
          <cell r="E114">
            <v>0</v>
          </cell>
          <cell r="F114">
            <v>18464051559</v>
          </cell>
          <cell r="G114">
            <v>2993075424</v>
          </cell>
        </row>
        <row r="115">
          <cell r="A115">
            <v>890505662</v>
          </cell>
          <cell r="B115" t="str">
            <v>MUNICIPIO DE BOCHALEMA</v>
          </cell>
          <cell r="C115">
            <v>6288104</v>
          </cell>
          <cell r="D115">
            <v>0</v>
          </cell>
          <cell r="E115">
            <v>0</v>
          </cell>
          <cell r="F115">
            <v>6288104</v>
          </cell>
          <cell r="G115">
            <v>0</v>
          </cell>
        </row>
        <row r="116">
          <cell r="A116">
            <v>890701077</v>
          </cell>
          <cell r="B116" t="str">
            <v>MUNICIPIO DE PURIFICACION</v>
          </cell>
          <cell r="C116">
            <v>682776111</v>
          </cell>
          <cell r="D116">
            <v>0</v>
          </cell>
          <cell r="E116">
            <v>0</v>
          </cell>
          <cell r="F116">
            <v>682776111</v>
          </cell>
          <cell r="G116">
            <v>0</v>
          </cell>
        </row>
        <row r="117">
          <cell r="A117">
            <v>890701933</v>
          </cell>
          <cell r="B117" t="str">
            <v>MUNICIPIO DE MELGAR</v>
          </cell>
          <cell r="C117">
            <v>785017778</v>
          </cell>
          <cell r="D117">
            <v>0</v>
          </cell>
          <cell r="E117">
            <v>0</v>
          </cell>
          <cell r="F117">
            <v>785017778</v>
          </cell>
          <cell r="G117">
            <v>0</v>
          </cell>
        </row>
        <row r="118">
          <cell r="A118">
            <v>890702015</v>
          </cell>
          <cell r="B118" t="str">
            <v>MUNICIPIO DEL GUAMO</v>
          </cell>
          <cell r="C118">
            <v>31440520</v>
          </cell>
          <cell r="D118">
            <v>0</v>
          </cell>
          <cell r="E118">
            <v>0</v>
          </cell>
          <cell r="F118">
            <v>31440520</v>
          </cell>
          <cell r="G118">
            <v>0</v>
          </cell>
        </row>
        <row r="119">
          <cell r="A119">
            <v>890702027</v>
          </cell>
          <cell r="B119" t="str">
            <v>MUNICIPIO DEL ESPINAL</v>
          </cell>
          <cell r="C119">
            <v>213854392</v>
          </cell>
          <cell r="D119">
            <v>0</v>
          </cell>
          <cell r="E119">
            <v>0</v>
          </cell>
          <cell r="F119">
            <v>213854392</v>
          </cell>
          <cell r="G119">
            <v>0</v>
          </cell>
        </row>
        <row r="120">
          <cell r="A120">
            <v>890702038</v>
          </cell>
          <cell r="B120" t="str">
            <v>MUNICIPIO DE PRADO</v>
          </cell>
          <cell r="C120">
            <v>23828141</v>
          </cell>
          <cell r="D120">
            <v>0</v>
          </cell>
          <cell r="E120">
            <v>0</v>
          </cell>
          <cell r="F120">
            <v>23828141</v>
          </cell>
          <cell r="G120">
            <v>0</v>
          </cell>
        </row>
        <row r="121">
          <cell r="A121">
            <v>890801145</v>
          </cell>
          <cell r="B121" t="str">
            <v>MUNICIPIO DE MARMATO</v>
          </cell>
          <cell r="C121">
            <v>93672627</v>
          </cell>
          <cell r="D121">
            <v>0</v>
          </cell>
          <cell r="E121">
            <v>0</v>
          </cell>
          <cell r="F121">
            <v>93672627</v>
          </cell>
          <cell r="G121">
            <v>0</v>
          </cell>
        </row>
        <row r="122">
          <cell r="A122">
            <v>890900286</v>
          </cell>
          <cell r="B122" t="str">
            <v>DEPARTAMENTO DE ANTIOQUIA</v>
          </cell>
          <cell r="C122">
            <v>51621122279</v>
          </cell>
          <cell r="D122">
            <v>1700000000</v>
          </cell>
          <cell r="E122">
            <v>0</v>
          </cell>
          <cell r="F122">
            <v>53321122279</v>
          </cell>
          <cell r="G122">
            <v>1700000000</v>
          </cell>
        </row>
        <row r="123">
          <cell r="A123">
            <v>890907106</v>
          </cell>
          <cell r="B123" t="str">
            <v>MUNICIPIO DE ENVIGADO</v>
          </cell>
          <cell r="C123">
            <v>3536813891</v>
          </cell>
          <cell r="D123">
            <v>874151761</v>
          </cell>
          <cell r="E123">
            <v>0</v>
          </cell>
          <cell r="F123">
            <v>4410965652</v>
          </cell>
          <cell r="G123">
            <v>874151761</v>
          </cell>
        </row>
        <row r="124">
          <cell r="A124">
            <v>890980093</v>
          </cell>
          <cell r="B124" t="str">
            <v>MUNICIPIO DE ITAGUI</v>
          </cell>
          <cell r="C124">
            <v>3098001852</v>
          </cell>
          <cell r="D124">
            <v>218434435</v>
          </cell>
          <cell r="E124">
            <v>0</v>
          </cell>
          <cell r="F124">
            <v>3316436287</v>
          </cell>
          <cell r="G124">
            <v>218434435</v>
          </cell>
        </row>
        <row r="125">
          <cell r="A125">
            <v>890980112</v>
          </cell>
          <cell r="B125" t="str">
            <v>MUNICIPIO DE BELLO</v>
          </cell>
          <cell r="C125">
            <v>3304922524</v>
          </cell>
          <cell r="D125">
            <v>515566141</v>
          </cell>
          <cell r="E125">
            <v>0</v>
          </cell>
          <cell r="F125">
            <v>3820488665</v>
          </cell>
          <cell r="G125">
            <v>515566141</v>
          </cell>
        </row>
        <row r="126">
          <cell r="A126">
            <v>890980781</v>
          </cell>
          <cell r="B126" t="str">
            <v>MUNICIPIO DE TITIRIBI</v>
          </cell>
          <cell r="C126">
            <v>20373456</v>
          </cell>
          <cell r="D126">
            <v>0</v>
          </cell>
          <cell r="E126">
            <v>0</v>
          </cell>
          <cell r="F126">
            <v>20373456</v>
          </cell>
          <cell r="G126">
            <v>0</v>
          </cell>
        </row>
        <row r="127">
          <cell r="A127">
            <v>891180021</v>
          </cell>
          <cell r="B127" t="str">
            <v>MUNICIPIO DE PALERMO</v>
          </cell>
          <cell r="C127">
            <v>182435503</v>
          </cell>
          <cell r="D127">
            <v>0</v>
          </cell>
          <cell r="E127">
            <v>0</v>
          </cell>
          <cell r="F127">
            <v>182435503</v>
          </cell>
          <cell r="G127">
            <v>0</v>
          </cell>
        </row>
        <row r="128">
          <cell r="A128">
            <v>890106291</v>
          </cell>
          <cell r="B128" t="str">
            <v>MUNICIPIO DE SOLEDAD</v>
          </cell>
          <cell r="C128">
            <v>8907416371</v>
          </cell>
          <cell r="D128">
            <v>1949287589</v>
          </cell>
          <cell r="E128">
            <v>0</v>
          </cell>
          <cell r="F128">
            <v>10856703960</v>
          </cell>
          <cell r="G128">
            <v>1949287589</v>
          </cell>
        </row>
        <row r="129">
          <cell r="A129">
            <v>890204646</v>
          </cell>
          <cell r="B129" t="str">
            <v>MUNICIPIO DE RIONEGRO</v>
          </cell>
          <cell r="C129">
            <v>74707705</v>
          </cell>
          <cell r="D129">
            <v>0</v>
          </cell>
          <cell r="E129">
            <v>0</v>
          </cell>
          <cell r="F129">
            <v>74707705</v>
          </cell>
          <cell r="G129">
            <v>0</v>
          </cell>
        </row>
        <row r="130">
          <cell r="A130">
            <v>891280000</v>
          </cell>
          <cell r="B130" t="str">
            <v>MUNICIPIO DE PASTO</v>
          </cell>
          <cell r="C130">
            <v>7966759213</v>
          </cell>
          <cell r="D130">
            <v>1860900028</v>
          </cell>
          <cell r="E130">
            <v>0</v>
          </cell>
          <cell r="F130">
            <v>9827659241</v>
          </cell>
          <cell r="G130">
            <v>1860900028</v>
          </cell>
        </row>
        <row r="131">
          <cell r="A131">
            <v>891380007</v>
          </cell>
          <cell r="B131" t="str">
            <v xml:space="preserve">MUNICIPIO DE PALMIRA </v>
          </cell>
          <cell r="C131">
            <v>2771229215</v>
          </cell>
          <cell r="D131">
            <v>0</v>
          </cell>
          <cell r="E131">
            <v>0</v>
          </cell>
          <cell r="F131">
            <v>2771229215</v>
          </cell>
          <cell r="G131">
            <v>0</v>
          </cell>
        </row>
        <row r="132">
          <cell r="A132">
            <v>891380033</v>
          </cell>
          <cell r="B132" t="str">
            <v>MUNICIPIO DE BUGA</v>
          </cell>
          <cell r="C132">
            <v>2780440667</v>
          </cell>
          <cell r="D132">
            <v>180448149</v>
          </cell>
          <cell r="E132">
            <v>0</v>
          </cell>
          <cell r="F132">
            <v>2960888816</v>
          </cell>
          <cell r="G132">
            <v>180448149</v>
          </cell>
        </row>
        <row r="133">
          <cell r="A133">
            <v>891800466</v>
          </cell>
          <cell r="B133" t="str">
            <v>MUNICIPIO DE PUERTO BOYACA</v>
          </cell>
          <cell r="C133">
            <v>434603113</v>
          </cell>
          <cell r="D133">
            <v>0</v>
          </cell>
          <cell r="E133">
            <v>0</v>
          </cell>
          <cell r="F133">
            <v>434603113</v>
          </cell>
          <cell r="G133">
            <v>0</v>
          </cell>
        </row>
        <row r="134">
          <cell r="A134">
            <v>891800475</v>
          </cell>
          <cell r="B134" t="str">
            <v>MUNICIPIO DE CHIQUINQUIRA</v>
          </cell>
          <cell r="C134">
            <v>1257621</v>
          </cell>
          <cell r="D134">
            <v>0</v>
          </cell>
          <cell r="E134">
            <v>0</v>
          </cell>
          <cell r="F134">
            <v>1257621</v>
          </cell>
          <cell r="G134">
            <v>0</v>
          </cell>
        </row>
        <row r="135">
          <cell r="A135">
            <v>891800498</v>
          </cell>
          <cell r="B135" t="str">
            <v>DEPARTAMENTO DE BOYACA</v>
          </cell>
          <cell r="C135">
            <v>28968878599</v>
          </cell>
          <cell r="D135">
            <v>4067816853</v>
          </cell>
          <cell r="E135">
            <v>0</v>
          </cell>
          <cell r="F135">
            <v>33036695452</v>
          </cell>
          <cell r="G135">
            <v>4067816853</v>
          </cell>
        </row>
        <row r="136">
          <cell r="A136">
            <v>891800846</v>
          </cell>
          <cell r="B136" t="str">
            <v>MUNICIPIO DE TUNJA</v>
          </cell>
          <cell r="C136">
            <v>3193521245</v>
          </cell>
          <cell r="D136">
            <v>787668868</v>
          </cell>
          <cell r="E136">
            <v>0</v>
          </cell>
          <cell r="F136">
            <v>3981190113</v>
          </cell>
          <cell r="G136">
            <v>787668868</v>
          </cell>
        </row>
        <row r="137">
          <cell r="A137">
            <v>891800986</v>
          </cell>
          <cell r="B137" t="str">
            <v>MUNICIPIO DE VENTAQUEMADA</v>
          </cell>
          <cell r="C137">
            <v>4454492</v>
          </cell>
          <cell r="D137">
            <v>0</v>
          </cell>
          <cell r="E137">
            <v>0</v>
          </cell>
          <cell r="F137">
            <v>4454492</v>
          </cell>
          <cell r="G137">
            <v>0</v>
          </cell>
        </row>
        <row r="138">
          <cell r="A138">
            <v>891801244</v>
          </cell>
          <cell r="B138" t="str">
            <v>MUNICIPIO DE RAQUIRA</v>
          </cell>
          <cell r="C138">
            <v>14222433</v>
          </cell>
          <cell r="D138">
            <v>0</v>
          </cell>
          <cell r="E138">
            <v>0</v>
          </cell>
          <cell r="F138">
            <v>14222433</v>
          </cell>
          <cell r="G138">
            <v>0</v>
          </cell>
        </row>
        <row r="139">
          <cell r="A139">
            <v>891801368</v>
          </cell>
          <cell r="B139" t="str">
            <v>MUNICIPIO DE PAUNA</v>
          </cell>
          <cell r="C139">
            <v>44016728</v>
          </cell>
          <cell r="D139">
            <v>0</v>
          </cell>
          <cell r="E139">
            <v>0</v>
          </cell>
          <cell r="F139">
            <v>44016728</v>
          </cell>
          <cell r="G139">
            <v>0</v>
          </cell>
        </row>
        <row r="140">
          <cell r="A140">
            <v>890399025</v>
          </cell>
          <cell r="B140" t="str">
            <v>MUNICIPIO DE YUMBO</v>
          </cell>
          <cell r="C140">
            <v>980933752</v>
          </cell>
          <cell r="D140">
            <v>25778307</v>
          </cell>
          <cell r="E140">
            <v>0</v>
          </cell>
          <cell r="F140">
            <v>1006712059</v>
          </cell>
          <cell r="G140">
            <v>25778307</v>
          </cell>
        </row>
        <row r="141">
          <cell r="A141">
            <v>891855015</v>
          </cell>
          <cell r="B141" t="str">
            <v>MUNICIPIO PAZ DE RIO</v>
          </cell>
          <cell r="C141">
            <v>11700876</v>
          </cell>
          <cell r="D141">
            <v>0</v>
          </cell>
          <cell r="E141">
            <v>0</v>
          </cell>
          <cell r="F141">
            <v>11700876</v>
          </cell>
          <cell r="G141">
            <v>0</v>
          </cell>
        </row>
        <row r="142">
          <cell r="A142">
            <v>891855130</v>
          </cell>
          <cell r="B142" t="str">
            <v>MUNICIPIO DE SOGAMOSO</v>
          </cell>
          <cell r="C142">
            <v>2487997881</v>
          </cell>
          <cell r="D142">
            <v>176281595</v>
          </cell>
          <cell r="E142">
            <v>0</v>
          </cell>
          <cell r="F142">
            <v>2664279476</v>
          </cell>
          <cell r="G142">
            <v>176281595</v>
          </cell>
        </row>
        <row r="143">
          <cell r="A143">
            <v>891855138</v>
          </cell>
          <cell r="B143" t="str">
            <v>MUNICIPIO DE DUITAMA</v>
          </cell>
          <cell r="C143">
            <v>3063392847</v>
          </cell>
          <cell r="D143">
            <v>793557834</v>
          </cell>
          <cell r="E143">
            <v>0</v>
          </cell>
          <cell r="F143">
            <v>3856950681</v>
          </cell>
          <cell r="G143">
            <v>793557834</v>
          </cell>
        </row>
        <row r="144">
          <cell r="A144">
            <v>891855200</v>
          </cell>
          <cell r="B144" t="str">
            <v>MUNICIPIO DE AGUAZUL</v>
          </cell>
          <cell r="C144">
            <v>1241791120</v>
          </cell>
          <cell r="D144">
            <v>0</v>
          </cell>
          <cell r="E144">
            <v>0</v>
          </cell>
          <cell r="F144">
            <v>1241791120</v>
          </cell>
          <cell r="G144">
            <v>0</v>
          </cell>
        </row>
        <row r="145">
          <cell r="A145">
            <v>892099324</v>
          </cell>
          <cell r="B145" t="str">
            <v>MUNICIPIO DE VILLAVICENCIO</v>
          </cell>
          <cell r="C145">
            <v>6642738852</v>
          </cell>
          <cell r="D145">
            <v>1417806885</v>
          </cell>
          <cell r="E145">
            <v>0</v>
          </cell>
          <cell r="F145">
            <v>8060545737</v>
          </cell>
          <cell r="G145">
            <v>1417806885</v>
          </cell>
        </row>
        <row r="146">
          <cell r="A146">
            <v>892099392</v>
          </cell>
          <cell r="B146" t="str">
            <v>MUNICIPIO DE OROCUE</v>
          </cell>
          <cell r="C146">
            <v>373211140</v>
          </cell>
          <cell r="D146">
            <v>0</v>
          </cell>
          <cell r="E146">
            <v>0</v>
          </cell>
          <cell r="F146">
            <v>373211140</v>
          </cell>
          <cell r="G146">
            <v>0</v>
          </cell>
        </row>
        <row r="147">
          <cell r="A147">
            <v>892115015</v>
          </cell>
          <cell r="B147" t="str">
            <v>DEPARTAMENTO DE LA GUAJIRA</v>
          </cell>
          <cell r="C147">
            <v>19844108833</v>
          </cell>
          <cell r="D147">
            <v>1852605643</v>
          </cell>
          <cell r="E147">
            <v>0</v>
          </cell>
          <cell r="F147">
            <v>21696714476</v>
          </cell>
          <cell r="G147">
            <v>1852605643</v>
          </cell>
        </row>
        <row r="148">
          <cell r="A148">
            <v>892115155</v>
          </cell>
          <cell r="B148" t="str">
            <v>MUNICIPIO DE URIBIA</v>
          </cell>
          <cell r="C148">
            <v>13694870167</v>
          </cell>
          <cell r="D148">
            <v>1325779851</v>
          </cell>
          <cell r="E148">
            <v>0</v>
          </cell>
          <cell r="F148">
            <v>15020650018</v>
          </cell>
          <cell r="G148">
            <v>1325779851</v>
          </cell>
        </row>
        <row r="149">
          <cell r="A149">
            <v>892200839</v>
          </cell>
          <cell r="B149" t="str">
            <v>MUNICIPIO DE TOLU EN REESTRUCTURACION</v>
          </cell>
          <cell r="C149">
            <v>226371743</v>
          </cell>
          <cell r="D149">
            <v>0</v>
          </cell>
          <cell r="E149">
            <v>0</v>
          </cell>
          <cell r="F149">
            <v>226371743</v>
          </cell>
          <cell r="G149">
            <v>0</v>
          </cell>
        </row>
        <row r="150">
          <cell r="A150">
            <v>892201286</v>
          </cell>
          <cell r="B150" t="str">
            <v>MUNICIPIO DE  BUENAVISTA</v>
          </cell>
          <cell r="C150">
            <v>23140223</v>
          </cell>
          <cell r="D150">
            <v>0</v>
          </cell>
          <cell r="E150">
            <v>0</v>
          </cell>
          <cell r="F150">
            <v>23140223</v>
          </cell>
          <cell r="G150">
            <v>0</v>
          </cell>
        </row>
        <row r="151">
          <cell r="A151">
            <v>892280021</v>
          </cell>
          <cell r="B151" t="str">
            <v>DEPARTAMENTO DE SUCRE</v>
          </cell>
          <cell r="C151">
            <v>14373143223</v>
          </cell>
          <cell r="D151">
            <v>1680899454</v>
          </cell>
          <cell r="E151">
            <v>0</v>
          </cell>
          <cell r="F151">
            <v>16054042677</v>
          </cell>
          <cell r="G151">
            <v>1680899454</v>
          </cell>
        </row>
        <row r="152">
          <cell r="A152">
            <v>890700942</v>
          </cell>
          <cell r="B152" t="str">
            <v>MUNICIPIO DE ORTEGA</v>
          </cell>
          <cell r="C152">
            <v>114646399</v>
          </cell>
          <cell r="D152">
            <v>0</v>
          </cell>
          <cell r="E152">
            <v>0</v>
          </cell>
          <cell r="F152">
            <v>114646399</v>
          </cell>
          <cell r="G152">
            <v>0</v>
          </cell>
        </row>
        <row r="153">
          <cell r="A153">
            <v>890700961</v>
          </cell>
          <cell r="B153" t="str">
            <v>MUNICIPIO DE ALVARADO</v>
          </cell>
          <cell r="C153">
            <v>25152416</v>
          </cell>
          <cell r="D153">
            <v>0</v>
          </cell>
          <cell r="E153">
            <v>0</v>
          </cell>
          <cell r="F153">
            <v>25152416</v>
          </cell>
          <cell r="G153">
            <v>0</v>
          </cell>
        </row>
        <row r="154">
          <cell r="A154">
            <v>890801052</v>
          </cell>
          <cell r="B154" t="str">
            <v>DEPARTAMENTO DE CALDAS</v>
          </cell>
          <cell r="C154">
            <v>22240309356</v>
          </cell>
          <cell r="D154">
            <v>1721990911</v>
          </cell>
          <cell r="E154">
            <v>0</v>
          </cell>
          <cell r="F154">
            <v>23962300267</v>
          </cell>
          <cell r="G154">
            <v>1721990911</v>
          </cell>
        </row>
        <row r="155">
          <cell r="A155">
            <v>890801053</v>
          </cell>
          <cell r="B155" t="str">
            <v>MUNICIPIO DE MANIZALES</v>
          </cell>
          <cell r="C155">
            <v>6777870421</v>
          </cell>
          <cell r="D155">
            <v>851218437</v>
          </cell>
          <cell r="E155">
            <v>0</v>
          </cell>
          <cell r="F155">
            <v>7629088858</v>
          </cell>
          <cell r="G155">
            <v>851218437</v>
          </cell>
        </row>
        <row r="156">
          <cell r="A156">
            <v>890905211</v>
          </cell>
          <cell r="B156" t="str">
            <v>MUNICIPIO DE MEDELLIN</v>
          </cell>
          <cell r="C156">
            <v>7400755093</v>
          </cell>
          <cell r="D156">
            <v>3433670499</v>
          </cell>
          <cell r="E156">
            <v>0</v>
          </cell>
          <cell r="F156">
            <v>10834425592</v>
          </cell>
          <cell r="G156">
            <v>3433670499</v>
          </cell>
        </row>
        <row r="157">
          <cell r="A157">
            <v>899999114</v>
          </cell>
          <cell r="B157" t="str">
            <v>DEPARTAMENTO DE CUNDINAMARCA</v>
          </cell>
          <cell r="C157">
            <v>46657613100</v>
          </cell>
          <cell r="D157">
            <v>1671625446</v>
          </cell>
          <cell r="E157">
            <v>0</v>
          </cell>
          <cell r="F157">
            <v>48329238546</v>
          </cell>
          <cell r="G157">
            <v>1671625446</v>
          </cell>
        </row>
        <row r="158">
          <cell r="A158">
            <v>899999172</v>
          </cell>
          <cell r="B158" t="str">
            <v>MUNICIPIO DE CHIA</v>
          </cell>
          <cell r="C158">
            <v>894933511</v>
          </cell>
          <cell r="D158">
            <v>271887705</v>
          </cell>
          <cell r="E158">
            <v>0</v>
          </cell>
          <cell r="F158">
            <v>1166821216</v>
          </cell>
          <cell r="G158">
            <v>271887705</v>
          </cell>
        </row>
        <row r="159">
          <cell r="A159">
            <v>899999318</v>
          </cell>
          <cell r="B159" t="str">
            <v>MUNICIPIO DE ZIPAQUIRA</v>
          </cell>
          <cell r="C159">
            <v>1625940220</v>
          </cell>
          <cell r="D159">
            <v>0</v>
          </cell>
          <cell r="E159">
            <v>0</v>
          </cell>
          <cell r="F159">
            <v>1625940220</v>
          </cell>
          <cell r="G159">
            <v>0</v>
          </cell>
        </row>
        <row r="160">
          <cell r="A160">
            <v>899999701</v>
          </cell>
          <cell r="B160" t="str">
            <v>MUNICIPIO DE GUADUAS</v>
          </cell>
          <cell r="C160">
            <v>161170785</v>
          </cell>
          <cell r="D160">
            <v>0</v>
          </cell>
          <cell r="E160">
            <v>0</v>
          </cell>
          <cell r="F160">
            <v>161170785</v>
          </cell>
          <cell r="G160">
            <v>0</v>
          </cell>
        </row>
        <row r="161">
          <cell r="A161">
            <v>890907317</v>
          </cell>
          <cell r="B161" t="str">
            <v>MUNICIPIO DE RIONEGRO ANTIOQUIA</v>
          </cell>
          <cell r="C161">
            <v>1921328914</v>
          </cell>
          <cell r="D161">
            <v>288717039</v>
          </cell>
          <cell r="E161">
            <v>0</v>
          </cell>
          <cell r="F161">
            <v>2210045953</v>
          </cell>
          <cell r="G161">
            <v>288717039</v>
          </cell>
        </row>
        <row r="162">
          <cell r="A162">
            <v>890980095</v>
          </cell>
          <cell r="B162" t="str">
            <v>MUNICIPIO DE APARTADO</v>
          </cell>
          <cell r="C162">
            <v>2600800527</v>
          </cell>
          <cell r="D162">
            <v>407297252</v>
          </cell>
          <cell r="E162">
            <v>0</v>
          </cell>
          <cell r="F162">
            <v>3008097779</v>
          </cell>
          <cell r="G162">
            <v>407297252</v>
          </cell>
        </row>
        <row r="163">
          <cell r="A163">
            <v>890980331</v>
          </cell>
          <cell r="B163" t="str">
            <v>MUNICIPIO DE SABANETA</v>
          </cell>
          <cell r="C163">
            <v>516069374</v>
          </cell>
          <cell r="D163">
            <v>142047841</v>
          </cell>
          <cell r="E163">
            <v>0</v>
          </cell>
          <cell r="F163">
            <v>658117215</v>
          </cell>
          <cell r="G163">
            <v>142047841</v>
          </cell>
        </row>
        <row r="164">
          <cell r="A164">
            <v>890984415</v>
          </cell>
          <cell r="B164" t="str">
            <v>MUNICIPIO DE BRICEÑO</v>
          </cell>
          <cell r="C164">
            <v>2066271</v>
          </cell>
          <cell r="D164">
            <v>0</v>
          </cell>
          <cell r="E164">
            <v>0</v>
          </cell>
          <cell r="F164">
            <v>2066271</v>
          </cell>
          <cell r="G164">
            <v>0</v>
          </cell>
        </row>
        <row r="165">
          <cell r="A165">
            <v>891180009</v>
          </cell>
          <cell r="B165" t="str">
            <v>MUNICIPIO DE NEIVA</v>
          </cell>
          <cell r="C165">
            <v>7875820919</v>
          </cell>
          <cell r="D165">
            <v>1537575992</v>
          </cell>
          <cell r="E165">
            <v>0</v>
          </cell>
          <cell r="F165">
            <v>9413396911</v>
          </cell>
          <cell r="G165">
            <v>1537575992</v>
          </cell>
        </row>
        <row r="166">
          <cell r="A166">
            <v>891180070</v>
          </cell>
          <cell r="B166" t="str">
            <v>MUNICIPIO DE AIPE</v>
          </cell>
          <cell r="C166">
            <v>861924607</v>
          </cell>
          <cell r="D166">
            <v>0</v>
          </cell>
          <cell r="E166">
            <v>0</v>
          </cell>
          <cell r="F166">
            <v>861924607</v>
          </cell>
          <cell r="G166">
            <v>0</v>
          </cell>
        </row>
        <row r="167">
          <cell r="A167">
            <v>891180077</v>
          </cell>
          <cell r="B167" t="str">
            <v>MUNICIPIO DE PITALITO</v>
          </cell>
          <cell r="C167">
            <v>1750998719</v>
          </cell>
          <cell r="D167">
            <v>473492804</v>
          </cell>
          <cell r="E167">
            <v>0</v>
          </cell>
          <cell r="F167">
            <v>2224491523</v>
          </cell>
          <cell r="G167">
            <v>473492804</v>
          </cell>
        </row>
        <row r="168">
          <cell r="A168">
            <v>891200916</v>
          </cell>
          <cell r="B168" t="str">
            <v>MUNICIPIO DE TUMACO</v>
          </cell>
          <cell r="C168">
            <v>7326764507</v>
          </cell>
          <cell r="D168">
            <v>911189719</v>
          </cell>
          <cell r="E168">
            <v>0</v>
          </cell>
          <cell r="F168">
            <v>8237954226</v>
          </cell>
          <cell r="G168">
            <v>911189719</v>
          </cell>
        </row>
        <row r="169">
          <cell r="A169">
            <v>891480030</v>
          </cell>
          <cell r="B169" t="str">
            <v>MUNICIPIO DE PEREIRA</v>
          </cell>
          <cell r="C169">
            <v>7001660690</v>
          </cell>
          <cell r="D169">
            <v>1040081255</v>
          </cell>
          <cell r="E169">
            <v>0</v>
          </cell>
          <cell r="F169">
            <v>8041741945</v>
          </cell>
          <cell r="G169">
            <v>1040081255</v>
          </cell>
        </row>
        <row r="170">
          <cell r="A170">
            <v>891580006</v>
          </cell>
          <cell r="B170" t="str">
            <v>MUNICIPIO DE POPAYAN</v>
          </cell>
          <cell r="C170">
            <v>3651126516</v>
          </cell>
          <cell r="D170">
            <v>284095682</v>
          </cell>
          <cell r="E170">
            <v>0</v>
          </cell>
          <cell r="F170">
            <v>3935222198</v>
          </cell>
          <cell r="G170">
            <v>284095682</v>
          </cell>
        </row>
        <row r="171">
          <cell r="A171">
            <v>891780043</v>
          </cell>
          <cell r="B171" t="str">
            <v>MUNICIPIO DE CIENAGA</v>
          </cell>
          <cell r="C171">
            <v>6305230728</v>
          </cell>
          <cell r="D171">
            <v>0</v>
          </cell>
          <cell r="E171">
            <v>0</v>
          </cell>
          <cell r="F171">
            <v>6305230728</v>
          </cell>
          <cell r="G171">
            <v>0</v>
          </cell>
        </row>
        <row r="172">
          <cell r="A172">
            <v>891855017</v>
          </cell>
          <cell r="B172" t="str">
            <v>MUNICIPIO DE YOPAL</v>
          </cell>
          <cell r="C172">
            <v>6589371679</v>
          </cell>
          <cell r="D172">
            <v>742535525</v>
          </cell>
          <cell r="E172">
            <v>0</v>
          </cell>
          <cell r="F172">
            <v>7331907204</v>
          </cell>
          <cell r="G172">
            <v>742535525</v>
          </cell>
        </row>
        <row r="173">
          <cell r="A173">
            <v>891856131</v>
          </cell>
          <cell r="B173" t="str">
            <v>MUNICIPIO DE TASCO</v>
          </cell>
          <cell r="C173">
            <v>5533531</v>
          </cell>
          <cell r="D173">
            <v>0</v>
          </cell>
          <cell r="E173">
            <v>0</v>
          </cell>
          <cell r="F173">
            <v>5533531</v>
          </cell>
          <cell r="G173">
            <v>0</v>
          </cell>
        </row>
        <row r="174">
          <cell r="A174">
            <v>891900493</v>
          </cell>
          <cell r="B174" t="str">
            <v>MUNICIPIO DE CARTAGO</v>
          </cell>
          <cell r="C174">
            <v>2496875892</v>
          </cell>
          <cell r="D174">
            <v>0</v>
          </cell>
          <cell r="E174">
            <v>0</v>
          </cell>
          <cell r="F174">
            <v>2496875892</v>
          </cell>
          <cell r="G174">
            <v>0</v>
          </cell>
        </row>
        <row r="175">
          <cell r="A175">
            <v>892099216</v>
          </cell>
          <cell r="B175" t="str">
            <v>DEPARTAMENTO DEL CASANARE</v>
          </cell>
          <cell r="C175">
            <v>16035988173</v>
          </cell>
          <cell r="D175">
            <v>965591316</v>
          </cell>
          <cell r="E175">
            <v>0</v>
          </cell>
          <cell r="F175">
            <v>17001579489</v>
          </cell>
          <cell r="G175">
            <v>965591316</v>
          </cell>
        </row>
        <row r="176">
          <cell r="A176">
            <v>892115007</v>
          </cell>
          <cell r="B176" t="str">
            <v xml:space="preserve">DISTRITO ESPECIAL, TURISTICO Y CULTURAL DE RIOHACHA </v>
          </cell>
          <cell r="C176">
            <v>5692769401</v>
          </cell>
          <cell r="D176">
            <v>989593250</v>
          </cell>
          <cell r="E176">
            <v>0</v>
          </cell>
          <cell r="F176">
            <v>6682362651</v>
          </cell>
          <cell r="G176">
            <v>989593250</v>
          </cell>
        </row>
        <row r="177">
          <cell r="A177">
            <v>892280055</v>
          </cell>
          <cell r="B177" t="str">
            <v>MUNICIPIO DE SAMPUES</v>
          </cell>
          <cell r="C177">
            <v>162304768</v>
          </cell>
          <cell r="D177">
            <v>0</v>
          </cell>
          <cell r="E177">
            <v>0</v>
          </cell>
          <cell r="F177">
            <v>162304768</v>
          </cell>
          <cell r="G177">
            <v>0</v>
          </cell>
        </row>
        <row r="178">
          <cell r="A178">
            <v>892300123</v>
          </cell>
          <cell r="B178" t="str">
            <v>MUNICIPIO DE RIO DE ORO</v>
          </cell>
          <cell r="C178">
            <v>544943282</v>
          </cell>
          <cell r="D178">
            <v>0</v>
          </cell>
          <cell r="E178">
            <v>0</v>
          </cell>
          <cell r="F178">
            <v>544943282</v>
          </cell>
          <cell r="G178">
            <v>0</v>
          </cell>
        </row>
        <row r="179">
          <cell r="A179">
            <v>892301093</v>
          </cell>
          <cell r="B179" t="str">
            <v>MUNICIPIO DE SAN MARTIN</v>
          </cell>
          <cell r="C179">
            <v>102800662</v>
          </cell>
          <cell r="D179">
            <v>0</v>
          </cell>
          <cell r="E179">
            <v>0</v>
          </cell>
          <cell r="F179">
            <v>102800662</v>
          </cell>
          <cell r="G179">
            <v>0</v>
          </cell>
        </row>
        <row r="180">
          <cell r="A180">
            <v>892400038</v>
          </cell>
          <cell r="B180" t="str">
            <v>DEPARTAMENTO ARCHIPIELAGO DE SAN ANDRES PROVIDENCIA Y SANTA CATALINA</v>
          </cell>
          <cell r="C180">
            <v>1981126301</v>
          </cell>
          <cell r="D180">
            <v>56712276</v>
          </cell>
          <cell r="E180">
            <v>0</v>
          </cell>
          <cell r="F180">
            <v>2037838577</v>
          </cell>
          <cell r="G180">
            <v>56712276</v>
          </cell>
        </row>
        <row r="181">
          <cell r="A181">
            <v>899999281</v>
          </cell>
          <cell r="B181" t="str">
            <v>MUNICIPIO DE UBATE</v>
          </cell>
          <cell r="C181">
            <v>6288104</v>
          </cell>
          <cell r="D181">
            <v>0</v>
          </cell>
          <cell r="E181">
            <v>0</v>
          </cell>
          <cell r="F181">
            <v>6288104</v>
          </cell>
          <cell r="G181">
            <v>0</v>
          </cell>
        </row>
        <row r="182">
          <cell r="A182">
            <v>899999330</v>
          </cell>
          <cell r="B182" t="str">
            <v>MUNICIPIO DE LENGUAZAQUE CUNDINAMARCA</v>
          </cell>
          <cell r="C182">
            <v>21311642</v>
          </cell>
          <cell r="D182">
            <v>0</v>
          </cell>
          <cell r="E182">
            <v>0</v>
          </cell>
          <cell r="F182">
            <v>21311642</v>
          </cell>
          <cell r="G182">
            <v>0</v>
          </cell>
        </row>
        <row r="183">
          <cell r="A183">
            <v>899999342</v>
          </cell>
          <cell r="B183" t="str">
            <v>MUNICIPIO DE MOSQUERA</v>
          </cell>
          <cell r="C183">
            <v>2397351197</v>
          </cell>
          <cell r="D183">
            <v>298865663</v>
          </cell>
          <cell r="E183">
            <v>0</v>
          </cell>
          <cell r="F183">
            <v>2696216860</v>
          </cell>
          <cell r="G183">
            <v>298865663</v>
          </cell>
        </row>
        <row r="184">
          <cell r="A184">
            <v>890072044</v>
          </cell>
          <cell r="B184" t="str">
            <v>MUNICIPIO SANTA ISABEL</v>
          </cell>
          <cell r="C184">
            <v>47412304</v>
          </cell>
          <cell r="D184">
            <v>0</v>
          </cell>
          <cell r="E184">
            <v>0</v>
          </cell>
          <cell r="F184">
            <v>47412304</v>
          </cell>
          <cell r="G184">
            <v>0</v>
          </cell>
        </row>
        <row r="185">
          <cell r="A185">
            <v>890114335</v>
          </cell>
          <cell r="B185" t="str">
            <v>MUNICIPIO DE MALAMBO</v>
          </cell>
          <cell r="C185">
            <v>1713472749</v>
          </cell>
          <cell r="D185">
            <v>426143524</v>
          </cell>
          <cell r="E185">
            <v>0</v>
          </cell>
          <cell r="F185">
            <v>2139616273</v>
          </cell>
          <cell r="G185">
            <v>426143524</v>
          </cell>
        </row>
        <row r="186">
          <cell r="A186">
            <v>890201222</v>
          </cell>
          <cell r="B186" t="str">
            <v>MUNICIPIO DE BUCARAMANGA</v>
          </cell>
          <cell r="C186">
            <v>1795791846</v>
          </cell>
          <cell r="D186">
            <v>0</v>
          </cell>
          <cell r="E186">
            <v>0</v>
          </cell>
          <cell r="F186">
            <v>1795791846</v>
          </cell>
          <cell r="G186">
            <v>0</v>
          </cell>
        </row>
        <row r="187">
          <cell r="A187">
            <v>890205383</v>
          </cell>
          <cell r="B187" t="str">
            <v>MUNICIPIO DE PIEDECUESTA</v>
          </cell>
          <cell r="C187">
            <v>1439717956</v>
          </cell>
          <cell r="D187">
            <v>535360741</v>
          </cell>
          <cell r="E187">
            <v>0</v>
          </cell>
          <cell r="F187">
            <v>1975078697</v>
          </cell>
          <cell r="G187">
            <v>535360741</v>
          </cell>
        </row>
        <row r="188">
          <cell r="A188">
            <v>890680008</v>
          </cell>
          <cell r="B188" t="str">
            <v>MUNICIPIO DE FUSAGASUGA</v>
          </cell>
          <cell r="C188">
            <v>2878685545</v>
          </cell>
          <cell r="D188">
            <v>1009142899</v>
          </cell>
          <cell r="E188">
            <v>0</v>
          </cell>
          <cell r="F188">
            <v>3887828444</v>
          </cell>
          <cell r="G188">
            <v>1009142899</v>
          </cell>
        </row>
        <row r="189">
          <cell r="A189">
            <v>890680378</v>
          </cell>
          <cell r="B189" t="str">
            <v>MUNICIPIO DE GIRARDOT</v>
          </cell>
          <cell r="C189">
            <v>1856205896</v>
          </cell>
          <cell r="D189">
            <v>596694373</v>
          </cell>
          <cell r="E189">
            <v>0</v>
          </cell>
          <cell r="F189">
            <v>2452900269</v>
          </cell>
          <cell r="G189">
            <v>596694373</v>
          </cell>
        </row>
        <row r="190">
          <cell r="A190">
            <v>890801130</v>
          </cell>
          <cell r="B190" t="str">
            <v>MUNICIPIO DE LA DORADA</v>
          </cell>
          <cell r="C190">
            <v>549192975</v>
          </cell>
          <cell r="D190">
            <v>0</v>
          </cell>
          <cell r="E190">
            <v>0</v>
          </cell>
          <cell r="F190">
            <v>549192975</v>
          </cell>
          <cell r="G190">
            <v>0</v>
          </cell>
        </row>
        <row r="191">
          <cell r="A191">
            <v>817000992</v>
          </cell>
          <cell r="B191" t="str">
            <v>MUNICIPIO DE PIAMONTE</v>
          </cell>
          <cell r="C191">
            <v>25169570</v>
          </cell>
          <cell r="D191">
            <v>0</v>
          </cell>
          <cell r="E191">
            <v>0</v>
          </cell>
          <cell r="F191">
            <v>25169570</v>
          </cell>
          <cell r="G191">
            <v>0</v>
          </cell>
        </row>
        <row r="192">
          <cell r="A192">
            <v>839000360</v>
          </cell>
          <cell r="B192" t="str">
            <v>MUNICIPIO DE ALBANIA</v>
          </cell>
          <cell r="C192">
            <v>519789349</v>
          </cell>
          <cell r="D192">
            <v>0</v>
          </cell>
          <cell r="E192">
            <v>0</v>
          </cell>
          <cell r="F192">
            <v>519789349</v>
          </cell>
          <cell r="G192">
            <v>0</v>
          </cell>
        </row>
        <row r="193">
          <cell r="A193">
            <v>890981518</v>
          </cell>
          <cell r="B193" t="str">
            <v>MUNICIPIO DE AMALFI</v>
          </cell>
          <cell r="C193">
            <v>18864311</v>
          </cell>
          <cell r="D193">
            <v>0</v>
          </cell>
          <cell r="E193">
            <v>0</v>
          </cell>
          <cell r="F193">
            <v>18864311</v>
          </cell>
          <cell r="G193">
            <v>0</v>
          </cell>
        </row>
        <row r="194">
          <cell r="A194">
            <v>891480085</v>
          </cell>
          <cell r="B194" t="str">
            <v>DEPARTAMENTO DE RISARALDA</v>
          </cell>
          <cell r="C194">
            <v>7393642805</v>
          </cell>
          <cell r="D194">
            <v>1992709213</v>
          </cell>
          <cell r="E194">
            <v>0</v>
          </cell>
          <cell r="F194">
            <v>9386352018</v>
          </cell>
          <cell r="G194">
            <v>1992709213</v>
          </cell>
        </row>
        <row r="195">
          <cell r="A195">
            <v>891801240</v>
          </cell>
          <cell r="B195" t="str">
            <v>MUNICIPIO DE PAIPA</v>
          </cell>
          <cell r="C195">
            <v>6269994</v>
          </cell>
          <cell r="D195">
            <v>0</v>
          </cell>
          <cell r="E195">
            <v>0</v>
          </cell>
          <cell r="F195">
            <v>6269994</v>
          </cell>
          <cell r="G195">
            <v>0</v>
          </cell>
        </row>
        <row r="196">
          <cell r="A196">
            <v>891801362</v>
          </cell>
          <cell r="B196" t="str">
            <v>MUNICIPIO DE OTANCHE</v>
          </cell>
          <cell r="C196">
            <v>30346477</v>
          </cell>
          <cell r="D196">
            <v>0</v>
          </cell>
          <cell r="E196">
            <v>0</v>
          </cell>
          <cell r="F196">
            <v>30346477</v>
          </cell>
          <cell r="G196">
            <v>0</v>
          </cell>
        </row>
        <row r="197">
          <cell r="A197">
            <v>891801994</v>
          </cell>
          <cell r="B197" t="str">
            <v>MUNICIPIO DE MOTAVITA</v>
          </cell>
          <cell r="C197">
            <v>13060392</v>
          </cell>
          <cell r="D197">
            <v>0</v>
          </cell>
          <cell r="E197">
            <v>0</v>
          </cell>
          <cell r="F197">
            <v>13060392</v>
          </cell>
          <cell r="G197">
            <v>0</v>
          </cell>
        </row>
        <row r="198">
          <cell r="A198">
            <v>891900272</v>
          </cell>
          <cell r="B198" t="str">
            <v>MUNICIPIO DE TULUA</v>
          </cell>
          <cell r="C198">
            <v>3605657330</v>
          </cell>
          <cell r="D198">
            <v>626265991</v>
          </cell>
          <cell r="E198">
            <v>0</v>
          </cell>
          <cell r="F198">
            <v>4231923321</v>
          </cell>
          <cell r="G198">
            <v>626265991</v>
          </cell>
        </row>
        <row r="199">
          <cell r="A199">
            <v>892001457</v>
          </cell>
          <cell r="B199" t="str">
            <v>MUNICIPIO DE ACACIAS</v>
          </cell>
          <cell r="C199">
            <v>2359276600</v>
          </cell>
          <cell r="D199">
            <v>0</v>
          </cell>
          <cell r="E199">
            <v>0</v>
          </cell>
          <cell r="F199">
            <v>2359276600</v>
          </cell>
          <cell r="G199">
            <v>0</v>
          </cell>
        </row>
        <row r="200">
          <cell r="A200">
            <v>892280063</v>
          </cell>
          <cell r="B200" t="str">
            <v>MUNICIPIO DE SAN PEDRO</v>
          </cell>
          <cell r="C200">
            <v>768971468</v>
          </cell>
          <cell r="D200">
            <v>0</v>
          </cell>
          <cell r="E200">
            <v>0</v>
          </cell>
          <cell r="F200">
            <v>768971468</v>
          </cell>
          <cell r="G200">
            <v>0</v>
          </cell>
        </row>
        <row r="201">
          <cell r="A201">
            <v>890801152</v>
          </cell>
          <cell r="B201" t="str">
            <v>MUNICIPIO DE VILLAMARIA</v>
          </cell>
          <cell r="C201">
            <v>2512727</v>
          </cell>
          <cell r="D201">
            <v>0</v>
          </cell>
          <cell r="E201">
            <v>0</v>
          </cell>
          <cell r="F201">
            <v>2512727</v>
          </cell>
          <cell r="G201">
            <v>0</v>
          </cell>
        </row>
        <row r="202">
          <cell r="A202">
            <v>890501876</v>
          </cell>
          <cell r="B202" t="str">
            <v>MUNICIPIO DE SAN CAYETANO</v>
          </cell>
          <cell r="C202">
            <v>5989177</v>
          </cell>
          <cell r="D202">
            <v>0</v>
          </cell>
          <cell r="E202">
            <v>0</v>
          </cell>
          <cell r="F202">
            <v>5989177</v>
          </cell>
          <cell r="G202">
            <v>0</v>
          </cell>
        </row>
        <row r="203">
          <cell r="A203">
            <v>891680011</v>
          </cell>
          <cell r="B203" t="str">
            <v>MUNICIPIO DE QUIBDO</v>
          </cell>
          <cell r="C203">
            <v>5342646813</v>
          </cell>
          <cell r="D203">
            <v>1797997034</v>
          </cell>
          <cell r="E203">
            <v>0</v>
          </cell>
          <cell r="F203">
            <v>7140643847</v>
          </cell>
          <cell r="G203">
            <v>1797997034</v>
          </cell>
        </row>
        <row r="204">
          <cell r="A204">
            <v>892115024</v>
          </cell>
          <cell r="B204" t="str">
            <v>MUNICIPIO DE MANAURE</v>
          </cell>
          <cell r="C204">
            <v>1058105546</v>
          </cell>
          <cell r="D204">
            <v>0</v>
          </cell>
          <cell r="E204">
            <v>0</v>
          </cell>
          <cell r="F204">
            <v>1058105546</v>
          </cell>
          <cell r="G204">
            <v>0</v>
          </cell>
        </row>
        <row r="205">
          <cell r="A205">
            <v>892399999</v>
          </cell>
          <cell r="B205" t="str">
            <v>DEPARTAMENTO DEL CESAR</v>
          </cell>
          <cell r="C205">
            <v>43569547096</v>
          </cell>
          <cell r="D205">
            <v>2521155400</v>
          </cell>
          <cell r="E205">
            <v>0</v>
          </cell>
          <cell r="F205">
            <v>46090702496</v>
          </cell>
          <cell r="G205">
            <v>2521155400</v>
          </cell>
        </row>
        <row r="206">
          <cell r="A206">
            <v>890984312</v>
          </cell>
          <cell r="B206" t="str">
            <v>MUNICIPIO DE REMEDIOS</v>
          </cell>
          <cell r="C206">
            <v>119701606</v>
          </cell>
          <cell r="D206">
            <v>0</v>
          </cell>
          <cell r="E206">
            <v>0</v>
          </cell>
          <cell r="F206">
            <v>119701606</v>
          </cell>
          <cell r="G206">
            <v>0</v>
          </cell>
        </row>
        <row r="207">
          <cell r="A207">
            <v>899999406</v>
          </cell>
          <cell r="B207" t="str">
            <v>MUNICIPIO DE CUCUNUBA</v>
          </cell>
          <cell r="C207">
            <v>18864311</v>
          </cell>
          <cell r="D207">
            <v>0</v>
          </cell>
          <cell r="E207">
            <v>0</v>
          </cell>
          <cell r="F207">
            <v>18864311</v>
          </cell>
          <cell r="G207">
            <v>0</v>
          </cell>
        </row>
        <row r="208">
          <cell r="A208">
            <v>891801369</v>
          </cell>
          <cell r="B208" t="str">
            <v>MUNICIPIO DE SAN PABLO DE BORBUR</v>
          </cell>
          <cell r="C208">
            <v>2515242</v>
          </cell>
          <cell r="D208">
            <v>0</v>
          </cell>
          <cell r="E208">
            <v>0</v>
          </cell>
          <cell r="F208">
            <v>2515242</v>
          </cell>
          <cell r="G208">
            <v>0</v>
          </cell>
        </row>
        <row r="209">
          <cell r="A209">
            <v>891857821</v>
          </cell>
          <cell r="B209" t="str">
            <v>MUNICIPIO DE SAN MATEO</v>
          </cell>
          <cell r="C209">
            <v>110670</v>
          </cell>
          <cell r="D209">
            <v>0</v>
          </cell>
          <cell r="E209">
            <v>0</v>
          </cell>
          <cell r="F209">
            <v>110670</v>
          </cell>
          <cell r="G209">
            <v>0</v>
          </cell>
        </row>
        <row r="210">
          <cell r="A210">
            <v>892280053</v>
          </cell>
          <cell r="B210" t="str">
            <v>MUNICIPIO DE COLOSO</v>
          </cell>
          <cell r="C210">
            <v>125762080</v>
          </cell>
          <cell r="D210">
            <v>0</v>
          </cell>
          <cell r="E210">
            <v>0</v>
          </cell>
          <cell r="F210">
            <v>125762080</v>
          </cell>
          <cell r="G210">
            <v>0</v>
          </cell>
        </row>
        <row r="211">
          <cell r="A211">
            <v>899999328</v>
          </cell>
          <cell r="B211" t="str">
            <v>MUNICIPIO DE FACATATIVA</v>
          </cell>
          <cell r="C211">
            <v>1760352222</v>
          </cell>
          <cell r="D211">
            <v>0</v>
          </cell>
          <cell r="E211">
            <v>0</v>
          </cell>
          <cell r="F211">
            <v>1760352222</v>
          </cell>
          <cell r="G211">
            <v>0</v>
          </cell>
        </row>
        <row r="212">
          <cell r="A212">
            <v>891180022</v>
          </cell>
          <cell r="B212" t="str">
            <v>MUNICIPIO DE GARZON</v>
          </cell>
          <cell r="C212">
            <v>194564924</v>
          </cell>
          <cell r="D212">
            <v>0</v>
          </cell>
          <cell r="E212">
            <v>0</v>
          </cell>
          <cell r="F212">
            <v>194564924</v>
          </cell>
          <cell r="G212">
            <v>0</v>
          </cell>
        </row>
        <row r="213">
          <cell r="A213">
            <v>892200312</v>
          </cell>
          <cell r="B213" t="str">
            <v>MUNICIPIO DE PALMITO</v>
          </cell>
          <cell r="C213">
            <v>40653849</v>
          </cell>
          <cell r="D213">
            <v>0</v>
          </cell>
          <cell r="E213">
            <v>0</v>
          </cell>
          <cell r="F213">
            <v>40653849</v>
          </cell>
          <cell r="G213">
            <v>0</v>
          </cell>
        </row>
        <row r="214">
          <cell r="A214">
            <v>890981138</v>
          </cell>
          <cell r="B214" t="str">
            <v>MUNICIPIO DE TURBO</v>
          </cell>
          <cell r="C214">
            <v>6046725612</v>
          </cell>
          <cell r="D214">
            <v>413935546</v>
          </cell>
          <cell r="E214">
            <v>0</v>
          </cell>
          <cell r="F214">
            <v>6460661158</v>
          </cell>
          <cell r="G214">
            <v>413935546</v>
          </cell>
        </row>
        <row r="215">
          <cell r="A215">
            <v>892099232</v>
          </cell>
          <cell r="B215" t="str">
            <v>MUNICIPIO DE CABUYARO</v>
          </cell>
          <cell r="C215">
            <v>57360052</v>
          </cell>
          <cell r="D215">
            <v>0</v>
          </cell>
          <cell r="E215">
            <v>0</v>
          </cell>
          <cell r="F215">
            <v>57360052</v>
          </cell>
          <cell r="G215">
            <v>0</v>
          </cell>
        </row>
        <row r="216">
          <cell r="A216">
            <v>800050331</v>
          </cell>
          <cell r="B216" t="str">
            <v>MUNICIPIO DE LA UNION</v>
          </cell>
          <cell r="C216">
            <v>36053474</v>
          </cell>
          <cell r="D216">
            <v>0</v>
          </cell>
          <cell r="E216">
            <v>0</v>
          </cell>
          <cell r="F216">
            <v>36053474</v>
          </cell>
          <cell r="G216">
            <v>0</v>
          </cell>
        </row>
        <row r="217">
          <cell r="A217">
            <v>800096807</v>
          </cell>
          <cell r="B217" t="str">
            <v>MUNICIPIO DE TIERRALTA</v>
          </cell>
          <cell r="C217">
            <v>131005658</v>
          </cell>
          <cell r="D217">
            <v>0</v>
          </cell>
          <cell r="E217">
            <v>0</v>
          </cell>
          <cell r="F217">
            <v>131005658</v>
          </cell>
          <cell r="G217">
            <v>0</v>
          </cell>
        </row>
        <row r="218">
          <cell r="A218">
            <v>800098193</v>
          </cell>
          <cell r="B218" t="str">
            <v>MUNICIPIO DE GUAMAL</v>
          </cell>
          <cell r="C218">
            <v>188643120</v>
          </cell>
          <cell r="D218">
            <v>0</v>
          </cell>
          <cell r="E218">
            <v>0</v>
          </cell>
          <cell r="F218">
            <v>188643120</v>
          </cell>
          <cell r="G218">
            <v>0</v>
          </cell>
        </row>
        <row r="219">
          <cell r="A219">
            <v>800104062</v>
          </cell>
          <cell r="B219" t="str">
            <v>MUNICIPIO DE SINCELEJO</v>
          </cell>
          <cell r="C219">
            <v>9698126990</v>
          </cell>
          <cell r="D219">
            <v>631835675</v>
          </cell>
          <cell r="E219">
            <v>0</v>
          </cell>
          <cell r="F219">
            <v>10329962665</v>
          </cell>
          <cell r="G219">
            <v>631835675</v>
          </cell>
        </row>
        <row r="220">
          <cell r="A220">
            <v>800100729</v>
          </cell>
          <cell r="B220" t="str">
            <v>MUNICIPIO DE OVEJAS</v>
          </cell>
          <cell r="C220">
            <v>86775835</v>
          </cell>
          <cell r="D220">
            <v>0</v>
          </cell>
          <cell r="E220">
            <v>0</v>
          </cell>
          <cell r="F220">
            <v>86775835</v>
          </cell>
          <cell r="G220">
            <v>0</v>
          </cell>
        </row>
        <row r="221">
          <cell r="A221">
            <v>812001681</v>
          </cell>
          <cell r="B221" t="str">
            <v>MUNICIPIO DE LA APARTADA</v>
          </cell>
          <cell r="C221">
            <v>461478140</v>
          </cell>
          <cell r="D221">
            <v>0</v>
          </cell>
          <cell r="E221">
            <v>0</v>
          </cell>
          <cell r="F221">
            <v>461478140</v>
          </cell>
          <cell r="G221">
            <v>0</v>
          </cell>
        </row>
        <row r="222">
          <cell r="A222">
            <v>890001639</v>
          </cell>
          <cell r="B222" t="str">
            <v>DEPARTAMENTO DEL QUINDIO</v>
          </cell>
          <cell r="C222">
            <v>9441560303</v>
          </cell>
          <cell r="D222">
            <v>1790617424</v>
          </cell>
          <cell r="E222">
            <v>0</v>
          </cell>
          <cell r="F222">
            <v>11232177727</v>
          </cell>
          <cell r="G222">
            <v>1790617424</v>
          </cell>
        </row>
        <row r="223">
          <cell r="A223">
            <v>890981000</v>
          </cell>
          <cell r="B223" t="str">
            <v>MUNICIPIO DE PUERTO NARE</v>
          </cell>
          <cell r="C223">
            <v>777930726</v>
          </cell>
          <cell r="D223">
            <v>0</v>
          </cell>
          <cell r="E223">
            <v>0</v>
          </cell>
          <cell r="F223">
            <v>777930726</v>
          </cell>
          <cell r="G223">
            <v>0</v>
          </cell>
        </row>
        <row r="224">
          <cell r="A224">
            <v>890984265</v>
          </cell>
          <cell r="B224" t="str">
            <v>MUNICIPIO DE YONDO</v>
          </cell>
          <cell r="C224">
            <v>1317639038</v>
          </cell>
          <cell r="D224">
            <v>0</v>
          </cell>
          <cell r="E224">
            <v>0</v>
          </cell>
          <cell r="F224">
            <v>1317639038</v>
          </cell>
          <cell r="G224">
            <v>0</v>
          </cell>
        </row>
        <row r="225">
          <cell r="A225">
            <v>890399045</v>
          </cell>
          <cell r="B225" t="str">
            <v>MUNICIPIO DE BUENAVENTURA</v>
          </cell>
          <cell r="C225">
            <v>4933369565</v>
          </cell>
          <cell r="D225">
            <v>854804737</v>
          </cell>
          <cell r="E225">
            <v>0</v>
          </cell>
          <cell r="F225">
            <v>5788174302</v>
          </cell>
          <cell r="G225">
            <v>854804737</v>
          </cell>
        </row>
        <row r="226">
          <cell r="A226">
            <v>899999475</v>
          </cell>
          <cell r="B226" t="str">
            <v>MUNICIPIO DE PACHO</v>
          </cell>
          <cell r="C226">
            <v>388944</v>
          </cell>
          <cell r="D226">
            <v>0</v>
          </cell>
          <cell r="E226">
            <v>0</v>
          </cell>
          <cell r="F226">
            <v>388944</v>
          </cell>
          <cell r="G226">
            <v>0</v>
          </cell>
        </row>
        <row r="227">
          <cell r="A227">
            <v>899999476</v>
          </cell>
          <cell r="B227" t="str">
            <v>MUNICIPIO DE SUTATAUSA CUNDINAMARCA</v>
          </cell>
          <cell r="C227">
            <v>31965538</v>
          </cell>
          <cell r="D227">
            <v>0</v>
          </cell>
          <cell r="E227">
            <v>0</v>
          </cell>
          <cell r="F227">
            <v>31965538</v>
          </cell>
          <cell r="G227">
            <v>0</v>
          </cell>
        </row>
        <row r="228">
          <cell r="A228">
            <v>892099105</v>
          </cell>
          <cell r="B228" t="str">
            <v>MUNICIPIO DE INIRIDA</v>
          </cell>
          <cell r="C228">
            <v>19115837</v>
          </cell>
          <cell r="D228">
            <v>0</v>
          </cell>
          <cell r="E228">
            <v>0</v>
          </cell>
          <cell r="F228">
            <v>19115837</v>
          </cell>
          <cell r="G228">
            <v>0</v>
          </cell>
        </row>
        <row r="229">
          <cell r="A229">
            <v>892099149</v>
          </cell>
          <cell r="B229" t="str">
            <v>DEPARTAMENTO DEL GUAINIA</v>
          </cell>
          <cell r="C229">
            <v>2730949420</v>
          </cell>
          <cell r="D229">
            <v>946037281</v>
          </cell>
          <cell r="E229">
            <v>0</v>
          </cell>
          <cell r="F229">
            <v>3676986701</v>
          </cell>
          <cell r="G229">
            <v>946037281</v>
          </cell>
        </row>
        <row r="230">
          <cell r="A230">
            <v>892099242</v>
          </cell>
          <cell r="B230" t="str">
            <v>MUNICIPIO DE LEJANIAS</v>
          </cell>
          <cell r="C230">
            <v>56997891</v>
          </cell>
          <cell r="D230">
            <v>0</v>
          </cell>
          <cell r="E230">
            <v>0</v>
          </cell>
          <cell r="F230">
            <v>56997891</v>
          </cell>
          <cell r="G230">
            <v>0</v>
          </cell>
        </row>
        <row r="231">
          <cell r="A231">
            <v>892120020</v>
          </cell>
          <cell r="B231" t="str">
            <v>MUNICIPIO DE MAICAO</v>
          </cell>
          <cell r="C231">
            <v>7445868622</v>
          </cell>
          <cell r="D231">
            <v>1913284688</v>
          </cell>
          <cell r="E231">
            <v>0</v>
          </cell>
          <cell r="F231">
            <v>9359153310</v>
          </cell>
          <cell r="G231">
            <v>1913284688</v>
          </cell>
        </row>
        <row r="232">
          <cell r="A232">
            <v>892201282</v>
          </cell>
          <cell r="B232" t="str">
            <v>MUNICIPIO DE SAN JUAN DE BETULIA</v>
          </cell>
          <cell r="C232">
            <v>25152416</v>
          </cell>
          <cell r="D232">
            <v>0</v>
          </cell>
          <cell r="E232">
            <v>0</v>
          </cell>
          <cell r="F232">
            <v>25152416</v>
          </cell>
          <cell r="G232">
            <v>0</v>
          </cell>
        </row>
        <row r="233">
          <cell r="A233">
            <v>890981107</v>
          </cell>
          <cell r="B233" t="str">
            <v>MUNICIPIO DE CARACOLI</v>
          </cell>
          <cell r="C233">
            <v>58221729</v>
          </cell>
          <cell r="D233">
            <v>0</v>
          </cell>
          <cell r="E233">
            <v>0</v>
          </cell>
          <cell r="F233">
            <v>58221729</v>
          </cell>
          <cell r="G233">
            <v>0</v>
          </cell>
        </row>
        <row r="234">
          <cell r="A234">
            <v>890983906</v>
          </cell>
          <cell r="B234" t="str">
            <v>MUNICIPIO DE PUERTO TRIUNFO</v>
          </cell>
          <cell r="C234">
            <v>85577836</v>
          </cell>
          <cell r="D234">
            <v>0</v>
          </cell>
          <cell r="E234">
            <v>0</v>
          </cell>
          <cell r="F234">
            <v>85577836</v>
          </cell>
          <cell r="G234">
            <v>0</v>
          </cell>
        </row>
        <row r="235">
          <cell r="A235">
            <v>891580016</v>
          </cell>
          <cell r="B235" t="str">
            <v>DEPARTAMENTO DEL CAUCA</v>
          </cell>
          <cell r="C235">
            <v>20566566097</v>
          </cell>
          <cell r="D235">
            <v>3774665845</v>
          </cell>
          <cell r="E235">
            <v>0</v>
          </cell>
          <cell r="F235">
            <v>24341231942</v>
          </cell>
          <cell r="G235">
            <v>3774665845</v>
          </cell>
        </row>
        <row r="236">
          <cell r="A236">
            <v>892099325</v>
          </cell>
          <cell r="B236" t="str">
            <v>MUNICIPIO DE PUERTO LOPEZ</v>
          </cell>
          <cell r="C236">
            <v>30182899</v>
          </cell>
          <cell r="D236">
            <v>0</v>
          </cell>
          <cell r="E236">
            <v>0</v>
          </cell>
          <cell r="F236">
            <v>30182899</v>
          </cell>
          <cell r="G236">
            <v>0</v>
          </cell>
        </row>
        <row r="237">
          <cell r="A237">
            <v>899999445</v>
          </cell>
          <cell r="B237" t="str">
            <v>MUNICIPIO DE VILLPINZON</v>
          </cell>
          <cell r="C237">
            <v>503048</v>
          </cell>
          <cell r="D237">
            <v>0</v>
          </cell>
          <cell r="E237">
            <v>0</v>
          </cell>
          <cell r="F237">
            <v>503048</v>
          </cell>
          <cell r="G237">
            <v>0</v>
          </cell>
        </row>
        <row r="238">
          <cell r="A238">
            <v>891801363</v>
          </cell>
          <cell r="B238" t="str">
            <v>MUNICIPIO DE COPER</v>
          </cell>
          <cell r="C238">
            <v>28925278</v>
          </cell>
          <cell r="D238">
            <v>0</v>
          </cell>
          <cell r="E238">
            <v>0</v>
          </cell>
          <cell r="F238">
            <v>28925278</v>
          </cell>
          <cell r="G238">
            <v>0</v>
          </cell>
        </row>
        <row r="239">
          <cell r="A239">
            <v>892000148</v>
          </cell>
          <cell r="B239" t="str">
            <v>DEPARTAMENTO DEL META</v>
          </cell>
          <cell r="C239">
            <v>31010922404</v>
          </cell>
          <cell r="D239">
            <v>0</v>
          </cell>
          <cell r="E239">
            <v>0</v>
          </cell>
          <cell r="F239">
            <v>31010922404</v>
          </cell>
          <cell r="G239">
            <v>0</v>
          </cell>
        </row>
        <row r="240">
          <cell r="A240">
            <v>892099246</v>
          </cell>
          <cell r="B240" t="str">
            <v>MUNICIPIO DE SAN JUANITO</v>
          </cell>
          <cell r="C240">
            <v>29063618</v>
          </cell>
          <cell r="D240">
            <v>0</v>
          </cell>
          <cell r="E240">
            <v>0</v>
          </cell>
          <cell r="F240">
            <v>29063618</v>
          </cell>
          <cell r="G240">
            <v>0</v>
          </cell>
        </row>
        <row r="241">
          <cell r="A241">
            <v>891780103</v>
          </cell>
          <cell r="B241" t="str">
            <v>MUNICIPIO DE SITIONUEVO</v>
          </cell>
          <cell r="C241">
            <v>5197747</v>
          </cell>
          <cell r="D241">
            <v>0</v>
          </cell>
          <cell r="E241">
            <v>0</v>
          </cell>
          <cell r="F241">
            <v>5197747</v>
          </cell>
          <cell r="G241">
            <v>0</v>
          </cell>
        </row>
        <row r="242">
          <cell r="A242">
            <v>890325989</v>
          </cell>
          <cell r="B242" t="str">
            <v>INSTITUTO DEPARTAMENTAL DE BELLAS ARTES</v>
          </cell>
          <cell r="C242">
            <v>0</v>
          </cell>
          <cell r="D242">
            <v>3461663882</v>
          </cell>
          <cell r="E242">
            <v>1875252948</v>
          </cell>
          <cell r="F242">
            <v>1586410934</v>
          </cell>
          <cell r="G242">
            <v>1586410934</v>
          </cell>
        </row>
        <row r="243">
          <cell r="A243">
            <v>891680010</v>
          </cell>
          <cell r="B243" t="str">
            <v>GOBERNACION DEL CHOCO</v>
          </cell>
          <cell r="C243">
            <v>22506964430</v>
          </cell>
          <cell r="D243">
            <v>5760664096</v>
          </cell>
          <cell r="E243">
            <v>0</v>
          </cell>
          <cell r="F243">
            <v>28267628526</v>
          </cell>
          <cell r="G243">
            <v>5760664096</v>
          </cell>
        </row>
        <row r="244">
          <cell r="A244">
            <v>890102018</v>
          </cell>
          <cell r="B244" t="str">
            <v>DISTRITO ESPECIAL INDUSTRIAL Y PORTUARIO DE BARRANQUILLA</v>
          </cell>
          <cell r="C244">
            <v>13824501355</v>
          </cell>
          <cell r="D244">
            <v>1579336101</v>
          </cell>
          <cell r="E244">
            <v>0</v>
          </cell>
          <cell r="F244">
            <v>15403837456</v>
          </cell>
          <cell r="G244">
            <v>1579336101</v>
          </cell>
        </row>
        <row r="245">
          <cell r="A245">
            <v>890480184</v>
          </cell>
          <cell r="B245" t="str">
            <v>DISTRITO TURISTICO Y CULTURAL DE CARTAGENA DE INDIAS</v>
          </cell>
          <cell r="C245">
            <v>4231491047</v>
          </cell>
          <cell r="D245">
            <v>0</v>
          </cell>
          <cell r="E245">
            <v>0</v>
          </cell>
          <cell r="F245">
            <v>4231491047</v>
          </cell>
          <cell r="G245">
            <v>0</v>
          </cell>
        </row>
        <row r="246">
          <cell r="A246">
            <v>891780009</v>
          </cell>
          <cell r="B246" t="str">
            <v>DISTRITO TURISTICO CULTURAL E HISTORICO DE SANTA MARTA</v>
          </cell>
          <cell r="C246">
            <v>8041246183</v>
          </cell>
          <cell r="D246">
            <v>1630863648</v>
          </cell>
          <cell r="E246">
            <v>0</v>
          </cell>
          <cell r="F246">
            <v>9672109831</v>
          </cell>
          <cell r="G246">
            <v>1630863648</v>
          </cell>
        </row>
        <row r="247">
          <cell r="A247">
            <v>899999035</v>
          </cell>
          <cell r="B247" t="str">
            <v>ICETEX</v>
          </cell>
          <cell r="C247">
            <v>668052191531</v>
          </cell>
          <cell r="D247">
            <v>0</v>
          </cell>
          <cell r="E247">
            <v>0</v>
          </cell>
          <cell r="F247">
            <v>668052191531</v>
          </cell>
          <cell r="G247">
            <v>0</v>
          </cell>
        </row>
        <row r="248">
          <cell r="A248">
            <v>800103920</v>
          </cell>
          <cell r="B248" t="str">
            <v>GOBERNACION DEL MAGDALENA</v>
          </cell>
          <cell r="C248">
            <v>22559537882</v>
          </cell>
          <cell r="D248">
            <v>5198576721</v>
          </cell>
          <cell r="E248">
            <v>0</v>
          </cell>
          <cell r="F248">
            <v>27758114603</v>
          </cell>
          <cell r="G248">
            <v>5198576721</v>
          </cell>
        </row>
        <row r="249">
          <cell r="A249">
            <v>891680089</v>
          </cell>
          <cell r="B249" t="str">
            <v>UNIVERSIDAD TECNOLOGICA DEL CHOCO</v>
          </cell>
          <cell r="C249">
            <v>0</v>
          </cell>
          <cell r="D249">
            <v>5817969790</v>
          </cell>
          <cell r="E249">
            <v>4541579417</v>
          </cell>
          <cell r="F249">
            <v>1276390373</v>
          </cell>
          <cell r="G249">
            <v>1276390373</v>
          </cell>
        </row>
        <row r="250">
          <cell r="A250">
            <v>800024581</v>
          </cell>
          <cell r="B250" t="str">
            <v>INSTITUTO UNIVERSITARIO DE LA PAZ</v>
          </cell>
          <cell r="C250">
            <v>0</v>
          </cell>
          <cell r="D250">
            <v>4385521074</v>
          </cell>
          <cell r="E250">
            <v>2748187750</v>
          </cell>
          <cell r="F250">
            <v>1637333324</v>
          </cell>
          <cell r="G250">
            <v>1637333324</v>
          </cell>
        </row>
        <row r="251">
          <cell r="A251">
            <v>800103720</v>
          </cell>
          <cell r="B251" t="str">
            <v>ALCALDIA DE SAN LUIS DE PALENQUE</v>
          </cell>
          <cell r="C251">
            <v>228773894</v>
          </cell>
          <cell r="D251">
            <v>0</v>
          </cell>
          <cell r="E251">
            <v>0</v>
          </cell>
          <cell r="F251">
            <v>228773894</v>
          </cell>
          <cell r="G251">
            <v>0</v>
          </cell>
        </row>
        <row r="252">
          <cell r="A252">
            <v>800113389</v>
          </cell>
          <cell r="B252" t="str">
            <v>MUNICIPIO DE IBAGUE</v>
          </cell>
          <cell r="C252">
            <v>5692502123</v>
          </cell>
          <cell r="D252">
            <v>1793342125</v>
          </cell>
          <cell r="E252">
            <v>0</v>
          </cell>
          <cell r="F252">
            <v>7485844248</v>
          </cell>
          <cell r="G252">
            <v>1793342125</v>
          </cell>
        </row>
        <row r="253">
          <cell r="A253">
            <v>800144829</v>
          </cell>
          <cell r="B253" t="str">
            <v>UNIVERSIDAD COLEGIO MAYOR DE CUNDINAMARCA</v>
          </cell>
          <cell r="C253">
            <v>0</v>
          </cell>
          <cell r="D253">
            <v>5173908599</v>
          </cell>
          <cell r="E253">
            <v>3834303003</v>
          </cell>
          <cell r="F253">
            <v>1339605596</v>
          </cell>
          <cell r="G253">
            <v>1339605596</v>
          </cell>
        </row>
        <row r="254">
          <cell r="A254">
            <v>800247940</v>
          </cell>
          <cell r="B254" t="str">
            <v>INSTITUTO TECNOLOGICO DEL PUTUMAYO</v>
          </cell>
          <cell r="C254">
            <v>0</v>
          </cell>
          <cell r="D254">
            <v>1402217709</v>
          </cell>
          <cell r="E254">
            <v>1046411513</v>
          </cell>
          <cell r="F254">
            <v>355806196</v>
          </cell>
          <cell r="G254">
            <v>355806196</v>
          </cell>
        </row>
        <row r="255">
          <cell r="A255">
            <v>811042967</v>
          </cell>
          <cell r="B255" t="str">
            <v>ESCUELA SUPERIOR TECNOLOGICA DE ARTES DEBORA ARANGO</v>
          </cell>
          <cell r="C255">
            <v>0</v>
          </cell>
          <cell r="D255">
            <v>2466409298</v>
          </cell>
          <cell r="E255">
            <v>1365666849</v>
          </cell>
          <cell r="F255">
            <v>1100742449</v>
          </cell>
          <cell r="G255">
            <v>1100742449</v>
          </cell>
        </row>
        <row r="256">
          <cell r="A256">
            <v>890000432</v>
          </cell>
          <cell r="B256" t="str">
            <v>UNIVERSIDAD DEL QUINDIO</v>
          </cell>
          <cell r="C256">
            <v>0</v>
          </cell>
          <cell r="D256">
            <v>7987966913</v>
          </cell>
          <cell r="E256">
            <v>6221465840</v>
          </cell>
          <cell r="F256">
            <v>1766501073</v>
          </cell>
          <cell r="G256">
            <v>1766501073</v>
          </cell>
        </row>
        <row r="257">
          <cell r="A257">
            <v>890201213</v>
          </cell>
          <cell r="B257" t="str">
            <v>UNIVERSIDAD INDUSTRIAL DE SANTANDER</v>
          </cell>
          <cell r="C257">
            <v>0</v>
          </cell>
          <cell r="D257">
            <v>12521661229</v>
          </cell>
          <cell r="E257">
            <v>10461964489</v>
          </cell>
          <cell r="F257">
            <v>2059696740</v>
          </cell>
          <cell r="G257">
            <v>2059696740</v>
          </cell>
        </row>
        <row r="258">
          <cell r="A258">
            <v>890680062</v>
          </cell>
          <cell r="B258" t="str">
            <v>UNIVERSIDAD DE CUNDINAMARCA</v>
          </cell>
          <cell r="C258">
            <v>0</v>
          </cell>
          <cell r="D258">
            <v>5119584462</v>
          </cell>
          <cell r="E258">
            <v>3956504773</v>
          </cell>
          <cell r="F258">
            <v>1163079689</v>
          </cell>
          <cell r="G258">
            <v>1163079689</v>
          </cell>
        </row>
        <row r="259">
          <cell r="A259">
            <v>890700640</v>
          </cell>
          <cell r="B259" t="str">
            <v>UNIVERSIDAD DEL TOLIMA</v>
          </cell>
          <cell r="C259">
            <v>0</v>
          </cell>
          <cell r="D259">
            <v>7203384965</v>
          </cell>
          <cell r="E259">
            <v>5393226855</v>
          </cell>
          <cell r="F259">
            <v>1810158110</v>
          </cell>
          <cell r="G259">
            <v>1810158110</v>
          </cell>
        </row>
        <row r="260">
          <cell r="A260">
            <v>891190346</v>
          </cell>
          <cell r="B260" t="str">
            <v>UNIVERSIDAD DE LA AMAZONIA</v>
          </cell>
          <cell r="C260">
            <v>0</v>
          </cell>
          <cell r="D260">
            <v>5453388280</v>
          </cell>
          <cell r="E260">
            <v>3931378523</v>
          </cell>
          <cell r="F260">
            <v>1522009757</v>
          </cell>
          <cell r="G260">
            <v>1522009757</v>
          </cell>
        </row>
        <row r="261">
          <cell r="A261">
            <v>835000300</v>
          </cell>
          <cell r="B261" t="str">
            <v>UNIVERSIDAD DEL PACIFICO</v>
          </cell>
          <cell r="C261">
            <v>0</v>
          </cell>
          <cell r="D261">
            <v>2962085717</v>
          </cell>
          <cell r="E261">
            <v>2047261190</v>
          </cell>
          <cell r="F261">
            <v>914824527</v>
          </cell>
          <cell r="G261">
            <v>914824527</v>
          </cell>
        </row>
        <row r="262">
          <cell r="A262">
            <v>800225340</v>
          </cell>
          <cell r="B262" t="str">
            <v>UNIVERSIDAD MILITAR NUEVA GRANADA</v>
          </cell>
          <cell r="C262">
            <v>0</v>
          </cell>
          <cell r="D262">
            <v>7174465468</v>
          </cell>
          <cell r="E262">
            <v>5745270145</v>
          </cell>
          <cell r="F262">
            <v>1429195323</v>
          </cell>
          <cell r="G262">
            <v>1429195323</v>
          </cell>
        </row>
        <row r="263">
          <cell r="A263">
            <v>800118954</v>
          </cell>
          <cell r="B263" t="str">
            <v>UNIVERSIDAD DE NARIÑO</v>
          </cell>
          <cell r="C263">
            <v>0</v>
          </cell>
          <cell r="D263">
            <v>6911005978</v>
          </cell>
          <cell r="E263">
            <v>5014754795</v>
          </cell>
          <cell r="F263">
            <v>1896251183</v>
          </cell>
          <cell r="G263">
            <v>1896251183</v>
          </cell>
        </row>
        <row r="264">
          <cell r="A264">
            <v>899999063</v>
          </cell>
          <cell r="B264" t="str">
            <v>UNIVERSIDAD NACIONAL DE COLOMBIA</v>
          </cell>
          <cell r="C264">
            <v>0</v>
          </cell>
          <cell r="D264">
            <v>18959515813</v>
          </cell>
          <cell r="E264">
            <v>16132652488</v>
          </cell>
          <cell r="F264">
            <v>2826863325</v>
          </cell>
          <cell r="G264">
            <v>2826863325</v>
          </cell>
        </row>
        <row r="265">
          <cell r="A265">
            <v>891480035</v>
          </cell>
          <cell r="B265" t="str">
            <v>UNIVERSIDAD TECNOLOGICA DE PEREIRA</v>
          </cell>
          <cell r="C265">
            <v>0</v>
          </cell>
          <cell r="D265">
            <v>8780635264</v>
          </cell>
          <cell r="E265">
            <v>6808980010</v>
          </cell>
          <cell r="F265">
            <v>1971655254</v>
          </cell>
          <cell r="G265">
            <v>1971655254</v>
          </cell>
        </row>
        <row r="266">
          <cell r="A266">
            <v>892000757</v>
          </cell>
          <cell r="B266" t="str">
            <v>UNIVERSIDAD DE LOS LLANOS</v>
          </cell>
          <cell r="C266">
            <v>0</v>
          </cell>
          <cell r="D266">
            <v>5536497011</v>
          </cell>
          <cell r="E266">
            <v>3936109424</v>
          </cell>
          <cell r="F266">
            <v>1600387587</v>
          </cell>
          <cell r="G266">
            <v>1600387587</v>
          </cell>
        </row>
        <row r="267">
          <cell r="A267">
            <v>890102257</v>
          </cell>
          <cell r="B267" t="str">
            <v>UNIVERSIDAD DEL ATLANTICO</v>
          </cell>
          <cell r="C267">
            <v>0</v>
          </cell>
          <cell r="D267">
            <v>9138746805</v>
          </cell>
          <cell r="E267">
            <v>7019248239</v>
          </cell>
          <cell r="F267">
            <v>2119498566</v>
          </cell>
          <cell r="G267">
            <v>2119498566</v>
          </cell>
        </row>
        <row r="268">
          <cell r="A268">
            <v>800006541</v>
          </cell>
          <cell r="B268" t="str">
            <v>MUNICIPIO DE LA VICTORIA</v>
          </cell>
          <cell r="C268">
            <v>16495624</v>
          </cell>
          <cell r="D268">
            <v>0</v>
          </cell>
          <cell r="E268">
            <v>0</v>
          </cell>
          <cell r="F268">
            <v>16495624</v>
          </cell>
          <cell r="G268">
            <v>0</v>
          </cell>
        </row>
        <row r="269">
          <cell r="A269">
            <v>890980136</v>
          </cell>
          <cell r="B269" t="str">
            <v>POLITECNICO COLOMBIANO JAIME ISAZA CADAVID</v>
          </cell>
          <cell r="C269">
            <v>0</v>
          </cell>
          <cell r="D269">
            <v>7484909830</v>
          </cell>
          <cell r="E269">
            <v>5160059952</v>
          </cell>
          <cell r="F269">
            <v>2324849878</v>
          </cell>
          <cell r="G269">
            <v>2324849878</v>
          </cell>
        </row>
        <row r="270">
          <cell r="A270">
            <v>891780111</v>
          </cell>
          <cell r="B270" t="str">
            <v>UNIVERSIDAD DEL MAGDALENA</v>
          </cell>
          <cell r="C270">
            <v>0</v>
          </cell>
          <cell r="D270">
            <v>8623756871</v>
          </cell>
          <cell r="E270">
            <v>6901745405</v>
          </cell>
          <cell r="F270">
            <v>1722011466</v>
          </cell>
          <cell r="G270">
            <v>1722011466</v>
          </cell>
        </row>
        <row r="271">
          <cell r="A271">
            <v>800079035</v>
          </cell>
          <cell r="B271" t="str">
            <v>MUNICIPIO DE PUERTO GAITAN</v>
          </cell>
          <cell r="C271">
            <v>975828442</v>
          </cell>
          <cell r="D271">
            <v>0</v>
          </cell>
          <cell r="E271">
            <v>0</v>
          </cell>
          <cell r="F271">
            <v>975828442</v>
          </cell>
          <cell r="G271">
            <v>0</v>
          </cell>
        </row>
        <row r="272">
          <cell r="A272">
            <v>899999366</v>
          </cell>
          <cell r="B272" t="str">
            <v>MUNICIPIO DE NEMOCON</v>
          </cell>
          <cell r="C272">
            <v>62881040</v>
          </cell>
          <cell r="D272">
            <v>0</v>
          </cell>
          <cell r="E272">
            <v>0</v>
          </cell>
          <cell r="F272">
            <v>62881040</v>
          </cell>
          <cell r="G272">
            <v>0</v>
          </cell>
        </row>
        <row r="273">
          <cell r="A273">
            <v>890399010</v>
          </cell>
          <cell r="B273" t="str">
            <v>UNIVERSIDAD DEL VALLE</v>
          </cell>
          <cell r="C273">
            <v>0</v>
          </cell>
          <cell r="D273">
            <v>14326493928</v>
          </cell>
          <cell r="E273">
            <v>11922596247</v>
          </cell>
          <cell r="F273">
            <v>2403897681</v>
          </cell>
          <cell r="G273">
            <v>2403897681</v>
          </cell>
        </row>
        <row r="274">
          <cell r="A274">
            <v>890480203</v>
          </cell>
          <cell r="B274" t="str">
            <v xml:space="preserve">  MUNICIPIO DE SAN PABLO </v>
          </cell>
          <cell r="C274">
            <v>659395735</v>
          </cell>
          <cell r="D274">
            <v>0</v>
          </cell>
          <cell r="E274">
            <v>0</v>
          </cell>
          <cell r="F274">
            <v>659395735</v>
          </cell>
          <cell r="G274">
            <v>0</v>
          </cell>
        </row>
        <row r="275">
          <cell r="A275">
            <v>890980040</v>
          </cell>
          <cell r="B275" t="str">
            <v>UNIVERSIDAD DE ANTIOQUIA</v>
          </cell>
          <cell r="C275">
            <v>0</v>
          </cell>
          <cell r="D275">
            <v>14308863494</v>
          </cell>
          <cell r="E275">
            <v>12023678029</v>
          </cell>
          <cell r="F275">
            <v>2285185465</v>
          </cell>
          <cell r="G275">
            <v>2285185465</v>
          </cell>
        </row>
        <row r="276">
          <cell r="A276">
            <v>899999230</v>
          </cell>
          <cell r="B276" t="str">
            <v>UNIVERSIDAD DISTRITAL FRANCISCO JOSE DE CALDAS</v>
          </cell>
          <cell r="C276">
            <v>0</v>
          </cell>
          <cell r="D276">
            <v>9327949130</v>
          </cell>
          <cell r="E276">
            <v>7891242955</v>
          </cell>
          <cell r="F276">
            <v>1436706175</v>
          </cell>
          <cell r="G276">
            <v>1436706175</v>
          </cell>
        </row>
        <row r="277">
          <cell r="A277">
            <v>860512780</v>
          </cell>
          <cell r="B277" t="str">
            <v>UNIVERSIDAD NACIONAL ABIERTA Y A DISTANCIA</v>
          </cell>
          <cell r="C277">
            <v>0</v>
          </cell>
          <cell r="D277">
            <v>8858288924</v>
          </cell>
          <cell r="E277">
            <v>7576966674</v>
          </cell>
          <cell r="F277">
            <v>1281322250</v>
          </cell>
          <cell r="G277">
            <v>1281322250</v>
          </cell>
        </row>
        <row r="278">
          <cell r="A278">
            <v>891500319</v>
          </cell>
          <cell r="B278" t="str">
            <v>UNIVERSIDAD DEL CAUCA</v>
          </cell>
          <cell r="C278">
            <v>0</v>
          </cell>
          <cell r="D278">
            <v>6714461104</v>
          </cell>
          <cell r="E278">
            <v>5099911009</v>
          </cell>
          <cell r="F278">
            <v>1614550095</v>
          </cell>
          <cell r="G278">
            <v>1614550095</v>
          </cell>
        </row>
        <row r="279">
          <cell r="A279">
            <v>890480123</v>
          </cell>
          <cell r="B279" t="str">
            <v>UNIVERSIDAD DE CARTAGENA</v>
          </cell>
          <cell r="C279">
            <v>0</v>
          </cell>
          <cell r="D279">
            <v>8793118271</v>
          </cell>
          <cell r="E279">
            <v>6932667204</v>
          </cell>
          <cell r="F279">
            <v>1860451067</v>
          </cell>
          <cell r="G279">
            <v>1860451067</v>
          </cell>
        </row>
        <row r="280">
          <cell r="A280">
            <v>805001868</v>
          </cell>
          <cell r="B280" t="str">
            <v>ESCUELA NACIONAL DEL DEPORTE</v>
          </cell>
          <cell r="C280">
            <v>0</v>
          </cell>
          <cell r="D280">
            <v>2598288189</v>
          </cell>
          <cell r="E280">
            <v>1126121150</v>
          </cell>
          <cell r="F280">
            <v>1472167039</v>
          </cell>
          <cell r="G280">
            <v>1472167039</v>
          </cell>
        </row>
        <row r="281">
          <cell r="A281">
            <v>899999124</v>
          </cell>
          <cell r="B281" t="str">
            <v>UNIVERSIDAD PEDAGOGICA NACIONAL</v>
          </cell>
          <cell r="C281">
            <v>0</v>
          </cell>
          <cell r="D281">
            <v>8556088290</v>
          </cell>
          <cell r="E281">
            <v>6450287149</v>
          </cell>
          <cell r="F281">
            <v>2105801141</v>
          </cell>
          <cell r="G281">
            <v>2105801141</v>
          </cell>
        </row>
        <row r="282">
          <cell r="A282">
            <v>890501510</v>
          </cell>
          <cell r="B282" t="str">
            <v>UNIVERSIDAD DE PAMPLONA</v>
          </cell>
          <cell r="C282">
            <v>0</v>
          </cell>
          <cell r="D282">
            <v>5750148928</v>
          </cell>
          <cell r="E282">
            <v>4313550325</v>
          </cell>
          <cell r="F282">
            <v>1436598603</v>
          </cell>
          <cell r="G282">
            <v>1436598603</v>
          </cell>
        </row>
        <row r="283">
          <cell r="A283">
            <v>890980134</v>
          </cell>
          <cell r="B283" t="str">
            <v>COLEGIO MAYOR DE ANTIOQUIA</v>
          </cell>
          <cell r="C283">
            <v>0</v>
          </cell>
          <cell r="D283">
            <v>4003403516</v>
          </cell>
          <cell r="E283">
            <v>3553364857</v>
          </cell>
          <cell r="F283">
            <v>450038659</v>
          </cell>
          <cell r="G283">
            <v>450038659</v>
          </cell>
        </row>
        <row r="284">
          <cell r="A284">
            <v>899999336</v>
          </cell>
          <cell r="B284" t="str">
            <v>GOBERNACION DEL AMAZONAS</v>
          </cell>
          <cell r="C284">
            <v>4503036841</v>
          </cell>
          <cell r="D284">
            <v>232004763</v>
          </cell>
          <cell r="E284">
            <v>0</v>
          </cell>
          <cell r="F284">
            <v>4735041604</v>
          </cell>
          <cell r="G284">
            <v>232004763</v>
          </cell>
        </row>
        <row r="285">
          <cell r="A285">
            <v>891800330</v>
          </cell>
          <cell r="B285" t="str">
            <v>UNIVERSIDAD PEDAGOGICA Y TECNOLOGICA DE COLOMBIA</v>
          </cell>
          <cell r="C285">
            <v>0</v>
          </cell>
          <cell r="D285">
            <v>7650938381</v>
          </cell>
          <cell r="E285">
            <v>5686542702</v>
          </cell>
          <cell r="F285">
            <v>1964395679</v>
          </cell>
          <cell r="G285">
            <v>1964395679</v>
          </cell>
        </row>
        <row r="286">
          <cell r="A286">
            <v>891500759</v>
          </cell>
          <cell r="B286" t="str">
            <v>COLEGIO MAYOR DEL CAUCA</v>
          </cell>
          <cell r="C286">
            <v>0</v>
          </cell>
          <cell r="D286">
            <v>1849964643</v>
          </cell>
          <cell r="E286">
            <v>1492075200</v>
          </cell>
          <cell r="F286">
            <v>357889443</v>
          </cell>
          <cell r="G286">
            <v>357889443</v>
          </cell>
        </row>
        <row r="287">
          <cell r="A287">
            <v>890700906</v>
          </cell>
          <cell r="B287" t="str">
            <v>CONSERVATORIO DEL TOLIMA</v>
          </cell>
          <cell r="C287">
            <v>0</v>
          </cell>
          <cell r="D287">
            <v>1788626996</v>
          </cell>
          <cell r="E287">
            <v>1392550055</v>
          </cell>
          <cell r="F287">
            <v>396076941</v>
          </cell>
          <cell r="G287">
            <v>396076941</v>
          </cell>
        </row>
        <row r="288">
          <cell r="A288">
            <v>805000889</v>
          </cell>
          <cell r="B288" t="str">
            <v>INSTITUCION UNIVERSITARIA ANTONIO JOSE CAMACHO</v>
          </cell>
          <cell r="C288">
            <v>0</v>
          </cell>
          <cell r="D288">
            <v>4014957681</v>
          </cell>
          <cell r="E288">
            <v>2082688300</v>
          </cell>
          <cell r="F288">
            <v>1932269381</v>
          </cell>
          <cell r="G288">
            <v>1932269381</v>
          </cell>
        </row>
        <row r="289">
          <cell r="A289">
            <v>890905419</v>
          </cell>
          <cell r="B289" t="str">
            <v>TECNOLOGICO DE ANTIOQUIA</v>
          </cell>
          <cell r="C289">
            <v>0</v>
          </cell>
          <cell r="D289">
            <v>5510592304</v>
          </cell>
          <cell r="E289">
            <v>3283903454</v>
          </cell>
          <cell r="F289">
            <v>2226688850</v>
          </cell>
          <cell r="G289">
            <v>2226688850</v>
          </cell>
        </row>
        <row r="290">
          <cell r="A290">
            <v>891900853</v>
          </cell>
          <cell r="B290" t="str">
            <v>UNIDAD CENTRAL DEL VALLE DEL CAUCA</v>
          </cell>
          <cell r="C290">
            <v>0</v>
          </cell>
          <cell r="D290">
            <v>2200355677</v>
          </cell>
          <cell r="E290">
            <v>1840899866</v>
          </cell>
          <cell r="F290">
            <v>359455811</v>
          </cell>
          <cell r="G290">
            <v>359455811</v>
          </cell>
        </row>
        <row r="291">
          <cell r="A291">
            <v>890801063</v>
          </cell>
          <cell r="B291" t="str">
            <v>UNIVERSIDAD DE CALDAS</v>
          </cell>
          <cell r="C291">
            <v>0</v>
          </cell>
          <cell r="D291">
            <v>7285036055</v>
          </cell>
          <cell r="E291">
            <v>5554077481</v>
          </cell>
          <cell r="F291">
            <v>1730958574</v>
          </cell>
          <cell r="G291">
            <v>1730958574</v>
          </cell>
        </row>
        <row r="292">
          <cell r="A292">
            <v>891080031</v>
          </cell>
          <cell r="B292" t="str">
            <v>UNIVERSIDAD DE CORDOBA</v>
          </cell>
          <cell r="C292">
            <v>0</v>
          </cell>
          <cell r="D292">
            <v>6417698531</v>
          </cell>
          <cell r="E292">
            <v>4711977147</v>
          </cell>
          <cell r="F292">
            <v>1705721384</v>
          </cell>
          <cell r="G292">
            <v>1705721384</v>
          </cell>
        </row>
        <row r="293">
          <cell r="A293">
            <v>892115029</v>
          </cell>
          <cell r="B293" t="str">
            <v>UNIVERSIDAD DE LA GUAJIRA</v>
          </cell>
          <cell r="C293">
            <v>0</v>
          </cell>
          <cell r="D293">
            <v>8500970009</v>
          </cell>
          <cell r="E293">
            <v>7005893816</v>
          </cell>
          <cell r="F293">
            <v>1495076193</v>
          </cell>
          <cell r="G293">
            <v>1495076193</v>
          </cell>
        </row>
        <row r="294">
          <cell r="A294">
            <v>892200323</v>
          </cell>
          <cell r="B294" t="str">
            <v>UNIVERSIDAD DE SUCRE</v>
          </cell>
          <cell r="C294">
            <v>0</v>
          </cell>
          <cell r="D294">
            <v>5443743691</v>
          </cell>
          <cell r="E294">
            <v>3746873394</v>
          </cell>
          <cell r="F294">
            <v>1696870297</v>
          </cell>
          <cell r="G294">
            <v>1696870297</v>
          </cell>
        </row>
        <row r="295">
          <cell r="A295">
            <v>890500622</v>
          </cell>
          <cell r="B295" t="str">
            <v>UNIVERSIDAD FRANCISCO DE PAULA SANTANDER</v>
          </cell>
          <cell r="C295">
            <v>0</v>
          </cell>
          <cell r="D295">
            <v>5793851250</v>
          </cell>
          <cell r="E295">
            <v>4038386873</v>
          </cell>
          <cell r="F295">
            <v>1755464377</v>
          </cell>
          <cell r="G295">
            <v>1755464377</v>
          </cell>
        </row>
        <row r="296">
          <cell r="A296">
            <v>800163130</v>
          </cell>
          <cell r="B296" t="str">
            <v>UNIVERSIDAD FRANCISCO DE PAULA SANTANDER SECCIONAL OCAÑA</v>
          </cell>
          <cell r="C296">
            <v>0</v>
          </cell>
          <cell r="D296">
            <v>3890061157</v>
          </cell>
          <cell r="E296">
            <v>2542324351</v>
          </cell>
          <cell r="F296">
            <v>1347736806</v>
          </cell>
          <cell r="G296">
            <v>1347736806</v>
          </cell>
        </row>
        <row r="297">
          <cell r="A297">
            <v>892300285</v>
          </cell>
          <cell r="B297" t="str">
            <v>UNIVERSIDAD POPULAR DEL CESAR</v>
          </cell>
          <cell r="C297">
            <v>0</v>
          </cell>
          <cell r="D297">
            <v>4682677749</v>
          </cell>
          <cell r="E297">
            <v>3322423877</v>
          </cell>
          <cell r="F297">
            <v>1360253872</v>
          </cell>
          <cell r="G297">
            <v>1360253872</v>
          </cell>
        </row>
        <row r="298">
          <cell r="A298">
            <v>891180084</v>
          </cell>
          <cell r="B298" t="str">
            <v>UNIVERSIDAD SURCOLOMBIANA</v>
          </cell>
          <cell r="C298">
            <v>0</v>
          </cell>
          <cell r="D298">
            <v>6015482003</v>
          </cell>
          <cell r="E298">
            <v>4234156171</v>
          </cell>
          <cell r="F298">
            <v>1781325832</v>
          </cell>
          <cell r="G298">
            <v>1781325832</v>
          </cell>
        </row>
        <row r="299">
          <cell r="A299">
            <v>800214750</v>
          </cell>
          <cell r="B299" t="str">
            <v>INSTITUTO TECNOLOGICO METROPOLITANO</v>
          </cell>
          <cell r="C299">
            <v>0</v>
          </cell>
          <cell r="D299">
            <v>6975991858</v>
          </cell>
          <cell r="E299">
            <v>4507812257</v>
          </cell>
          <cell r="F299">
            <v>2468179601</v>
          </cell>
          <cell r="G299">
            <v>2468179601</v>
          </cell>
        </row>
        <row r="300">
          <cell r="A300">
            <v>900220147</v>
          </cell>
          <cell r="B300" t="str">
            <v>MUNICIPIO DE TUCHIN</v>
          </cell>
          <cell r="C300">
            <v>49728841</v>
          </cell>
          <cell r="D300">
            <v>0</v>
          </cell>
          <cell r="E300">
            <v>0</v>
          </cell>
          <cell r="F300">
            <v>49728841</v>
          </cell>
          <cell r="G300">
            <v>0</v>
          </cell>
        </row>
        <row r="301">
          <cell r="A301">
            <v>890208727</v>
          </cell>
          <cell r="B301" t="str">
            <v>UNIDADES TECNOLOGICAS DE SANTANDER</v>
          </cell>
          <cell r="C301">
            <v>0</v>
          </cell>
          <cell r="D301">
            <v>5512311498</v>
          </cell>
          <cell r="E301">
            <v>3343039700</v>
          </cell>
          <cell r="F301">
            <v>2169271798</v>
          </cell>
          <cell r="G301">
            <v>2169271798</v>
          </cell>
        </row>
        <row r="302">
          <cell r="A302">
            <v>890480308</v>
          </cell>
          <cell r="B302" t="str">
            <v>INSTITUCION UNIVERSITARIA BELLAS ARTES Y CIENCIAS DE BOLIVAR</v>
          </cell>
          <cell r="C302">
            <v>0</v>
          </cell>
          <cell r="D302">
            <v>2872092894</v>
          </cell>
          <cell r="E302">
            <v>1340575857</v>
          </cell>
          <cell r="F302">
            <v>1531517037</v>
          </cell>
          <cell r="G302">
            <v>1531517037</v>
          </cell>
        </row>
        <row r="303">
          <cell r="A303">
            <v>811000278</v>
          </cell>
          <cell r="B303" t="str">
            <v>INSTITUCION UNIVERSITARIA DE ENVIGADO</v>
          </cell>
          <cell r="C303">
            <v>0</v>
          </cell>
          <cell r="D303">
            <v>3527656725</v>
          </cell>
          <cell r="E303">
            <v>2009628034</v>
          </cell>
          <cell r="F303">
            <v>1518028691</v>
          </cell>
          <cell r="G303">
            <v>1518028691</v>
          </cell>
        </row>
        <row r="304">
          <cell r="A304">
            <v>901168222</v>
          </cell>
          <cell r="B304" t="str">
            <v>INSTITUCIÓN UNIVERSITARIA DIGITAL DE ANTIOQUIA</v>
          </cell>
          <cell r="C304">
            <v>0</v>
          </cell>
          <cell r="D304">
            <v>248023704</v>
          </cell>
          <cell r="E304">
            <v>0</v>
          </cell>
          <cell r="F304">
            <v>248023704</v>
          </cell>
          <cell r="G304">
            <v>248023704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0</v>
          </cell>
          <cell r="D21">
            <v>1002644693</v>
          </cell>
          <cell r="E21">
            <v>1002644693</v>
          </cell>
          <cell r="F21">
            <v>0</v>
          </cell>
          <cell r="G21">
            <v>0</v>
          </cell>
        </row>
        <row r="22">
          <cell r="A22">
            <v>890480054</v>
          </cell>
          <cell r="B22" t="str">
            <v>COLEGIO MAYOR DE BOLIVAR</v>
          </cell>
          <cell r="C22">
            <v>0</v>
          </cell>
          <cell r="D22">
            <v>764075007</v>
          </cell>
          <cell r="E22">
            <v>764075007</v>
          </cell>
          <cell r="F22">
            <v>0</v>
          </cell>
          <cell r="G22">
            <v>0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0</v>
          </cell>
          <cell r="D23">
            <v>626113901</v>
          </cell>
          <cell r="E23">
            <v>626113901</v>
          </cell>
          <cell r="F23">
            <v>0</v>
          </cell>
          <cell r="G23">
            <v>0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0</v>
          </cell>
          <cell r="D24">
            <v>668827348</v>
          </cell>
          <cell r="E24">
            <v>668827348</v>
          </cell>
          <cell r="F24">
            <v>0</v>
          </cell>
          <cell r="G24">
            <v>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0</v>
          </cell>
          <cell r="D25">
            <v>1054919144</v>
          </cell>
          <cell r="E25">
            <v>1054919144</v>
          </cell>
          <cell r="F25">
            <v>0</v>
          </cell>
          <cell r="G25">
            <v>0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0</v>
          </cell>
          <cell r="D26">
            <v>808897130</v>
          </cell>
          <cell r="E26">
            <v>808897130</v>
          </cell>
          <cell r="F26">
            <v>0</v>
          </cell>
          <cell r="G26">
            <v>0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0</v>
          </cell>
          <cell r="D27">
            <v>840397056</v>
          </cell>
          <cell r="E27">
            <v>840397056</v>
          </cell>
          <cell r="F27">
            <v>0</v>
          </cell>
          <cell r="G27">
            <v>0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0</v>
          </cell>
          <cell r="D28">
            <v>681806963</v>
          </cell>
          <cell r="E28">
            <v>681806963</v>
          </cell>
          <cell r="F28">
            <v>0</v>
          </cell>
          <cell r="G28">
            <v>0</v>
          </cell>
        </row>
        <row r="29">
          <cell r="A29">
            <v>800012873</v>
          </cell>
          <cell r="B29" t="str">
            <v>MUNICIPIO DE TAURAMENA</v>
          </cell>
          <cell r="C29">
            <v>722100339</v>
          </cell>
          <cell r="D29">
            <v>0</v>
          </cell>
          <cell r="E29">
            <v>0</v>
          </cell>
          <cell r="F29">
            <v>722100339</v>
          </cell>
          <cell r="G29">
            <v>0</v>
          </cell>
        </row>
        <row r="30">
          <cell r="A30">
            <v>800016757</v>
          </cell>
          <cell r="B30" t="str">
            <v>MUNICIPIO DE SAMACA</v>
          </cell>
          <cell r="C30">
            <v>68544678</v>
          </cell>
          <cell r="D30">
            <v>0</v>
          </cell>
          <cell r="E30">
            <v>0</v>
          </cell>
          <cell r="F30">
            <v>68544678</v>
          </cell>
          <cell r="G30">
            <v>0</v>
          </cell>
        </row>
        <row r="31">
          <cell r="A31">
            <v>800028432</v>
          </cell>
          <cell r="B31" t="str">
            <v>MUNICIPIO DE MAGANGUE   ALCALDIA MUNICIPAL</v>
          </cell>
          <cell r="C31">
            <v>3432703216</v>
          </cell>
          <cell r="D31">
            <v>265709595</v>
          </cell>
          <cell r="E31">
            <v>0</v>
          </cell>
          <cell r="F31">
            <v>3698412811</v>
          </cell>
          <cell r="G31">
            <v>265709595</v>
          </cell>
        </row>
        <row r="32">
          <cell r="A32">
            <v>800029826</v>
          </cell>
          <cell r="B32" t="str">
            <v>MUNICIPIO DE SOMONDOCO</v>
          </cell>
          <cell r="C32">
            <v>3144051</v>
          </cell>
          <cell r="D32">
            <v>0</v>
          </cell>
          <cell r="E32">
            <v>0</v>
          </cell>
          <cell r="F32">
            <v>3144051</v>
          </cell>
          <cell r="G32">
            <v>0</v>
          </cell>
        </row>
        <row r="33">
          <cell r="A33">
            <v>800049826</v>
          </cell>
          <cell r="B33" t="str">
            <v>MUNICIPIO DE GALERAS</v>
          </cell>
          <cell r="C33">
            <v>32431525</v>
          </cell>
          <cell r="D33">
            <v>0</v>
          </cell>
          <cell r="E33">
            <v>0</v>
          </cell>
          <cell r="F33">
            <v>32431525</v>
          </cell>
          <cell r="G33">
            <v>0</v>
          </cell>
        </row>
        <row r="34">
          <cell r="A34">
            <v>800008456</v>
          </cell>
          <cell r="B34" t="str">
            <v>MUNICIPIO DE MANI</v>
          </cell>
          <cell r="C34">
            <v>149659617</v>
          </cell>
          <cell r="D34">
            <v>0</v>
          </cell>
          <cell r="E34">
            <v>0</v>
          </cell>
          <cell r="F34">
            <v>149659617</v>
          </cell>
          <cell r="G34">
            <v>0</v>
          </cell>
        </row>
        <row r="35">
          <cell r="A35">
            <v>800054249</v>
          </cell>
          <cell r="B35" t="str">
            <v>MUNICIPIO DE VILLAGARZON</v>
          </cell>
          <cell r="C35">
            <v>1033626980</v>
          </cell>
          <cell r="D35">
            <v>0</v>
          </cell>
          <cell r="E35">
            <v>0</v>
          </cell>
          <cell r="F35">
            <v>1033626980</v>
          </cell>
          <cell r="G35">
            <v>0</v>
          </cell>
        </row>
        <row r="36">
          <cell r="A36">
            <v>800075231</v>
          </cell>
          <cell r="B36" t="str">
            <v>MUNICIPIO DE SAN ANDRES DE SOTAVENTO</v>
          </cell>
          <cell r="C36">
            <v>681051966</v>
          </cell>
          <cell r="D36">
            <v>0</v>
          </cell>
          <cell r="E36">
            <v>0</v>
          </cell>
          <cell r="F36">
            <v>681051966</v>
          </cell>
          <cell r="G36">
            <v>0</v>
          </cell>
        </row>
        <row r="37">
          <cell r="A37">
            <v>800094067</v>
          </cell>
          <cell r="B37" t="str">
            <v>DEPARTAMENTO DEL VICHADA</v>
          </cell>
          <cell r="C37">
            <v>4499106337</v>
          </cell>
          <cell r="D37">
            <v>198728561</v>
          </cell>
          <cell r="E37">
            <v>0</v>
          </cell>
          <cell r="F37">
            <v>4697834898</v>
          </cell>
          <cell r="G37">
            <v>198728561</v>
          </cell>
        </row>
        <row r="38">
          <cell r="A38">
            <v>800017288</v>
          </cell>
          <cell r="B38" t="str">
            <v>MUNICIPIO DE BETEITIVA</v>
          </cell>
          <cell r="C38">
            <v>5379132</v>
          </cell>
          <cell r="D38">
            <v>0</v>
          </cell>
          <cell r="E38">
            <v>0</v>
          </cell>
          <cell r="F38">
            <v>5379132</v>
          </cell>
          <cell r="G38">
            <v>0</v>
          </cell>
        </row>
        <row r="39">
          <cell r="A39">
            <v>800039803</v>
          </cell>
          <cell r="B39" t="str">
            <v>MUNICIPIO DE EL ZULIA</v>
          </cell>
          <cell r="C39">
            <v>10370022</v>
          </cell>
          <cell r="D39">
            <v>0</v>
          </cell>
          <cell r="E39">
            <v>0</v>
          </cell>
          <cell r="F39">
            <v>10370022</v>
          </cell>
          <cell r="G39">
            <v>0</v>
          </cell>
        </row>
        <row r="40">
          <cell r="A40">
            <v>800096734</v>
          </cell>
          <cell r="B40" t="str">
            <v>MUNICIPIO DE MONTERIA</v>
          </cell>
          <cell r="C40">
            <v>5708401687</v>
          </cell>
          <cell r="D40">
            <v>2066738161</v>
          </cell>
          <cell r="E40">
            <v>0</v>
          </cell>
          <cell r="F40">
            <v>7775139848</v>
          </cell>
          <cell r="G40">
            <v>2066738161</v>
          </cell>
        </row>
        <row r="41">
          <cell r="A41">
            <v>800096753</v>
          </cell>
          <cell r="B41" t="str">
            <v>MUNICIPIO DE CHINU</v>
          </cell>
          <cell r="C41">
            <v>155680878</v>
          </cell>
          <cell r="D41">
            <v>0</v>
          </cell>
          <cell r="E41">
            <v>0</v>
          </cell>
          <cell r="F41">
            <v>155680878</v>
          </cell>
          <cell r="G41">
            <v>0</v>
          </cell>
        </row>
        <row r="42">
          <cell r="A42">
            <v>800096772</v>
          </cell>
          <cell r="B42" t="str">
            <v>MUNICIPIO DE PUERTO LIBERTADOR</v>
          </cell>
          <cell r="C42">
            <v>209796315</v>
          </cell>
          <cell r="D42">
            <v>0</v>
          </cell>
          <cell r="E42">
            <v>0</v>
          </cell>
          <cell r="F42">
            <v>209796315</v>
          </cell>
          <cell r="G42">
            <v>0</v>
          </cell>
        </row>
        <row r="43">
          <cell r="A43">
            <v>800096781</v>
          </cell>
          <cell r="B43" t="str">
            <v>MUNICIPIO DE SAN ANTERO</v>
          </cell>
          <cell r="C43">
            <v>1174080783</v>
          </cell>
          <cell r="D43">
            <v>0</v>
          </cell>
          <cell r="E43">
            <v>0</v>
          </cell>
          <cell r="F43">
            <v>1174080783</v>
          </cell>
          <cell r="G43">
            <v>0</v>
          </cell>
        </row>
        <row r="44">
          <cell r="A44">
            <v>800098190</v>
          </cell>
          <cell r="B44" t="str">
            <v>MUNICIPIO DE CASTILLA LA NUEVA</v>
          </cell>
          <cell r="C44">
            <v>369759137</v>
          </cell>
          <cell r="D44">
            <v>0</v>
          </cell>
          <cell r="E44">
            <v>0</v>
          </cell>
          <cell r="F44">
            <v>369759137</v>
          </cell>
          <cell r="G44">
            <v>0</v>
          </cell>
        </row>
        <row r="45">
          <cell r="A45">
            <v>800098911</v>
          </cell>
          <cell r="B45" t="str">
            <v>MUNICIPIO DE VALLEDUPAR</v>
          </cell>
          <cell r="C45">
            <v>8339474859</v>
          </cell>
          <cell r="D45">
            <v>3844941048</v>
          </cell>
          <cell r="E45">
            <v>0</v>
          </cell>
          <cell r="F45">
            <v>12184415907</v>
          </cell>
          <cell r="G45">
            <v>3844941048</v>
          </cell>
        </row>
        <row r="46">
          <cell r="A46">
            <v>800099210</v>
          </cell>
          <cell r="B46" t="str">
            <v>MUNICIPIO DE SOCHA</v>
          </cell>
          <cell r="C46">
            <v>1257621</v>
          </cell>
          <cell r="D46">
            <v>0</v>
          </cell>
          <cell r="E46">
            <v>0</v>
          </cell>
          <cell r="F46">
            <v>1257621</v>
          </cell>
          <cell r="G46">
            <v>0</v>
          </cell>
        </row>
        <row r="47">
          <cell r="A47">
            <v>800099223</v>
          </cell>
          <cell r="B47" t="str">
            <v>MUNICIPIO DE BARRANCAS</v>
          </cell>
          <cell r="C47">
            <v>883922503</v>
          </cell>
          <cell r="D47">
            <v>0</v>
          </cell>
          <cell r="E47">
            <v>0</v>
          </cell>
          <cell r="F47">
            <v>883922503</v>
          </cell>
          <cell r="G47">
            <v>0</v>
          </cell>
        </row>
        <row r="48">
          <cell r="A48">
            <v>800099721</v>
          </cell>
          <cell r="B48" t="str">
            <v>MUNICIPIO DE BRICEÑO</v>
          </cell>
          <cell r="C48">
            <v>2304204</v>
          </cell>
          <cell r="D48">
            <v>0</v>
          </cell>
          <cell r="E48">
            <v>0</v>
          </cell>
          <cell r="F48">
            <v>2304204</v>
          </cell>
          <cell r="G48">
            <v>0</v>
          </cell>
        </row>
        <row r="49">
          <cell r="A49">
            <v>800100747</v>
          </cell>
          <cell r="B49" t="str">
            <v>MUNICIPIO DE SINCE</v>
          </cell>
          <cell r="C49">
            <v>31082098</v>
          </cell>
          <cell r="D49">
            <v>0</v>
          </cell>
          <cell r="E49">
            <v>0</v>
          </cell>
          <cell r="F49">
            <v>31082098</v>
          </cell>
          <cell r="G49">
            <v>0</v>
          </cell>
        </row>
        <row r="50">
          <cell r="A50">
            <v>800100751</v>
          </cell>
          <cell r="B50" t="str">
            <v>MUNICIPIO DE TOLUVIEJO</v>
          </cell>
          <cell r="C50">
            <v>363080155</v>
          </cell>
          <cell r="D50">
            <v>0</v>
          </cell>
          <cell r="E50">
            <v>0</v>
          </cell>
          <cell r="F50">
            <v>363080155</v>
          </cell>
          <cell r="G50">
            <v>0</v>
          </cell>
        </row>
        <row r="51">
          <cell r="A51">
            <v>800102838</v>
          </cell>
          <cell r="B51" t="str">
            <v>DEPARTAMENTO DEL ARAUCA</v>
          </cell>
          <cell r="C51">
            <v>18236480637</v>
          </cell>
          <cell r="D51">
            <v>0</v>
          </cell>
          <cell r="E51">
            <v>0</v>
          </cell>
          <cell r="F51">
            <v>18236480637</v>
          </cell>
          <cell r="G51">
            <v>0</v>
          </cell>
        </row>
        <row r="52">
          <cell r="A52">
            <v>800103196</v>
          </cell>
          <cell r="B52" t="str">
            <v>DEPARTAMENTO DEL GUAVIARE</v>
          </cell>
          <cell r="C52">
            <v>4841549104</v>
          </cell>
          <cell r="D52">
            <v>856667892</v>
          </cell>
          <cell r="E52">
            <v>0</v>
          </cell>
          <cell r="F52">
            <v>5698216996</v>
          </cell>
          <cell r="G52">
            <v>856667892</v>
          </cell>
        </row>
        <row r="53">
          <cell r="A53">
            <v>800103318</v>
          </cell>
          <cell r="B53" t="str">
            <v>MUNICIPIO DE SANTA ROSALIA</v>
          </cell>
          <cell r="C53">
            <v>18763703</v>
          </cell>
          <cell r="D53">
            <v>0</v>
          </cell>
          <cell r="E53">
            <v>0</v>
          </cell>
          <cell r="F53">
            <v>18763703</v>
          </cell>
          <cell r="G53">
            <v>0</v>
          </cell>
        </row>
        <row r="54">
          <cell r="A54">
            <v>800103913</v>
          </cell>
          <cell r="B54" t="str">
            <v>DEPARTAMENTO DEL HUILA</v>
          </cell>
          <cell r="C54">
            <v>41583137904</v>
          </cell>
          <cell r="D54">
            <v>7778589115</v>
          </cell>
          <cell r="E54">
            <v>0</v>
          </cell>
          <cell r="F54">
            <v>49361727019</v>
          </cell>
          <cell r="G54">
            <v>7778589115</v>
          </cell>
        </row>
        <row r="55">
          <cell r="A55">
            <v>800103923</v>
          </cell>
          <cell r="B55" t="str">
            <v>DEPARTAMENTO DE NARIÑO</v>
          </cell>
          <cell r="C55">
            <v>25900123182</v>
          </cell>
          <cell r="D55">
            <v>6977999</v>
          </cell>
          <cell r="E55">
            <v>0</v>
          </cell>
          <cell r="F55">
            <v>25907101181</v>
          </cell>
          <cell r="G55">
            <v>6977999</v>
          </cell>
        </row>
        <row r="56">
          <cell r="A56">
            <v>800103927</v>
          </cell>
          <cell r="B56" t="str">
            <v>DEPARTAMENTO NORTE DE SANTANDER</v>
          </cell>
          <cell r="C56">
            <v>29474203385</v>
          </cell>
          <cell r="D56">
            <v>2315514760</v>
          </cell>
          <cell r="E56">
            <v>0</v>
          </cell>
          <cell r="F56">
            <v>31789718145</v>
          </cell>
          <cell r="G56">
            <v>2315514760</v>
          </cell>
        </row>
        <row r="57">
          <cell r="A57">
            <v>800103935</v>
          </cell>
          <cell r="B57" t="str">
            <v>DEPARTAMENTO DE CORDOBA</v>
          </cell>
          <cell r="C57">
            <v>28043548416</v>
          </cell>
          <cell r="D57">
            <v>4983991155</v>
          </cell>
          <cell r="E57">
            <v>0</v>
          </cell>
          <cell r="F57">
            <v>33027539571</v>
          </cell>
          <cell r="G57">
            <v>4983991155</v>
          </cell>
        </row>
        <row r="58">
          <cell r="A58">
            <v>800094164</v>
          </cell>
          <cell r="B58" t="str">
            <v>DEPARTAMENTO DEL PUTUMAYO</v>
          </cell>
          <cell r="C58">
            <v>17517150519</v>
          </cell>
          <cell r="D58">
            <v>0</v>
          </cell>
          <cell r="E58">
            <v>0</v>
          </cell>
          <cell r="F58">
            <v>17517150519</v>
          </cell>
          <cell r="G58">
            <v>0</v>
          </cell>
        </row>
        <row r="59">
          <cell r="A59">
            <v>800085612</v>
          </cell>
          <cell r="B59" t="str">
            <v>MUNICIPIO DE PULI</v>
          </cell>
          <cell r="C59">
            <v>11191933</v>
          </cell>
          <cell r="D59">
            <v>0</v>
          </cell>
          <cell r="E59">
            <v>0</v>
          </cell>
          <cell r="F59">
            <v>11191933</v>
          </cell>
          <cell r="G59">
            <v>0</v>
          </cell>
        </row>
        <row r="60">
          <cell r="A60">
            <v>800096758</v>
          </cell>
          <cell r="B60" t="str">
            <v>MUNICIPIO DE LORICA</v>
          </cell>
          <cell r="C60">
            <v>3309498791</v>
          </cell>
          <cell r="D60">
            <v>1279178222</v>
          </cell>
          <cell r="E60">
            <v>0</v>
          </cell>
          <cell r="F60">
            <v>4588677013</v>
          </cell>
          <cell r="G60">
            <v>1279178222</v>
          </cell>
        </row>
        <row r="61">
          <cell r="A61">
            <v>800096761</v>
          </cell>
          <cell r="B61" t="str">
            <v>MUNICIPIO DE LOS CORDOBAS</v>
          </cell>
          <cell r="C61">
            <v>133189148</v>
          </cell>
          <cell r="D61">
            <v>0</v>
          </cell>
          <cell r="E61">
            <v>0</v>
          </cell>
          <cell r="F61">
            <v>133189148</v>
          </cell>
          <cell r="G61">
            <v>0</v>
          </cell>
        </row>
        <row r="62">
          <cell r="A62">
            <v>800096765</v>
          </cell>
          <cell r="B62" t="str">
            <v>MUNICIPIO DE PLANETA RICA</v>
          </cell>
          <cell r="C62">
            <v>131083876</v>
          </cell>
          <cell r="D62">
            <v>0</v>
          </cell>
          <cell r="E62">
            <v>0</v>
          </cell>
          <cell r="F62">
            <v>131083876</v>
          </cell>
          <cell r="G62">
            <v>0</v>
          </cell>
        </row>
        <row r="63">
          <cell r="A63">
            <v>800096766</v>
          </cell>
          <cell r="B63" t="str">
            <v>MUNICIPIO DE PUEBLO NUEVO</v>
          </cell>
          <cell r="C63">
            <v>182153695</v>
          </cell>
          <cell r="D63">
            <v>0</v>
          </cell>
          <cell r="E63">
            <v>0</v>
          </cell>
          <cell r="F63">
            <v>182153695</v>
          </cell>
          <cell r="G63">
            <v>0</v>
          </cell>
        </row>
        <row r="64">
          <cell r="A64">
            <v>800096777</v>
          </cell>
          <cell r="B64" t="str">
            <v>MUNICIPIO DE SAHAGUN</v>
          </cell>
          <cell r="C64">
            <v>1455610692</v>
          </cell>
          <cell r="D64">
            <v>684739351</v>
          </cell>
          <cell r="E64">
            <v>0</v>
          </cell>
          <cell r="F64">
            <v>2140350043</v>
          </cell>
          <cell r="G64">
            <v>684739351</v>
          </cell>
        </row>
        <row r="65">
          <cell r="A65">
            <v>800097180</v>
          </cell>
          <cell r="B65" t="str">
            <v>MUNICIPIO DE YAGUARA</v>
          </cell>
          <cell r="C65">
            <v>174386510</v>
          </cell>
          <cell r="D65">
            <v>0</v>
          </cell>
          <cell r="E65">
            <v>0</v>
          </cell>
          <cell r="F65">
            <v>174386510</v>
          </cell>
          <cell r="G65">
            <v>0</v>
          </cell>
        </row>
        <row r="66">
          <cell r="A66">
            <v>800099263</v>
          </cell>
          <cell r="B66" t="str">
            <v>MUNICIPIO DE SARDINATA</v>
          </cell>
          <cell r="C66">
            <v>70673258</v>
          </cell>
          <cell r="D66">
            <v>0</v>
          </cell>
          <cell r="E66">
            <v>0</v>
          </cell>
          <cell r="F66">
            <v>70673258</v>
          </cell>
          <cell r="G66">
            <v>0</v>
          </cell>
        </row>
        <row r="67">
          <cell r="A67">
            <v>800099310</v>
          </cell>
          <cell r="B67" t="str">
            <v>MUNICIPIO DE DOSQUEBRADAS</v>
          </cell>
          <cell r="C67">
            <v>1762368864</v>
          </cell>
          <cell r="D67">
            <v>0</v>
          </cell>
          <cell r="E67">
            <v>0</v>
          </cell>
          <cell r="F67">
            <v>1762368864</v>
          </cell>
          <cell r="G67">
            <v>0</v>
          </cell>
        </row>
        <row r="68">
          <cell r="A68">
            <v>800099829</v>
          </cell>
          <cell r="B68" t="str">
            <v>MUNICIPIO DE SAN VICENTE DE CHUCURI</v>
          </cell>
          <cell r="C68">
            <v>704675115</v>
          </cell>
          <cell r="D68">
            <v>0</v>
          </cell>
          <cell r="E68">
            <v>0</v>
          </cell>
          <cell r="F68">
            <v>704675115</v>
          </cell>
          <cell r="G68">
            <v>0</v>
          </cell>
        </row>
        <row r="69">
          <cell r="A69">
            <v>800091594</v>
          </cell>
          <cell r="B69" t="str">
            <v>DEPARTAMENTO DEL CAQUETA</v>
          </cell>
          <cell r="C69">
            <v>8460287401</v>
          </cell>
          <cell r="D69">
            <v>2633341167</v>
          </cell>
          <cell r="E69">
            <v>0</v>
          </cell>
          <cell r="F69">
            <v>11093628568</v>
          </cell>
          <cell r="G69">
            <v>2633341167</v>
          </cell>
        </row>
        <row r="70">
          <cell r="A70">
            <v>800094755</v>
          </cell>
          <cell r="B70" t="str">
            <v>MUNICIPIO DE SOACHA</v>
          </cell>
          <cell r="C70">
            <v>6868041149</v>
          </cell>
          <cell r="D70">
            <v>221424663</v>
          </cell>
          <cell r="E70">
            <v>0</v>
          </cell>
          <cell r="F70">
            <v>7089465812</v>
          </cell>
          <cell r="G70">
            <v>221424663</v>
          </cell>
        </row>
        <row r="71">
          <cell r="A71">
            <v>800095728</v>
          </cell>
          <cell r="B71" t="str">
            <v>MUNICIPIO DE FLORENCIA</v>
          </cell>
          <cell r="C71">
            <v>3292182860</v>
          </cell>
          <cell r="D71">
            <v>705188518</v>
          </cell>
          <cell r="E71">
            <v>0</v>
          </cell>
          <cell r="F71">
            <v>3997371378</v>
          </cell>
          <cell r="G71">
            <v>705188518</v>
          </cell>
        </row>
        <row r="72">
          <cell r="A72">
            <v>800096739</v>
          </cell>
          <cell r="B72" t="str">
            <v>MUNICIPIO DE BUENAVISTA</v>
          </cell>
          <cell r="C72">
            <v>125079192</v>
          </cell>
          <cell r="D72">
            <v>0</v>
          </cell>
          <cell r="E72">
            <v>0</v>
          </cell>
          <cell r="F72">
            <v>125079192</v>
          </cell>
          <cell r="G72">
            <v>0</v>
          </cell>
        </row>
        <row r="73">
          <cell r="A73">
            <v>800096804</v>
          </cell>
          <cell r="B73" t="str">
            <v>MUNICIPIO DE SAN BERNARDO DEL VIENTO</v>
          </cell>
          <cell r="C73">
            <v>148740071</v>
          </cell>
          <cell r="D73">
            <v>0</v>
          </cell>
          <cell r="E73">
            <v>0</v>
          </cell>
          <cell r="F73">
            <v>148740071</v>
          </cell>
          <cell r="G73">
            <v>0</v>
          </cell>
        </row>
        <row r="74">
          <cell r="A74">
            <v>800099095</v>
          </cell>
          <cell r="B74" t="str">
            <v>MUNICIPIO DE IPIALES</v>
          </cell>
          <cell r="C74">
            <v>2497087314</v>
          </cell>
          <cell r="D74">
            <v>421292888</v>
          </cell>
          <cell r="E74">
            <v>0</v>
          </cell>
          <cell r="F74">
            <v>2918380202</v>
          </cell>
          <cell r="G74">
            <v>421292888</v>
          </cell>
        </row>
        <row r="75">
          <cell r="A75">
            <v>800100059</v>
          </cell>
          <cell r="B75" t="str">
            <v>MUNICIPIO DE ICONONZO</v>
          </cell>
          <cell r="C75">
            <v>11290542</v>
          </cell>
          <cell r="D75">
            <v>0</v>
          </cell>
          <cell r="E75">
            <v>0</v>
          </cell>
          <cell r="F75">
            <v>11290542</v>
          </cell>
          <cell r="G75">
            <v>0</v>
          </cell>
        </row>
        <row r="76">
          <cell r="A76">
            <v>800100136</v>
          </cell>
          <cell r="B76" t="str">
            <v>MUNICIPIO DE PIEDRAS</v>
          </cell>
          <cell r="C76">
            <v>157959713</v>
          </cell>
          <cell r="D76">
            <v>0</v>
          </cell>
          <cell r="E76">
            <v>0</v>
          </cell>
          <cell r="F76">
            <v>157959713</v>
          </cell>
          <cell r="G76">
            <v>0</v>
          </cell>
        </row>
        <row r="77">
          <cell r="A77">
            <v>800095530</v>
          </cell>
          <cell r="B77" t="str">
            <v>MUNICIPIO DE TALAIGUA NUEVO</v>
          </cell>
          <cell r="C77">
            <v>11771331</v>
          </cell>
          <cell r="D77">
            <v>0</v>
          </cell>
          <cell r="E77">
            <v>0</v>
          </cell>
          <cell r="F77">
            <v>11771331</v>
          </cell>
          <cell r="G77">
            <v>0</v>
          </cell>
        </row>
        <row r="78">
          <cell r="A78">
            <v>800096585</v>
          </cell>
          <cell r="B78" t="str">
            <v>MUNICIPIO DE CHIRIGUANA</v>
          </cell>
          <cell r="C78">
            <v>1140040926</v>
          </cell>
          <cell r="D78">
            <v>0</v>
          </cell>
          <cell r="E78">
            <v>0</v>
          </cell>
          <cell r="F78">
            <v>1140040926</v>
          </cell>
          <cell r="G78">
            <v>0</v>
          </cell>
        </row>
        <row r="79">
          <cell r="A79">
            <v>800096592</v>
          </cell>
          <cell r="B79" t="str">
            <v>MUNICIPIO DE EL PASO</v>
          </cell>
          <cell r="C79">
            <v>503048318</v>
          </cell>
          <cell r="D79">
            <v>0</v>
          </cell>
          <cell r="E79">
            <v>0</v>
          </cell>
          <cell r="F79">
            <v>503048318</v>
          </cell>
          <cell r="G79">
            <v>0</v>
          </cell>
        </row>
        <row r="80">
          <cell r="A80">
            <v>800103659</v>
          </cell>
          <cell r="B80" t="str">
            <v>MUNICIPIO DE PAZ DE ARIPORO</v>
          </cell>
          <cell r="C80">
            <v>61526582</v>
          </cell>
          <cell r="D80">
            <v>0</v>
          </cell>
          <cell r="E80">
            <v>0</v>
          </cell>
          <cell r="F80">
            <v>61526582</v>
          </cell>
          <cell r="G80">
            <v>0</v>
          </cell>
        </row>
        <row r="81">
          <cell r="A81">
            <v>800102891</v>
          </cell>
          <cell r="B81" t="str">
            <v>MUNICIPIO DE MOCOA</v>
          </cell>
          <cell r="C81">
            <v>12576209</v>
          </cell>
          <cell r="D81">
            <v>0</v>
          </cell>
          <cell r="E81">
            <v>0</v>
          </cell>
          <cell r="F81">
            <v>12576209</v>
          </cell>
          <cell r="G81">
            <v>0</v>
          </cell>
        </row>
        <row r="82">
          <cell r="A82">
            <v>800102896</v>
          </cell>
          <cell r="B82" t="str">
            <v>MUNICIPIO DE ORITO</v>
          </cell>
          <cell r="C82">
            <v>170136822</v>
          </cell>
          <cell r="D82">
            <v>0</v>
          </cell>
          <cell r="E82">
            <v>0</v>
          </cell>
          <cell r="F82">
            <v>170136822</v>
          </cell>
          <cell r="G82">
            <v>0</v>
          </cell>
        </row>
        <row r="83">
          <cell r="A83">
            <v>800113672</v>
          </cell>
          <cell r="B83" t="str">
            <v>GOBIERNO DEPARTAMENTAL DEL TOLIMA</v>
          </cell>
          <cell r="C83">
            <v>20784692248</v>
          </cell>
          <cell r="D83">
            <v>6376068780</v>
          </cell>
          <cell r="E83">
            <v>0</v>
          </cell>
          <cell r="F83">
            <v>27160761028</v>
          </cell>
          <cell r="G83">
            <v>6376068780</v>
          </cell>
        </row>
        <row r="84">
          <cell r="A84">
            <v>800108683</v>
          </cell>
          <cell r="B84" t="str">
            <v>MUNICIPIO DE LA JAGUA DE IBIRICO</v>
          </cell>
          <cell r="C84">
            <v>1281061706</v>
          </cell>
          <cell r="D84">
            <v>0</v>
          </cell>
          <cell r="E84">
            <v>0</v>
          </cell>
          <cell r="F84">
            <v>1281061706</v>
          </cell>
          <cell r="G84">
            <v>0</v>
          </cell>
        </row>
        <row r="85">
          <cell r="A85">
            <v>800096737</v>
          </cell>
          <cell r="B85" t="str">
            <v>MUNICIPIO DE AYAPEL</v>
          </cell>
          <cell r="C85">
            <v>75203208</v>
          </cell>
          <cell r="D85">
            <v>0</v>
          </cell>
          <cell r="E85">
            <v>0</v>
          </cell>
          <cell r="F85">
            <v>75203208</v>
          </cell>
          <cell r="G85">
            <v>0</v>
          </cell>
        </row>
        <row r="86">
          <cell r="A86">
            <v>800096770</v>
          </cell>
          <cell r="B86" t="str">
            <v>MUNICIPIO DE PUERTO ESCONDIDO</v>
          </cell>
          <cell r="C86">
            <v>119397261</v>
          </cell>
          <cell r="D86">
            <v>0</v>
          </cell>
          <cell r="E86">
            <v>0</v>
          </cell>
          <cell r="F86">
            <v>119397261</v>
          </cell>
          <cell r="G86">
            <v>0</v>
          </cell>
        </row>
        <row r="87">
          <cell r="A87">
            <v>800102912</v>
          </cell>
          <cell r="B87" t="str">
            <v>MUNICIPIO VALLE DEL GUAMUEZ</v>
          </cell>
          <cell r="C87">
            <v>31440520</v>
          </cell>
          <cell r="D87">
            <v>0</v>
          </cell>
          <cell r="E87">
            <v>0</v>
          </cell>
          <cell r="F87">
            <v>31440520</v>
          </cell>
          <cell r="G87">
            <v>0</v>
          </cell>
        </row>
        <row r="88">
          <cell r="A88">
            <v>800102504</v>
          </cell>
          <cell r="B88" t="str">
            <v>MUNICIPIO DE ARAUCA</v>
          </cell>
          <cell r="C88">
            <v>334200427</v>
          </cell>
          <cell r="D88">
            <v>0</v>
          </cell>
          <cell r="E88">
            <v>0</v>
          </cell>
          <cell r="F88">
            <v>334200427</v>
          </cell>
          <cell r="G88">
            <v>0</v>
          </cell>
        </row>
        <row r="89">
          <cell r="A89">
            <v>800229887</v>
          </cell>
          <cell r="B89" t="str">
            <v>MUNICIPIO DE PUERTO CAICEDO</v>
          </cell>
          <cell r="C89">
            <v>20973421</v>
          </cell>
          <cell r="D89">
            <v>0</v>
          </cell>
          <cell r="E89">
            <v>0</v>
          </cell>
          <cell r="F89">
            <v>20973421</v>
          </cell>
          <cell r="G89">
            <v>0</v>
          </cell>
        </row>
        <row r="90">
          <cell r="A90">
            <v>800245021</v>
          </cell>
          <cell r="B90" t="str">
            <v>MUNICIPIO DE LA ESPERANZA</v>
          </cell>
          <cell r="C90">
            <v>10776552</v>
          </cell>
          <cell r="D90">
            <v>0</v>
          </cell>
          <cell r="E90">
            <v>0</v>
          </cell>
          <cell r="F90">
            <v>10776552</v>
          </cell>
          <cell r="G90">
            <v>0</v>
          </cell>
        </row>
        <row r="91">
          <cell r="A91">
            <v>800255101</v>
          </cell>
          <cell r="B91" t="str">
            <v>MUNICIPIO DE HATONUEVO</v>
          </cell>
          <cell r="C91">
            <v>498274333</v>
          </cell>
          <cell r="D91">
            <v>0</v>
          </cell>
          <cell r="E91">
            <v>0</v>
          </cell>
          <cell r="F91">
            <v>498274333</v>
          </cell>
          <cell r="G91">
            <v>0</v>
          </cell>
        </row>
        <row r="92">
          <cell r="A92">
            <v>800252922</v>
          </cell>
          <cell r="B92" t="str">
            <v>MUNICIPIO SAN MIGUEL</v>
          </cell>
          <cell r="C92">
            <v>33408400</v>
          </cell>
          <cell r="D92">
            <v>0</v>
          </cell>
          <cell r="E92">
            <v>0</v>
          </cell>
          <cell r="F92">
            <v>33408400</v>
          </cell>
          <cell r="G92">
            <v>0</v>
          </cell>
        </row>
        <row r="93">
          <cell r="A93">
            <v>800253526</v>
          </cell>
          <cell r="B93" t="str">
            <v>MUNICIPIO DE CANTAGALLO</v>
          </cell>
          <cell r="C93">
            <v>254046684</v>
          </cell>
          <cell r="D93">
            <v>0</v>
          </cell>
          <cell r="E93">
            <v>0</v>
          </cell>
          <cell r="F93">
            <v>254046684</v>
          </cell>
          <cell r="G93">
            <v>0</v>
          </cell>
        </row>
        <row r="94">
          <cell r="A94">
            <v>800099262</v>
          </cell>
          <cell r="B94" t="str">
            <v>MUNICIPIO DE SANTIAGO</v>
          </cell>
          <cell r="C94">
            <v>18499089</v>
          </cell>
          <cell r="D94">
            <v>0</v>
          </cell>
          <cell r="E94">
            <v>0</v>
          </cell>
          <cell r="F94">
            <v>18499089</v>
          </cell>
          <cell r="G94">
            <v>0</v>
          </cell>
        </row>
        <row r="95">
          <cell r="A95">
            <v>800099425</v>
          </cell>
          <cell r="B95" t="str">
            <v>MUNICIPIO DE NUNCHIA</v>
          </cell>
          <cell r="C95">
            <v>7545725</v>
          </cell>
          <cell r="D95">
            <v>0</v>
          </cell>
          <cell r="E95">
            <v>0</v>
          </cell>
          <cell r="F95">
            <v>7545725</v>
          </cell>
          <cell r="G95">
            <v>0</v>
          </cell>
        </row>
        <row r="96">
          <cell r="A96">
            <v>800097176</v>
          </cell>
          <cell r="B96" t="str">
            <v>MUNICIPIO DE TESALIA</v>
          </cell>
          <cell r="C96">
            <v>744241</v>
          </cell>
          <cell r="D96">
            <v>0</v>
          </cell>
          <cell r="E96">
            <v>0</v>
          </cell>
          <cell r="F96">
            <v>744241</v>
          </cell>
          <cell r="G96">
            <v>0</v>
          </cell>
        </row>
        <row r="97">
          <cell r="A97">
            <v>845000021</v>
          </cell>
          <cell r="B97" t="str">
            <v>DEPARTAMENTO DEL VAUPES</v>
          </cell>
          <cell r="C97">
            <v>2819225749</v>
          </cell>
          <cell r="D97">
            <v>354279460</v>
          </cell>
          <cell r="E97">
            <v>0</v>
          </cell>
          <cell r="F97">
            <v>3173505209</v>
          </cell>
          <cell r="G97">
            <v>354279460</v>
          </cell>
        </row>
        <row r="98">
          <cell r="A98">
            <v>818000907</v>
          </cell>
          <cell r="B98" t="str">
            <v>MUNICIPIO DEL MEDIO BAUDO</v>
          </cell>
          <cell r="C98">
            <v>32631571</v>
          </cell>
          <cell r="D98">
            <v>0</v>
          </cell>
          <cell r="E98">
            <v>0</v>
          </cell>
          <cell r="F98">
            <v>32631571</v>
          </cell>
          <cell r="G98">
            <v>0</v>
          </cell>
        </row>
        <row r="99">
          <cell r="A99">
            <v>890000464</v>
          </cell>
          <cell r="B99" t="str">
            <v>MUNICIPIO DE ARMENIA</v>
          </cell>
          <cell r="C99">
            <v>7067911536</v>
          </cell>
          <cell r="D99">
            <v>0</v>
          </cell>
          <cell r="E99">
            <v>0</v>
          </cell>
          <cell r="F99">
            <v>7067911536</v>
          </cell>
          <cell r="G99">
            <v>0</v>
          </cell>
        </row>
        <row r="100">
          <cell r="A100">
            <v>890102006</v>
          </cell>
          <cell r="B100" t="str">
            <v>DEPARTAMENTO DEL ATLANTICO</v>
          </cell>
          <cell r="C100">
            <v>18303537259</v>
          </cell>
          <cell r="D100">
            <v>1876035838</v>
          </cell>
          <cell r="E100">
            <v>0</v>
          </cell>
          <cell r="F100">
            <v>20179573097</v>
          </cell>
          <cell r="G100">
            <v>1876035838</v>
          </cell>
        </row>
        <row r="101">
          <cell r="A101">
            <v>890201190</v>
          </cell>
          <cell r="B101" t="str">
            <v>MUNICIPIO DE PUERTO WILCHES</v>
          </cell>
          <cell r="C101">
            <v>264318099</v>
          </cell>
          <cell r="D101">
            <v>0</v>
          </cell>
          <cell r="E101">
            <v>0</v>
          </cell>
          <cell r="F101">
            <v>264318099</v>
          </cell>
          <cell r="G101">
            <v>0</v>
          </cell>
        </row>
        <row r="102">
          <cell r="A102">
            <v>890201235</v>
          </cell>
          <cell r="B102" t="str">
            <v>DEPARTAMENTO DE SANTANDER</v>
          </cell>
          <cell r="C102">
            <v>11114294304</v>
          </cell>
          <cell r="D102">
            <v>3262415142</v>
          </cell>
          <cell r="E102">
            <v>0</v>
          </cell>
          <cell r="F102">
            <v>14376709446</v>
          </cell>
          <cell r="G102">
            <v>3262415142</v>
          </cell>
        </row>
        <row r="103">
          <cell r="A103">
            <v>890201900</v>
          </cell>
          <cell r="B103" t="str">
            <v>MUNICIPIO DE BARRANCABERMEJA</v>
          </cell>
          <cell r="C103">
            <v>4159625112</v>
          </cell>
          <cell r="D103">
            <v>820001207</v>
          </cell>
          <cell r="E103">
            <v>0</v>
          </cell>
          <cell r="F103">
            <v>4979626319</v>
          </cell>
          <cell r="G103">
            <v>820001207</v>
          </cell>
        </row>
        <row r="104">
          <cell r="A104">
            <v>890204537</v>
          </cell>
          <cell r="B104" t="str">
            <v>MUNICIPIO DE LOS SANTOS</v>
          </cell>
          <cell r="C104">
            <v>5235548</v>
          </cell>
          <cell r="D104">
            <v>0</v>
          </cell>
          <cell r="E104">
            <v>0</v>
          </cell>
          <cell r="F104">
            <v>5235548</v>
          </cell>
          <cell r="G104">
            <v>0</v>
          </cell>
        </row>
        <row r="105">
          <cell r="A105">
            <v>890204643</v>
          </cell>
          <cell r="B105" t="str">
            <v>MUNICIPIO DE SABANA DE TORRES</v>
          </cell>
          <cell r="C105">
            <v>842103684</v>
          </cell>
          <cell r="D105">
            <v>0</v>
          </cell>
          <cell r="E105">
            <v>0</v>
          </cell>
          <cell r="F105">
            <v>842103684</v>
          </cell>
          <cell r="G105">
            <v>0</v>
          </cell>
        </row>
        <row r="106">
          <cell r="A106">
            <v>890204802</v>
          </cell>
          <cell r="B106" t="str">
            <v>MUNICIPIO  DE GIRON</v>
          </cell>
          <cell r="C106">
            <v>3376214068</v>
          </cell>
          <cell r="D106">
            <v>505336490</v>
          </cell>
          <cell r="E106">
            <v>0</v>
          </cell>
          <cell r="F106">
            <v>3881550558</v>
          </cell>
          <cell r="G106">
            <v>505336490</v>
          </cell>
        </row>
        <row r="107">
          <cell r="A107">
            <v>890205176</v>
          </cell>
          <cell r="B107" t="str">
            <v>MUNICIPIO DE FLORIDABLANCA</v>
          </cell>
          <cell r="C107">
            <v>1254934849</v>
          </cell>
          <cell r="D107">
            <v>1278623241</v>
          </cell>
          <cell r="E107">
            <v>0</v>
          </cell>
          <cell r="F107">
            <v>2533558090</v>
          </cell>
          <cell r="G107">
            <v>1278623241</v>
          </cell>
        </row>
        <row r="108">
          <cell r="A108">
            <v>890210951</v>
          </cell>
          <cell r="B108" t="str">
            <v>MUNICIPIO DE VETAS</v>
          </cell>
          <cell r="C108">
            <v>3688601</v>
          </cell>
          <cell r="D108">
            <v>0</v>
          </cell>
          <cell r="E108">
            <v>0</v>
          </cell>
          <cell r="F108">
            <v>3688601</v>
          </cell>
          <cell r="G108">
            <v>0</v>
          </cell>
        </row>
        <row r="109">
          <cell r="A109">
            <v>890399011</v>
          </cell>
          <cell r="B109" t="str">
            <v>MUNICIPIO  DE SANTIAGO  DE  CALI</v>
          </cell>
          <cell r="C109">
            <v>9412539816</v>
          </cell>
          <cell r="D109">
            <v>0</v>
          </cell>
          <cell r="E109">
            <v>0</v>
          </cell>
          <cell r="F109">
            <v>9412539816</v>
          </cell>
          <cell r="G109">
            <v>0</v>
          </cell>
        </row>
        <row r="110">
          <cell r="A110">
            <v>890399029</v>
          </cell>
          <cell r="B110" t="str">
            <v>DEPARTAMENTO DEL VALLE DEL CAUCA</v>
          </cell>
          <cell r="C110">
            <v>15684546800</v>
          </cell>
          <cell r="D110">
            <v>114309497</v>
          </cell>
          <cell r="E110">
            <v>0</v>
          </cell>
          <cell r="F110">
            <v>15798856297</v>
          </cell>
          <cell r="G110">
            <v>114309497</v>
          </cell>
        </row>
        <row r="111">
          <cell r="A111">
            <v>890399046</v>
          </cell>
          <cell r="B111" t="str">
            <v>MUNICIPIO DE JAMUNDI</v>
          </cell>
          <cell r="C111">
            <v>3690887536</v>
          </cell>
          <cell r="D111">
            <v>134163449</v>
          </cell>
          <cell r="E111">
            <v>0</v>
          </cell>
          <cell r="F111">
            <v>3825050985</v>
          </cell>
          <cell r="G111">
            <v>134163449</v>
          </cell>
        </row>
        <row r="112">
          <cell r="A112">
            <v>890480059</v>
          </cell>
          <cell r="B112" t="str">
            <v>DEPARTAMENTO DE BOLIVAR</v>
          </cell>
          <cell r="C112">
            <v>24575952314</v>
          </cell>
          <cell r="D112">
            <v>0</v>
          </cell>
          <cell r="E112">
            <v>0</v>
          </cell>
          <cell r="F112">
            <v>24575952314</v>
          </cell>
          <cell r="G112">
            <v>0</v>
          </cell>
        </row>
        <row r="113">
          <cell r="A113">
            <v>890501362</v>
          </cell>
          <cell r="B113" t="str">
            <v>MUNICIPIO DE TOLEDO</v>
          </cell>
          <cell r="C113">
            <v>22395813</v>
          </cell>
          <cell r="D113">
            <v>0</v>
          </cell>
          <cell r="E113">
            <v>0</v>
          </cell>
          <cell r="F113">
            <v>22395813</v>
          </cell>
          <cell r="G113">
            <v>0</v>
          </cell>
        </row>
        <row r="114">
          <cell r="A114">
            <v>890501434</v>
          </cell>
          <cell r="B114" t="str">
            <v>MUNICIPIO DE SAN JOSE DE CUCUTA</v>
          </cell>
          <cell r="C114">
            <v>13194193756</v>
          </cell>
          <cell r="D114">
            <v>2276782379</v>
          </cell>
          <cell r="E114">
            <v>0</v>
          </cell>
          <cell r="F114">
            <v>15470976135</v>
          </cell>
          <cell r="G114">
            <v>2276782379</v>
          </cell>
        </row>
        <row r="115">
          <cell r="A115">
            <v>890505662</v>
          </cell>
          <cell r="B115" t="str">
            <v>MUNICIPIO DE BOCHALEMA</v>
          </cell>
          <cell r="C115">
            <v>6288104</v>
          </cell>
          <cell r="D115">
            <v>0</v>
          </cell>
          <cell r="E115">
            <v>0</v>
          </cell>
          <cell r="F115">
            <v>6288104</v>
          </cell>
          <cell r="G115">
            <v>0</v>
          </cell>
        </row>
        <row r="116">
          <cell r="A116">
            <v>890701077</v>
          </cell>
          <cell r="B116" t="str">
            <v>MUNICIPIO DE PURIFICACION</v>
          </cell>
          <cell r="C116">
            <v>682776111</v>
          </cell>
          <cell r="D116">
            <v>0</v>
          </cell>
          <cell r="E116">
            <v>0</v>
          </cell>
          <cell r="F116">
            <v>682776111</v>
          </cell>
          <cell r="G116">
            <v>0</v>
          </cell>
        </row>
        <row r="117">
          <cell r="A117">
            <v>890701933</v>
          </cell>
          <cell r="B117" t="str">
            <v>MUNICIPIO DE MELGAR</v>
          </cell>
          <cell r="C117">
            <v>785017778</v>
          </cell>
          <cell r="D117">
            <v>0</v>
          </cell>
          <cell r="E117">
            <v>0</v>
          </cell>
          <cell r="F117">
            <v>785017778</v>
          </cell>
          <cell r="G117">
            <v>0</v>
          </cell>
        </row>
        <row r="118">
          <cell r="A118">
            <v>890702015</v>
          </cell>
          <cell r="B118" t="str">
            <v>MUNICIPIO DEL GUAMO</v>
          </cell>
          <cell r="C118">
            <v>31440520</v>
          </cell>
          <cell r="D118">
            <v>0</v>
          </cell>
          <cell r="E118">
            <v>0</v>
          </cell>
          <cell r="F118">
            <v>31440520</v>
          </cell>
          <cell r="G118">
            <v>0</v>
          </cell>
        </row>
        <row r="119">
          <cell r="A119">
            <v>890702027</v>
          </cell>
          <cell r="B119" t="str">
            <v>MUNICIPIO DEL ESPINAL</v>
          </cell>
          <cell r="C119">
            <v>213854392</v>
          </cell>
          <cell r="D119">
            <v>0</v>
          </cell>
          <cell r="E119">
            <v>0</v>
          </cell>
          <cell r="F119">
            <v>213854392</v>
          </cell>
          <cell r="G119">
            <v>0</v>
          </cell>
        </row>
        <row r="120">
          <cell r="A120">
            <v>890702038</v>
          </cell>
          <cell r="B120" t="str">
            <v>MUNICIPIO DE PRADO</v>
          </cell>
          <cell r="C120">
            <v>23828141</v>
          </cell>
          <cell r="D120">
            <v>0</v>
          </cell>
          <cell r="E120">
            <v>0</v>
          </cell>
          <cell r="F120">
            <v>23828141</v>
          </cell>
          <cell r="G120">
            <v>0</v>
          </cell>
        </row>
        <row r="121">
          <cell r="A121">
            <v>890801145</v>
          </cell>
          <cell r="B121" t="str">
            <v>MUNICIPIO DE MARMATO</v>
          </cell>
          <cell r="C121">
            <v>93672627</v>
          </cell>
          <cell r="D121">
            <v>0</v>
          </cell>
          <cell r="E121">
            <v>0</v>
          </cell>
          <cell r="F121">
            <v>93672627</v>
          </cell>
          <cell r="G121">
            <v>0</v>
          </cell>
        </row>
        <row r="122">
          <cell r="A122">
            <v>890900286</v>
          </cell>
          <cell r="B122" t="str">
            <v>DEPARTAMENTO DE ANTIOQUIA</v>
          </cell>
          <cell r="C122">
            <v>51198613676</v>
          </cell>
          <cell r="D122">
            <v>422508603</v>
          </cell>
          <cell r="E122">
            <v>0</v>
          </cell>
          <cell r="F122">
            <v>51621122279</v>
          </cell>
          <cell r="G122">
            <v>422508603</v>
          </cell>
        </row>
        <row r="123">
          <cell r="A123">
            <v>890907106</v>
          </cell>
          <cell r="B123" t="str">
            <v>MUNICIPIO DE ENVIGADO</v>
          </cell>
          <cell r="C123">
            <v>2777099661</v>
          </cell>
          <cell r="D123">
            <v>759714230</v>
          </cell>
          <cell r="E123">
            <v>0</v>
          </cell>
          <cell r="F123">
            <v>3536813891</v>
          </cell>
          <cell r="G123">
            <v>759714230</v>
          </cell>
        </row>
        <row r="124">
          <cell r="A124">
            <v>890980093</v>
          </cell>
          <cell r="B124" t="str">
            <v>MUNICIPIO DE ITAGUI</v>
          </cell>
          <cell r="C124">
            <v>2900412955</v>
          </cell>
          <cell r="D124">
            <v>197588897</v>
          </cell>
          <cell r="E124">
            <v>0</v>
          </cell>
          <cell r="F124">
            <v>3098001852</v>
          </cell>
          <cell r="G124">
            <v>197588897</v>
          </cell>
        </row>
        <row r="125">
          <cell r="A125">
            <v>890980112</v>
          </cell>
          <cell r="B125" t="str">
            <v>MUNICIPIO DE BELLO</v>
          </cell>
          <cell r="C125">
            <v>2859761478</v>
          </cell>
          <cell r="D125">
            <v>445161046</v>
          </cell>
          <cell r="E125">
            <v>0</v>
          </cell>
          <cell r="F125">
            <v>3304922524</v>
          </cell>
          <cell r="G125">
            <v>445161046</v>
          </cell>
        </row>
        <row r="126">
          <cell r="A126">
            <v>890980781</v>
          </cell>
          <cell r="B126" t="str">
            <v>MUNICIPIO DE TITIRIBI</v>
          </cell>
          <cell r="C126">
            <v>20373456</v>
          </cell>
          <cell r="D126">
            <v>0</v>
          </cell>
          <cell r="E126">
            <v>0</v>
          </cell>
          <cell r="F126">
            <v>20373456</v>
          </cell>
          <cell r="G126">
            <v>0</v>
          </cell>
        </row>
        <row r="127">
          <cell r="A127">
            <v>891180021</v>
          </cell>
          <cell r="B127" t="str">
            <v>MUNICIPIO DE PALERMO</v>
          </cell>
          <cell r="C127">
            <v>182435503</v>
          </cell>
          <cell r="D127">
            <v>0</v>
          </cell>
          <cell r="E127">
            <v>0</v>
          </cell>
          <cell r="F127">
            <v>182435503</v>
          </cell>
          <cell r="G127">
            <v>0</v>
          </cell>
        </row>
        <row r="128">
          <cell r="A128">
            <v>890106291</v>
          </cell>
          <cell r="B128" t="str">
            <v>MUNICIPIO DE SOLEDAD</v>
          </cell>
          <cell r="C128">
            <v>7361905210</v>
          </cell>
          <cell r="D128">
            <v>1545511161</v>
          </cell>
          <cell r="E128">
            <v>0</v>
          </cell>
          <cell r="F128">
            <v>8907416371</v>
          </cell>
          <cell r="G128">
            <v>1545511161</v>
          </cell>
        </row>
        <row r="129">
          <cell r="A129">
            <v>890204646</v>
          </cell>
          <cell r="B129" t="str">
            <v>MUNICIPIO DE RIONEGRO</v>
          </cell>
          <cell r="C129">
            <v>74707705</v>
          </cell>
          <cell r="D129">
            <v>0</v>
          </cell>
          <cell r="E129">
            <v>0</v>
          </cell>
          <cell r="F129">
            <v>74707705</v>
          </cell>
          <cell r="G129">
            <v>0</v>
          </cell>
        </row>
        <row r="130">
          <cell r="A130">
            <v>891280000</v>
          </cell>
          <cell r="B130" t="str">
            <v>MUNICIPIO DE PASTO</v>
          </cell>
          <cell r="C130">
            <v>6627921868</v>
          </cell>
          <cell r="D130">
            <v>1338837345</v>
          </cell>
          <cell r="E130">
            <v>0</v>
          </cell>
          <cell r="F130">
            <v>7966759213</v>
          </cell>
          <cell r="G130">
            <v>1338837345</v>
          </cell>
        </row>
        <row r="131">
          <cell r="A131">
            <v>891380007</v>
          </cell>
          <cell r="B131" t="str">
            <v xml:space="preserve">MUNICIPIO DE PALMIRA </v>
          </cell>
          <cell r="C131">
            <v>2771229215</v>
          </cell>
          <cell r="D131">
            <v>0</v>
          </cell>
          <cell r="E131">
            <v>0</v>
          </cell>
          <cell r="F131">
            <v>2771229215</v>
          </cell>
          <cell r="G131">
            <v>0</v>
          </cell>
        </row>
        <row r="132">
          <cell r="A132">
            <v>891380033</v>
          </cell>
          <cell r="B132" t="str">
            <v>MUNICIPIO DE BUGA</v>
          </cell>
          <cell r="C132">
            <v>2621454579</v>
          </cell>
          <cell r="D132">
            <v>158986088</v>
          </cell>
          <cell r="E132">
            <v>0</v>
          </cell>
          <cell r="F132">
            <v>2780440667</v>
          </cell>
          <cell r="G132">
            <v>158986088</v>
          </cell>
        </row>
        <row r="133">
          <cell r="A133">
            <v>891800466</v>
          </cell>
          <cell r="B133" t="str">
            <v>MUNICIPIO DE PUERTO BOYACA</v>
          </cell>
          <cell r="C133">
            <v>434603113</v>
          </cell>
          <cell r="D133">
            <v>0</v>
          </cell>
          <cell r="E133">
            <v>0</v>
          </cell>
          <cell r="F133">
            <v>434603113</v>
          </cell>
          <cell r="G133">
            <v>0</v>
          </cell>
        </row>
        <row r="134">
          <cell r="A134">
            <v>891800475</v>
          </cell>
          <cell r="B134" t="str">
            <v>MUNICIPIO DE CHIQUINQUIRA</v>
          </cell>
          <cell r="C134">
            <v>1257621</v>
          </cell>
          <cell r="D134">
            <v>0</v>
          </cell>
          <cell r="E134">
            <v>0</v>
          </cell>
          <cell r="F134">
            <v>1257621</v>
          </cell>
          <cell r="G134">
            <v>0</v>
          </cell>
        </row>
        <row r="135">
          <cell r="A135">
            <v>891800498</v>
          </cell>
          <cell r="B135" t="str">
            <v>DEPARTAMENTO DE BOYACA</v>
          </cell>
          <cell r="C135">
            <v>26367095939</v>
          </cell>
          <cell r="D135">
            <v>2601782660</v>
          </cell>
          <cell r="E135">
            <v>0</v>
          </cell>
          <cell r="F135">
            <v>28968878599</v>
          </cell>
          <cell r="G135">
            <v>2601782660</v>
          </cell>
        </row>
        <row r="136">
          <cell r="A136">
            <v>891800846</v>
          </cell>
          <cell r="B136" t="str">
            <v>MUNICIPIO DE TUNJA</v>
          </cell>
          <cell r="C136">
            <v>2749516059</v>
          </cell>
          <cell r="D136">
            <v>444005186</v>
          </cell>
          <cell r="E136">
            <v>0</v>
          </cell>
          <cell r="F136">
            <v>3193521245</v>
          </cell>
          <cell r="G136">
            <v>444005186</v>
          </cell>
        </row>
        <row r="137">
          <cell r="A137">
            <v>891800986</v>
          </cell>
          <cell r="B137" t="str">
            <v>MUNICIPIO DE VENTAQUEMADA</v>
          </cell>
          <cell r="C137">
            <v>4454492</v>
          </cell>
          <cell r="D137">
            <v>0</v>
          </cell>
          <cell r="E137">
            <v>0</v>
          </cell>
          <cell r="F137">
            <v>4454492</v>
          </cell>
          <cell r="G137">
            <v>0</v>
          </cell>
        </row>
        <row r="138">
          <cell r="A138">
            <v>891801244</v>
          </cell>
          <cell r="B138" t="str">
            <v>MUNICIPIO DE RAQUIRA</v>
          </cell>
          <cell r="C138">
            <v>14222433</v>
          </cell>
          <cell r="D138">
            <v>0</v>
          </cell>
          <cell r="E138">
            <v>0</v>
          </cell>
          <cell r="F138">
            <v>14222433</v>
          </cell>
          <cell r="G138">
            <v>0</v>
          </cell>
        </row>
        <row r="139">
          <cell r="A139">
            <v>891801368</v>
          </cell>
          <cell r="B139" t="str">
            <v>MUNICIPIO DE PAUNA</v>
          </cell>
          <cell r="C139">
            <v>44016728</v>
          </cell>
          <cell r="D139">
            <v>0</v>
          </cell>
          <cell r="E139">
            <v>0</v>
          </cell>
          <cell r="F139">
            <v>44016728</v>
          </cell>
          <cell r="G139">
            <v>0</v>
          </cell>
        </row>
        <row r="140">
          <cell r="A140">
            <v>890399025</v>
          </cell>
          <cell r="B140" t="str">
            <v>MUNICIPIO DE YUMBO</v>
          </cell>
          <cell r="C140">
            <v>980933752</v>
          </cell>
          <cell r="D140">
            <v>0</v>
          </cell>
          <cell r="E140">
            <v>0</v>
          </cell>
          <cell r="F140">
            <v>980933752</v>
          </cell>
          <cell r="G140">
            <v>0</v>
          </cell>
        </row>
        <row r="141">
          <cell r="A141">
            <v>891855015</v>
          </cell>
          <cell r="B141" t="str">
            <v>MUNICIPIO PAZ DE RIO</v>
          </cell>
          <cell r="C141">
            <v>11700876</v>
          </cell>
          <cell r="D141">
            <v>0</v>
          </cell>
          <cell r="E141">
            <v>0</v>
          </cell>
          <cell r="F141">
            <v>11700876</v>
          </cell>
          <cell r="G141">
            <v>0</v>
          </cell>
        </row>
        <row r="142">
          <cell r="A142">
            <v>891855130</v>
          </cell>
          <cell r="B142" t="str">
            <v>MUNICIPIO DE SOGAMOSO</v>
          </cell>
          <cell r="C142">
            <v>2398288351</v>
          </cell>
          <cell r="D142">
            <v>89709530</v>
          </cell>
          <cell r="E142">
            <v>0</v>
          </cell>
          <cell r="F142">
            <v>2487997881</v>
          </cell>
          <cell r="G142">
            <v>89709530</v>
          </cell>
        </row>
        <row r="143">
          <cell r="A143">
            <v>891855138</v>
          </cell>
          <cell r="B143" t="str">
            <v>MUNICIPIO DE DUITAMA</v>
          </cell>
          <cell r="C143">
            <v>2404752394</v>
          </cell>
          <cell r="D143">
            <v>658640453</v>
          </cell>
          <cell r="E143">
            <v>0</v>
          </cell>
          <cell r="F143">
            <v>3063392847</v>
          </cell>
          <cell r="G143">
            <v>658640453</v>
          </cell>
        </row>
        <row r="144">
          <cell r="A144">
            <v>891855200</v>
          </cell>
          <cell r="B144" t="str">
            <v>MUNICIPIO DE AGUAZUL</v>
          </cell>
          <cell r="C144">
            <v>1241791120</v>
          </cell>
          <cell r="D144">
            <v>0</v>
          </cell>
          <cell r="E144">
            <v>0</v>
          </cell>
          <cell r="F144">
            <v>1241791120</v>
          </cell>
          <cell r="G144">
            <v>0</v>
          </cell>
        </row>
        <row r="145">
          <cell r="A145">
            <v>892099324</v>
          </cell>
          <cell r="B145" t="str">
            <v>MUNICIPIO DE VILLAVICENCIO</v>
          </cell>
          <cell r="C145">
            <v>5643397728</v>
          </cell>
          <cell r="D145">
            <v>999341124</v>
          </cell>
          <cell r="E145">
            <v>0</v>
          </cell>
          <cell r="F145">
            <v>6642738852</v>
          </cell>
          <cell r="G145">
            <v>999341124</v>
          </cell>
        </row>
        <row r="146">
          <cell r="A146">
            <v>892099392</v>
          </cell>
          <cell r="B146" t="str">
            <v>MUNICIPIO DE OROCUE</v>
          </cell>
          <cell r="C146">
            <v>373211140</v>
          </cell>
          <cell r="D146">
            <v>0</v>
          </cell>
          <cell r="E146">
            <v>0</v>
          </cell>
          <cell r="F146">
            <v>373211140</v>
          </cell>
          <cell r="G146">
            <v>0</v>
          </cell>
        </row>
        <row r="147">
          <cell r="A147">
            <v>892115015</v>
          </cell>
          <cell r="B147" t="str">
            <v>DEPARTAMENTO DE LA GUAJIRA</v>
          </cell>
          <cell r="C147">
            <v>18638158679</v>
          </cell>
          <cell r="D147">
            <v>1205950154</v>
          </cell>
          <cell r="E147">
            <v>0</v>
          </cell>
          <cell r="F147">
            <v>19844108833</v>
          </cell>
          <cell r="G147">
            <v>1205950154</v>
          </cell>
        </row>
        <row r="148">
          <cell r="A148">
            <v>892115155</v>
          </cell>
          <cell r="B148" t="str">
            <v>MUNICIPIO DE URIBIA</v>
          </cell>
          <cell r="C148">
            <v>12942026314</v>
          </cell>
          <cell r="D148">
            <v>752843853</v>
          </cell>
          <cell r="E148">
            <v>0</v>
          </cell>
          <cell r="F148">
            <v>13694870167</v>
          </cell>
          <cell r="G148">
            <v>752843853</v>
          </cell>
        </row>
        <row r="149">
          <cell r="A149">
            <v>892200839</v>
          </cell>
          <cell r="B149" t="str">
            <v>MUNICIPIO DE TOLU EN REESTRUCTURACION</v>
          </cell>
          <cell r="C149">
            <v>226371743</v>
          </cell>
          <cell r="D149">
            <v>0</v>
          </cell>
          <cell r="E149">
            <v>0</v>
          </cell>
          <cell r="F149">
            <v>226371743</v>
          </cell>
          <cell r="G149">
            <v>0</v>
          </cell>
        </row>
        <row r="150">
          <cell r="A150">
            <v>892201286</v>
          </cell>
          <cell r="B150" t="str">
            <v>MUNICIPIO DE  BUENAVISTA</v>
          </cell>
          <cell r="C150">
            <v>23140223</v>
          </cell>
          <cell r="D150">
            <v>0</v>
          </cell>
          <cell r="E150">
            <v>0</v>
          </cell>
          <cell r="F150">
            <v>23140223</v>
          </cell>
          <cell r="G150">
            <v>0</v>
          </cell>
        </row>
        <row r="151">
          <cell r="A151">
            <v>892280021</v>
          </cell>
          <cell r="B151" t="str">
            <v>DEPARTAMENTO DE SUCRE</v>
          </cell>
          <cell r="C151">
            <v>11716047271</v>
          </cell>
          <cell r="D151">
            <v>2657095952</v>
          </cell>
          <cell r="E151">
            <v>0</v>
          </cell>
          <cell r="F151">
            <v>14373143223</v>
          </cell>
          <cell r="G151">
            <v>2657095952</v>
          </cell>
        </row>
        <row r="152">
          <cell r="A152">
            <v>890700942</v>
          </cell>
          <cell r="B152" t="str">
            <v>MUNICIPIO DE ORTEGA</v>
          </cell>
          <cell r="C152">
            <v>114646399</v>
          </cell>
          <cell r="D152">
            <v>0</v>
          </cell>
          <cell r="E152">
            <v>0</v>
          </cell>
          <cell r="F152">
            <v>114646399</v>
          </cell>
          <cell r="G152">
            <v>0</v>
          </cell>
        </row>
        <row r="153">
          <cell r="A153">
            <v>890700961</v>
          </cell>
          <cell r="B153" t="str">
            <v>MUNICIPIO DE ALVARADO</v>
          </cell>
          <cell r="C153">
            <v>25152416</v>
          </cell>
          <cell r="D153">
            <v>0</v>
          </cell>
          <cell r="E153">
            <v>0</v>
          </cell>
          <cell r="F153">
            <v>25152416</v>
          </cell>
          <cell r="G153">
            <v>0</v>
          </cell>
        </row>
        <row r="154">
          <cell r="A154">
            <v>890801052</v>
          </cell>
          <cell r="B154" t="str">
            <v>DEPARTAMENTO DE CALDAS</v>
          </cell>
          <cell r="C154">
            <v>19239088341</v>
          </cell>
          <cell r="D154">
            <v>3001221015</v>
          </cell>
          <cell r="E154">
            <v>0</v>
          </cell>
          <cell r="F154">
            <v>22240309356</v>
          </cell>
          <cell r="G154">
            <v>3001221015</v>
          </cell>
        </row>
        <row r="155">
          <cell r="A155">
            <v>890801053</v>
          </cell>
          <cell r="B155" t="str">
            <v>MUNICIPIO DE MANIZALES</v>
          </cell>
          <cell r="C155">
            <v>6070402575</v>
          </cell>
          <cell r="D155">
            <v>707467846</v>
          </cell>
          <cell r="E155">
            <v>0</v>
          </cell>
          <cell r="F155">
            <v>6777870421</v>
          </cell>
          <cell r="G155">
            <v>707467846</v>
          </cell>
        </row>
        <row r="156">
          <cell r="A156">
            <v>890905211</v>
          </cell>
          <cell r="B156" t="str">
            <v>MUNICIPIO DE MEDELLIN</v>
          </cell>
          <cell r="C156">
            <v>5815436674</v>
          </cell>
          <cell r="D156">
            <v>1585318419</v>
          </cell>
          <cell r="E156">
            <v>0</v>
          </cell>
          <cell r="F156">
            <v>7400755093</v>
          </cell>
          <cell r="G156">
            <v>1585318419</v>
          </cell>
        </row>
        <row r="157">
          <cell r="A157">
            <v>899999114</v>
          </cell>
          <cell r="B157" t="str">
            <v>DEPARTAMENTO DE CUNDINAMARCA</v>
          </cell>
          <cell r="C157">
            <v>45685607716</v>
          </cell>
          <cell r="D157">
            <v>972005384</v>
          </cell>
          <cell r="E157">
            <v>0</v>
          </cell>
          <cell r="F157">
            <v>46657613100</v>
          </cell>
          <cell r="G157">
            <v>972005384</v>
          </cell>
        </row>
        <row r="158">
          <cell r="A158">
            <v>899999172</v>
          </cell>
          <cell r="B158" t="str">
            <v>MUNICIPIO DE CHIA</v>
          </cell>
          <cell r="C158">
            <v>689399359</v>
          </cell>
          <cell r="D158">
            <v>205534152</v>
          </cell>
          <cell r="E158">
            <v>0</v>
          </cell>
          <cell r="F158">
            <v>894933511</v>
          </cell>
          <cell r="G158">
            <v>205534152</v>
          </cell>
        </row>
        <row r="159">
          <cell r="A159">
            <v>899999318</v>
          </cell>
          <cell r="B159" t="str">
            <v>MUNICIPIO DE ZIPAQUIRA</v>
          </cell>
          <cell r="C159">
            <v>1625940220</v>
          </cell>
          <cell r="D159">
            <v>0</v>
          </cell>
          <cell r="E159">
            <v>0</v>
          </cell>
          <cell r="F159">
            <v>1625940220</v>
          </cell>
          <cell r="G159">
            <v>0</v>
          </cell>
        </row>
        <row r="160">
          <cell r="A160">
            <v>899999701</v>
          </cell>
          <cell r="B160" t="str">
            <v>MUNICIPIO DE GUADUAS</v>
          </cell>
          <cell r="C160">
            <v>161170785</v>
          </cell>
          <cell r="D160">
            <v>0</v>
          </cell>
          <cell r="E160">
            <v>0</v>
          </cell>
          <cell r="F160">
            <v>161170785</v>
          </cell>
          <cell r="G160">
            <v>0</v>
          </cell>
        </row>
        <row r="161">
          <cell r="A161">
            <v>890907317</v>
          </cell>
          <cell r="B161" t="str">
            <v>MUNICIPIO DE RIONEGRO ANTIOQUIA</v>
          </cell>
          <cell r="C161">
            <v>1511314176</v>
          </cell>
          <cell r="D161">
            <v>410014738</v>
          </cell>
          <cell r="E161">
            <v>0</v>
          </cell>
          <cell r="F161">
            <v>1921328914</v>
          </cell>
          <cell r="G161">
            <v>410014738</v>
          </cell>
        </row>
        <row r="162">
          <cell r="A162">
            <v>890980095</v>
          </cell>
          <cell r="B162" t="str">
            <v>MUNICIPIO DE APARTADO</v>
          </cell>
          <cell r="C162">
            <v>2246488674</v>
          </cell>
          <cell r="D162">
            <v>354311853</v>
          </cell>
          <cell r="E162">
            <v>0</v>
          </cell>
          <cell r="F162">
            <v>2600800527</v>
          </cell>
          <cell r="G162">
            <v>354311853</v>
          </cell>
        </row>
        <row r="163">
          <cell r="A163">
            <v>890980331</v>
          </cell>
          <cell r="B163" t="str">
            <v>MUNICIPIO DE SABANETA</v>
          </cell>
          <cell r="C163">
            <v>363218915</v>
          </cell>
          <cell r="D163">
            <v>152850459</v>
          </cell>
          <cell r="E163">
            <v>0</v>
          </cell>
          <cell r="F163">
            <v>516069374</v>
          </cell>
          <cell r="G163">
            <v>152850459</v>
          </cell>
        </row>
        <row r="164">
          <cell r="A164">
            <v>890984415</v>
          </cell>
          <cell r="B164" t="str">
            <v>MUNICIPIO DE BRICEÑO</v>
          </cell>
          <cell r="C164">
            <v>2066271</v>
          </cell>
          <cell r="D164">
            <v>0</v>
          </cell>
          <cell r="E164">
            <v>0</v>
          </cell>
          <cell r="F164">
            <v>2066271</v>
          </cell>
          <cell r="G164">
            <v>0</v>
          </cell>
        </row>
        <row r="165">
          <cell r="A165">
            <v>891180009</v>
          </cell>
          <cell r="B165" t="str">
            <v>MUNICIPIO DE NEIVA</v>
          </cell>
          <cell r="C165">
            <v>6699404850</v>
          </cell>
          <cell r="D165">
            <v>1176416069</v>
          </cell>
          <cell r="E165">
            <v>0</v>
          </cell>
          <cell r="F165">
            <v>7875820919</v>
          </cell>
          <cell r="G165">
            <v>1176416069</v>
          </cell>
        </row>
        <row r="166">
          <cell r="A166">
            <v>891180070</v>
          </cell>
          <cell r="B166" t="str">
            <v>MUNICIPIO DE AIPE</v>
          </cell>
          <cell r="C166">
            <v>861924607</v>
          </cell>
          <cell r="D166">
            <v>0</v>
          </cell>
          <cell r="E166">
            <v>0</v>
          </cell>
          <cell r="F166">
            <v>861924607</v>
          </cell>
          <cell r="G166">
            <v>0</v>
          </cell>
        </row>
        <row r="167">
          <cell r="A167">
            <v>891180077</v>
          </cell>
          <cell r="B167" t="str">
            <v>MUNICIPIO DE PITALITO</v>
          </cell>
          <cell r="C167">
            <v>1352434326</v>
          </cell>
          <cell r="D167">
            <v>398564393</v>
          </cell>
          <cell r="E167">
            <v>0</v>
          </cell>
          <cell r="F167">
            <v>1750998719</v>
          </cell>
          <cell r="G167">
            <v>398564393</v>
          </cell>
        </row>
        <row r="168">
          <cell r="A168">
            <v>891200916</v>
          </cell>
          <cell r="B168" t="str">
            <v>MUNICIPIO DE TUMACO</v>
          </cell>
          <cell r="C168">
            <v>6990638689</v>
          </cell>
          <cell r="D168">
            <v>336125818</v>
          </cell>
          <cell r="E168">
            <v>0</v>
          </cell>
          <cell r="F168">
            <v>7326764507</v>
          </cell>
          <cell r="G168">
            <v>336125818</v>
          </cell>
        </row>
        <row r="169">
          <cell r="A169">
            <v>891480030</v>
          </cell>
          <cell r="B169" t="str">
            <v>MUNICIPIO DE PEREIRA</v>
          </cell>
          <cell r="C169">
            <v>6137469888</v>
          </cell>
          <cell r="D169">
            <v>864190802</v>
          </cell>
          <cell r="E169">
            <v>0</v>
          </cell>
          <cell r="F169">
            <v>7001660690</v>
          </cell>
          <cell r="G169">
            <v>864190802</v>
          </cell>
        </row>
        <row r="170">
          <cell r="A170">
            <v>891580006</v>
          </cell>
          <cell r="B170" t="str">
            <v>MUNICIPIO DE POPAYAN</v>
          </cell>
          <cell r="C170">
            <v>3394628227</v>
          </cell>
          <cell r="D170">
            <v>256498289</v>
          </cell>
          <cell r="E170">
            <v>0</v>
          </cell>
          <cell r="F170">
            <v>3651126516</v>
          </cell>
          <cell r="G170">
            <v>256498289</v>
          </cell>
        </row>
        <row r="171">
          <cell r="A171">
            <v>891780043</v>
          </cell>
          <cell r="B171" t="str">
            <v>MUNICIPIO DE CIENAGA</v>
          </cell>
          <cell r="C171">
            <v>5187989532</v>
          </cell>
          <cell r="D171">
            <v>1117241196</v>
          </cell>
          <cell r="E171">
            <v>0</v>
          </cell>
          <cell r="F171">
            <v>6305230728</v>
          </cell>
          <cell r="G171">
            <v>1117241196</v>
          </cell>
        </row>
        <row r="172">
          <cell r="A172">
            <v>891855017</v>
          </cell>
          <cell r="B172" t="str">
            <v>MUNICIPIO DE YOPAL</v>
          </cell>
          <cell r="C172">
            <v>5955739049</v>
          </cell>
          <cell r="D172">
            <v>633632630</v>
          </cell>
          <cell r="E172">
            <v>0</v>
          </cell>
          <cell r="F172">
            <v>6589371679</v>
          </cell>
          <cell r="G172">
            <v>633632630</v>
          </cell>
        </row>
        <row r="173">
          <cell r="A173">
            <v>891856131</v>
          </cell>
          <cell r="B173" t="str">
            <v>MUNICIPIO DE TASCO</v>
          </cell>
          <cell r="C173">
            <v>5533531</v>
          </cell>
          <cell r="D173">
            <v>0</v>
          </cell>
          <cell r="E173">
            <v>0</v>
          </cell>
          <cell r="F173">
            <v>5533531</v>
          </cell>
          <cell r="G173">
            <v>0</v>
          </cell>
        </row>
        <row r="174">
          <cell r="A174">
            <v>891900493</v>
          </cell>
          <cell r="B174" t="str">
            <v>MUNICIPIO DE CARTAGO</v>
          </cell>
          <cell r="C174">
            <v>2496875892</v>
          </cell>
          <cell r="D174">
            <v>0</v>
          </cell>
          <cell r="E174">
            <v>0</v>
          </cell>
          <cell r="F174">
            <v>2496875892</v>
          </cell>
          <cell r="G174">
            <v>0</v>
          </cell>
        </row>
        <row r="175">
          <cell r="A175">
            <v>892099216</v>
          </cell>
          <cell r="B175" t="str">
            <v>DEPARTAMENTO DEL CASANARE</v>
          </cell>
          <cell r="C175">
            <v>15711226603</v>
          </cell>
          <cell r="D175">
            <v>324761570</v>
          </cell>
          <cell r="E175">
            <v>0</v>
          </cell>
          <cell r="F175">
            <v>16035988173</v>
          </cell>
          <cell r="G175">
            <v>324761570</v>
          </cell>
        </row>
        <row r="176">
          <cell r="A176">
            <v>892115007</v>
          </cell>
          <cell r="B176" t="str">
            <v xml:space="preserve">DISTRITO ESPECIAL, TURISTICO Y CULTURAL DE RIOHACHA </v>
          </cell>
          <cell r="C176">
            <v>4904709339</v>
          </cell>
          <cell r="D176">
            <v>788060062</v>
          </cell>
          <cell r="E176">
            <v>0</v>
          </cell>
          <cell r="F176">
            <v>5692769401</v>
          </cell>
          <cell r="G176">
            <v>788060062</v>
          </cell>
        </row>
        <row r="177">
          <cell r="A177">
            <v>892280055</v>
          </cell>
          <cell r="B177" t="str">
            <v>MUNICIPIO DE SAMPUES</v>
          </cell>
          <cell r="C177">
            <v>162304768</v>
          </cell>
          <cell r="D177">
            <v>0</v>
          </cell>
          <cell r="E177">
            <v>0</v>
          </cell>
          <cell r="F177">
            <v>162304768</v>
          </cell>
          <cell r="G177">
            <v>0</v>
          </cell>
        </row>
        <row r="178">
          <cell r="A178">
            <v>892300123</v>
          </cell>
          <cell r="B178" t="str">
            <v>MUNICIPIO DE RIO DE ORO</v>
          </cell>
          <cell r="C178">
            <v>544943282</v>
          </cell>
          <cell r="D178">
            <v>0</v>
          </cell>
          <cell r="E178">
            <v>0</v>
          </cell>
          <cell r="F178">
            <v>544943282</v>
          </cell>
          <cell r="G178">
            <v>0</v>
          </cell>
        </row>
        <row r="179">
          <cell r="A179">
            <v>892301093</v>
          </cell>
          <cell r="B179" t="str">
            <v>MUNICIPIO DE SAN MARTIN</v>
          </cell>
          <cell r="C179">
            <v>102800662</v>
          </cell>
          <cell r="D179">
            <v>0</v>
          </cell>
          <cell r="E179">
            <v>0</v>
          </cell>
          <cell r="F179">
            <v>102800662</v>
          </cell>
          <cell r="G179">
            <v>0</v>
          </cell>
        </row>
        <row r="180">
          <cell r="A180">
            <v>892400038</v>
          </cell>
          <cell r="B180" t="str">
            <v>DEPARTAMENTO ARCHIPIELAGO DE SAN ANDRES PROVIDENCIA Y SANTA CATALINA</v>
          </cell>
          <cell r="C180">
            <v>1840031653</v>
          </cell>
          <cell r="D180">
            <v>141094648</v>
          </cell>
          <cell r="E180">
            <v>0</v>
          </cell>
          <cell r="F180">
            <v>1981126301</v>
          </cell>
          <cell r="G180">
            <v>141094648</v>
          </cell>
        </row>
        <row r="181">
          <cell r="A181">
            <v>899999281</v>
          </cell>
          <cell r="B181" t="str">
            <v>MUNICIPIO DE UBATE</v>
          </cell>
          <cell r="C181">
            <v>6288104</v>
          </cell>
          <cell r="D181">
            <v>0</v>
          </cell>
          <cell r="E181">
            <v>0</v>
          </cell>
          <cell r="F181">
            <v>6288104</v>
          </cell>
          <cell r="G181">
            <v>0</v>
          </cell>
        </row>
        <row r="182">
          <cell r="A182">
            <v>899999330</v>
          </cell>
          <cell r="B182" t="str">
            <v>MUNICIPIO DE LENGUAZAQUE CUNDINAMARCA</v>
          </cell>
          <cell r="C182">
            <v>21311642</v>
          </cell>
          <cell r="D182">
            <v>0</v>
          </cell>
          <cell r="E182">
            <v>0</v>
          </cell>
          <cell r="F182">
            <v>21311642</v>
          </cell>
          <cell r="G182">
            <v>0</v>
          </cell>
        </row>
        <row r="183">
          <cell r="A183">
            <v>899999342</v>
          </cell>
          <cell r="B183" t="str">
            <v>MUNICIPIO DE MOSQUERA</v>
          </cell>
          <cell r="C183">
            <v>2215652811</v>
          </cell>
          <cell r="D183">
            <v>181698386</v>
          </cell>
          <cell r="E183">
            <v>0</v>
          </cell>
          <cell r="F183">
            <v>2397351197</v>
          </cell>
          <cell r="G183">
            <v>181698386</v>
          </cell>
        </row>
        <row r="184">
          <cell r="A184">
            <v>890072044</v>
          </cell>
          <cell r="B184" t="str">
            <v>MUNICIPIO SANTA ISABEL</v>
          </cell>
          <cell r="C184">
            <v>47412304</v>
          </cell>
          <cell r="D184">
            <v>0</v>
          </cell>
          <cell r="E184">
            <v>0</v>
          </cell>
          <cell r="F184">
            <v>47412304</v>
          </cell>
          <cell r="G184">
            <v>0</v>
          </cell>
        </row>
        <row r="185">
          <cell r="A185">
            <v>890114335</v>
          </cell>
          <cell r="B185" t="str">
            <v>MUNICIPIO DE MALAMBO</v>
          </cell>
          <cell r="C185">
            <v>1264102812</v>
          </cell>
          <cell r="D185">
            <v>449369937</v>
          </cell>
          <cell r="E185">
            <v>0</v>
          </cell>
          <cell r="F185">
            <v>1713472749</v>
          </cell>
          <cell r="G185">
            <v>449369937</v>
          </cell>
        </row>
        <row r="186">
          <cell r="A186">
            <v>890201222</v>
          </cell>
          <cell r="B186" t="str">
            <v>MUNICIPIO DE BUCARAMANGA</v>
          </cell>
          <cell r="C186">
            <v>1653067287</v>
          </cell>
          <cell r="D186">
            <v>142724559</v>
          </cell>
          <cell r="E186">
            <v>0</v>
          </cell>
          <cell r="F186">
            <v>1795791846</v>
          </cell>
          <cell r="G186">
            <v>142724559</v>
          </cell>
        </row>
        <row r="187">
          <cell r="A187">
            <v>890205383</v>
          </cell>
          <cell r="B187" t="str">
            <v>MUNICIPIO DE PIEDECUESTA</v>
          </cell>
          <cell r="C187">
            <v>1035471440</v>
          </cell>
          <cell r="D187">
            <v>404246516</v>
          </cell>
          <cell r="E187">
            <v>0</v>
          </cell>
          <cell r="F187">
            <v>1439717956</v>
          </cell>
          <cell r="G187">
            <v>404246516</v>
          </cell>
        </row>
        <row r="188">
          <cell r="A188">
            <v>890680008</v>
          </cell>
          <cell r="B188" t="str">
            <v>MUNICIPIO DE FUSAGASUGA</v>
          </cell>
          <cell r="C188">
            <v>2313173613</v>
          </cell>
          <cell r="D188">
            <v>565511932</v>
          </cell>
          <cell r="E188">
            <v>0</v>
          </cell>
          <cell r="F188">
            <v>2878685545</v>
          </cell>
          <cell r="G188">
            <v>565511932</v>
          </cell>
        </row>
        <row r="189">
          <cell r="A189">
            <v>890680378</v>
          </cell>
          <cell r="B189" t="str">
            <v>MUNICIPIO DE GIRARDOT</v>
          </cell>
          <cell r="C189">
            <v>1378124164</v>
          </cell>
          <cell r="D189">
            <v>478081732</v>
          </cell>
          <cell r="E189">
            <v>0</v>
          </cell>
          <cell r="F189">
            <v>1856205896</v>
          </cell>
          <cell r="G189">
            <v>478081732</v>
          </cell>
        </row>
        <row r="190">
          <cell r="A190">
            <v>890801130</v>
          </cell>
          <cell r="B190" t="str">
            <v>MUNICIPIO DE LA DORADA</v>
          </cell>
          <cell r="C190">
            <v>549192975</v>
          </cell>
          <cell r="D190">
            <v>0</v>
          </cell>
          <cell r="E190">
            <v>0</v>
          </cell>
          <cell r="F190">
            <v>549192975</v>
          </cell>
          <cell r="G190">
            <v>0</v>
          </cell>
        </row>
        <row r="191">
          <cell r="A191">
            <v>817000992</v>
          </cell>
          <cell r="B191" t="str">
            <v>MUNICIPIO DE PIAMONTE</v>
          </cell>
          <cell r="C191">
            <v>25169570</v>
          </cell>
          <cell r="D191">
            <v>0</v>
          </cell>
          <cell r="E191">
            <v>0</v>
          </cell>
          <cell r="F191">
            <v>25169570</v>
          </cell>
          <cell r="G191">
            <v>0</v>
          </cell>
        </row>
        <row r="192">
          <cell r="A192">
            <v>839000360</v>
          </cell>
          <cell r="B192" t="str">
            <v>MUNICIPIO DE ALBANIA</v>
          </cell>
          <cell r="C192">
            <v>519789349</v>
          </cell>
          <cell r="D192">
            <v>0</v>
          </cell>
          <cell r="E192">
            <v>0</v>
          </cell>
          <cell r="F192">
            <v>519789349</v>
          </cell>
          <cell r="G192">
            <v>0</v>
          </cell>
        </row>
        <row r="193">
          <cell r="A193">
            <v>890981518</v>
          </cell>
          <cell r="B193" t="str">
            <v>MUNICIPIO DE AMALFI</v>
          </cell>
          <cell r="C193">
            <v>18864311</v>
          </cell>
          <cell r="D193">
            <v>0</v>
          </cell>
          <cell r="E193">
            <v>0</v>
          </cell>
          <cell r="F193">
            <v>18864311</v>
          </cell>
          <cell r="G193">
            <v>0</v>
          </cell>
        </row>
        <row r="194">
          <cell r="A194">
            <v>891480085</v>
          </cell>
          <cell r="B194" t="str">
            <v>DEPARTAMENTO DE RISARALDA</v>
          </cell>
          <cell r="C194">
            <v>6275155245</v>
          </cell>
          <cell r="D194">
            <v>1118487560</v>
          </cell>
          <cell r="E194">
            <v>0</v>
          </cell>
          <cell r="F194">
            <v>7393642805</v>
          </cell>
          <cell r="G194">
            <v>1118487560</v>
          </cell>
        </row>
        <row r="195">
          <cell r="A195">
            <v>891801240</v>
          </cell>
          <cell r="B195" t="str">
            <v>MUNICIPIO DE PAIPA</v>
          </cell>
          <cell r="C195">
            <v>6269994</v>
          </cell>
          <cell r="D195">
            <v>0</v>
          </cell>
          <cell r="E195">
            <v>0</v>
          </cell>
          <cell r="F195">
            <v>6269994</v>
          </cell>
          <cell r="G195">
            <v>0</v>
          </cell>
        </row>
        <row r="196">
          <cell r="A196">
            <v>891801362</v>
          </cell>
          <cell r="B196" t="str">
            <v>MUNICIPIO DE OTANCHE</v>
          </cell>
          <cell r="C196">
            <v>30346477</v>
          </cell>
          <cell r="D196">
            <v>0</v>
          </cell>
          <cell r="E196">
            <v>0</v>
          </cell>
          <cell r="F196">
            <v>30346477</v>
          </cell>
          <cell r="G196">
            <v>0</v>
          </cell>
        </row>
        <row r="197">
          <cell r="A197">
            <v>891801994</v>
          </cell>
          <cell r="B197" t="str">
            <v>MUNICIPIO DE MOTAVITA</v>
          </cell>
          <cell r="C197">
            <v>13060392</v>
          </cell>
          <cell r="D197">
            <v>0</v>
          </cell>
          <cell r="E197">
            <v>0</v>
          </cell>
          <cell r="F197">
            <v>13060392</v>
          </cell>
          <cell r="G197">
            <v>0</v>
          </cell>
        </row>
        <row r="198">
          <cell r="A198">
            <v>891900272</v>
          </cell>
          <cell r="B198" t="str">
            <v>MUNICIPIO DE TULUA</v>
          </cell>
          <cell r="C198">
            <v>3082167198</v>
          </cell>
          <cell r="D198">
            <v>523490132</v>
          </cell>
          <cell r="E198">
            <v>0</v>
          </cell>
          <cell r="F198">
            <v>3605657330</v>
          </cell>
          <cell r="G198">
            <v>523490132</v>
          </cell>
        </row>
        <row r="199">
          <cell r="A199">
            <v>892001457</v>
          </cell>
          <cell r="B199" t="str">
            <v>MUNICIPIO DE ACACIAS</v>
          </cell>
          <cell r="C199">
            <v>2359276600</v>
          </cell>
          <cell r="D199">
            <v>0</v>
          </cell>
          <cell r="E199">
            <v>0</v>
          </cell>
          <cell r="F199">
            <v>2359276600</v>
          </cell>
          <cell r="G199">
            <v>0</v>
          </cell>
        </row>
        <row r="200">
          <cell r="A200">
            <v>892280063</v>
          </cell>
          <cell r="B200" t="str">
            <v>MUNICIPIO DE SAN PEDRO</v>
          </cell>
          <cell r="C200">
            <v>768971468</v>
          </cell>
          <cell r="D200">
            <v>0</v>
          </cell>
          <cell r="E200">
            <v>0</v>
          </cell>
          <cell r="F200">
            <v>768971468</v>
          </cell>
          <cell r="G200">
            <v>0</v>
          </cell>
        </row>
        <row r="201">
          <cell r="A201">
            <v>890801152</v>
          </cell>
          <cell r="B201" t="str">
            <v>MUNICIPIO DE VILLAMARIA</v>
          </cell>
          <cell r="C201">
            <v>2512727</v>
          </cell>
          <cell r="D201">
            <v>0</v>
          </cell>
          <cell r="E201">
            <v>0</v>
          </cell>
          <cell r="F201">
            <v>2512727</v>
          </cell>
          <cell r="G201">
            <v>0</v>
          </cell>
        </row>
        <row r="202">
          <cell r="A202">
            <v>890501876</v>
          </cell>
          <cell r="B202" t="str">
            <v>MUNICIPIO DE SAN CAYETANO</v>
          </cell>
          <cell r="C202">
            <v>5989177</v>
          </cell>
          <cell r="D202">
            <v>0</v>
          </cell>
          <cell r="E202">
            <v>0</v>
          </cell>
          <cell r="F202">
            <v>5989177</v>
          </cell>
          <cell r="G202">
            <v>0</v>
          </cell>
        </row>
        <row r="203">
          <cell r="A203">
            <v>891680011</v>
          </cell>
          <cell r="B203" t="str">
            <v>MUNICIPIO DE QUIBDO</v>
          </cell>
          <cell r="C203">
            <v>4070839091</v>
          </cell>
          <cell r="D203">
            <v>1271807722</v>
          </cell>
          <cell r="E203">
            <v>0</v>
          </cell>
          <cell r="F203">
            <v>5342646813</v>
          </cell>
          <cell r="G203">
            <v>1271807722</v>
          </cell>
        </row>
        <row r="204">
          <cell r="A204">
            <v>892115024</v>
          </cell>
          <cell r="B204" t="str">
            <v>MUNICIPIO DE MANAURE</v>
          </cell>
          <cell r="C204">
            <v>1058105546</v>
          </cell>
          <cell r="D204">
            <v>0</v>
          </cell>
          <cell r="E204">
            <v>0</v>
          </cell>
          <cell r="F204">
            <v>1058105546</v>
          </cell>
          <cell r="G204">
            <v>0</v>
          </cell>
        </row>
        <row r="205">
          <cell r="A205">
            <v>892399999</v>
          </cell>
          <cell r="B205" t="str">
            <v>DEPARTAMENTO DEL CESAR</v>
          </cell>
          <cell r="C205">
            <v>41806014069</v>
          </cell>
          <cell r="D205">
            <v>1763533027</v>
          </cell>
          <cell r="E205">
            <v>0</v>
          </cell>
          <cell r="F205">
            <v>43569547096</v>
          </cell>
          <cell r="G205">
            <v>1763533027</v>
          </cell>
        </row>
        <row r="206">
          <cell r="A206">
            <v>890984312</v>
          </cell>
          <cell r="B206" t="str">
            <v>MUNICIPIO DE REMEDIOS</v>
          </cell>
          <cell r="C206">
            <v>119701606</v>
          </cell>
          <cell r="D206">
            <v>0</v>
          </cell>
          <cell r="E206">
            <v>0</v>
          </cell>
          <cell r="F206">
            <v>119701606</v>
          </cell>
          <cell r="G206">
            <v>0</v>
          </cell>
        </row>
        <row r="207">
          <cell r="A207">
            <v>899999406</v>
          </cell>
          <cell r="B207" t="str">
            <v>MUNICIPIO DE CUCUNUBA</v>
          </cell>
          <cell r="C207">
            <v>18864311</v>
          </cell>
          <cell r="D207">
            <v>0</v>
          </cell>
          <cell r="E207">
            <v>0</v>
          </cell>
          <cell r="F207">
            <v>18864311</v>
          </cell>
          <cell r="G207">
            <v>0</v>
          </cell>
        </row>
        <row r="208">
          <cell r="A208">
            <v>891801369</v>
          </cell>
          <cell r="B208" t="str">
            <v>MUNICIPIO DE SAN PABLO DE BORBUR</v>
          </cell>
          <cell r="C208">
            <v>2515242</v>
          </cell>
          <cell r="D208">
            <v>0</v>
          </cell>
          <cell r="E208">
            <v>0</v>
          </cell>
          <cell r="F208">
            <v>2515242</v>
          </cell>
          <cell r="G208">
            <v>0</v>
          </cell>
        </row>
        <row r="209">
          <cell r="A209">
            <v>891857821</v>
          </cell>
          <cell r="B209" t="str">
            <v>MUNICIPIO DE SAN MATEO</v>
          </cell>
          <cell r="C209">
            <v>110670</v>
          </cell>
          <cell r="D209">
            <v>0</v>
          </cell>
          <cell r="E209">
            <v>0</v>
          </cell>
          <cell r="F209">
            <v>110670</v>
          </cell>
          <cell r="G209">
            <v>0</v>
          </cell>
        </row>
        <row r="210">
          <cell r="A210">
            <v>892280053</v>
          </cell>
          <cell r="B210" t="str">
            <v>MUNICIPIO DE COLOSO</v>
          </cell>
          <cell r="C210">
            <v>125762080</v>
          </cell>
          <cell r="D210">
            <v>0</v>
          </cell>
          <cell r="E210">
            <v>0</v>
          </cell>
          <cell r="F210">
            <v>125762080</v>
          </cell>
          <cell r="G210">
            <v>0</v>
          </cell>
        </row>
        <row r="211">
          <cell r="A211">
            <v>899999328</v>
          </cell>
          <cell r="B211" t="str">
            <v>MUNICIPIO DE FACATATIVA</v>
          </cell>
          <cell r="C211">
            <v>1760352222</v>
          </cell>
          <cell r="D211">
            <v>0</v>
          </cell>
          <cell r="E211">
            <v>0</v>
          </cell>
          <cell r="F211">
            <v>1760352222</v>
          </cell>
          <cell r="G211">
            <v>0</v>
          </cell>
        </row>
        <row r="212">
          <cell r="A212">
            <v>891180022</v>
          </cell>
          <cell r="B212" t="str">
            <v>MUNICIPIO DE GARZON</v>
          </cell>
          <cell r="C212">
            <v>194564924</v>
          </cell>
          <cell r="D212">
            <v>0</v>
          </cell>
          <cell r="E212">
            <v>0</v>
          </cell>
          <cell r="F212">
            <v>194564924</v>
          </cell>
          <cell r="G212">
            <v>0</v>
          </cell>
        </row>
        <row r="213">
          <cell r="A213">
            <v>892200312</v>
          </cell>
          <cell r="B213" t="str">
            <v>MUNICIPIO DE PALMITO</v>
          </cell>
          <cell r="C213">
            <v>40653849</v>
          </cell>
          <cell r="D213">
            <v>0</v>
          </cell>
          <cell r="E213">
            <v>0</v>
          </cell>
          <cell r="F213">
            <v>40653849</v>
          </cell>
          <cell r="G213">
            <v>0</v>
          </cell>
        </row>
        <row r="214">
          <cell r="A214">
            <v>890981138</v>
          </cell>
          <cell r="B214" t="str">
            <v>MUNICIPIO DE TURBO</v>
          </cell>
          <cell r="C214">
            <v>5664051730</v>
          </cell>
          <cell r="D214">
            <v>382673882</v>
          </cell>
          <cell r="E214">
            <v>0</v>
          </cell>
          <cell r="F214">
            <v>6046725612</v>
          </cell>
          <cell r="G214">
            <v>382673882</v>
          </cell>
        </row>
        <row r="215">
          <cell r="A215">
            <v>892099232</v>
          </cell>
          <cell r="B215" t="str">
            <v>MUNICIPIO DE CABUYARO</v>
          </cell>
          <cell r="C215">
            <v>57360052</v>
          </cell>
          <cell r="D215">
            <v>0</v>
          </cell>
          <cell r="E215">
            <v>0</v>
          </cell>
          <cell r="F215">
            <v>57360052</v>
          </cell>
          <cell r="G215">
            <v>0</v>
          </cell>
        </row>
        <row r="216">
          <cell r="A216">
            <v>800050331</v>
          </cell>
          <cell r="B216" t="str">
            <v>MUNICIPIO DE LA UNION</v>
          </cell>
          <cell r="C216">
            <v>36053474</v>
          </cell>
          <cell r="D216">
            <v>0</v>
          </cell>
          <cell r="E216">
            <v>0</v>
          </cell>
          <cell r="F216">
            <v>36053474</v>
          </cell>
          <cell r="G216">
            <v>0</v>
          </cell>
        </row>
        <row r="217">
          <cell r="A217">
            <v>800096807</v>
          </cell>
          <cell r="B217" t="str">
            <v>MUNICIPIO DE TIERRALTA</v>
          </cell>
          <cell r="C217">
            <v>131005658</v>
          </cell>
          <cell r="D217">
            <v>0</v>
          </cell>
          <cell r="E217">
            <v>0</v>
          </cell>
          <cell r="F217">
            <v>131005658</v>
          </cell>
          <cell r="G217">
            <v>0</v>
          </cell>
        </row>
        <row r="218">
          <cell r="A218">
            <v>800098193</v>
          </cell>
          <cell r="B218" t="str">
            <v>MUNICIPIO DE GUAMAL</v>
          </cell>
          <cell r="C218">
            <v>188643120</v>
          </cell>
          <cell r="D218">
            <v>0</v>
          </cell>
          <cell r="E218">
            <v>0</v>
          </cell>
          <cell r="F218">
            <v>188643120</v>
          </cell>
          <cell r="G218">
            <v>0</v>
          </cell>
        </row>
        <row r="219">
          <cell r="A219">
            <v>800104062</v>
          </cell>
          <cell r="B219" t="str">
            <v>MUNICIPIO DE SINCELEJO</v>
          </cell>
          <cell r="C219">
            <v>7728978829</v>
          </cell>
          <cell r="D219">
            <v>1969148161</v>
          </cell>
          <cell r="E219">
            <v>0</v>
          </cell>
          <cell r="F219">
            <v>9698126990</v>
          </cell>
          <cell r="G219">
            <v>1969148161</v>
          </cell>
        </row>
        <row r="220">
          <cell r="A220">
            <v>800100729</v>
          </cell>
          <cell r="B220" t="str">
            <v>MUNICIPIO DE OVEJAS</v>
          </cell>
          <cell r="C220">
            <v>86775835</v>
          </cell>
          <cell r="D220">
            <v>0</v>
          </cell>
          <cell r="E220">
            <v>0</v>
          </cell>
          <cell r="F220">
            <v>86775835</v>
          </cell>
          <cell r="G220">
            <v>0</v>
          </cell>
        </row>
        <row r="221">
          <cell r="A221">
            <v>812001681</v>
          </cell>
          <cell r="B221" t="str">
            <v>MUNICIPIO DE LA APARTADA</v>
          </cell>
          <cell r="C221">
            <v>461478140</v>
          </cell>
          <cell r="D221">
            <v>0</v>
          </cell>
          <cell r="E221">
            <v>0</v>
          </cell>
          <cell r="F221">
            <v>461478140</v>
          </cell>
          <cell r="G221">
            <v>0</v>
          </cell>
        </row>
        <row r="222">
          <cell r="A222">
            <v>890001639</v>
          </cell>
          <cell r="B222" t="str">
            <v>DEPARTAMENTO DEL QUINDIO</v>
          </cell>
          <cell r="C222">
            <v>8065259814</v>
          </cell>
          <cell r="D222">
            <v>1376300489</v>
          </cell>
          <cell r="E222">
            <v>0</v>
          </cell>
          <cell r="F222">
            <v>9441560303</v>
          </cell>
          <cell r="G222">
            <v>1376300489</v>
          </cell>
        </row>
        <row r="223">
          <cell r="A223">
            <v>890981000</v>
          </cell>
          <cell r="B223" t="str">
            <v>MUNICIPIO DE PUERTO NARE</v>
          </cell>
          <cell r="C223">
            <v>777930726</v>
          </cell>
          <cell r="D223">
            <v>0</v>
          </cell>
          <cell r="E223">
            <v>0</v>
          </cell>
          <cell r="F223">
            <v>777930726</v>
          </cell>
          <cell r="G223">
            <v>0</v>
          </cell>
        </row>
        <row r="224">
          <cell r="A224">
            <v>890984265</v>
          </cell>
          <cell r="B224" t="str">
            <v>MUNICIPIO DE YONDO</v>
          </cell>
          <cell r="C224">
            <v>1317639038</v>
          </cell>
          <cell r="D224">
            <v>0</v>
          </cell>
          <cell r="E224">
            <v>0</v>
          </cell>
          <cell r="F224">
            <v>1317639038</v>
          </cell>
          <cell r="G224">
            <v>0</v>
          </cell>
        </row>
        <row r="225">
          <cell r="A225">
            <v>890399045</v>
          </cell>
          <cell r="B225" t="str">
            <v>MUNICIPIO DE BUENAVENTURA</v>
          </cell>
          <cell r="C225">
            <v>4263397257</v>
          </cell>
          <cell r="D225">
            <v>669972308</v>
          </cell>
          <cell r="E225">
            <v>0</v>
          </cell>
          <cell r="F225">
            <v>4933369565</v>
          </cell>
          <cell r="G225">
            <v>669972308</v>
          </cell>
        </row>
        <row r="226">
          <cell r="A226">
            <v>899999475</v>
          </cell>
          <cell r="B226" t="str">
            <v>MUNICIPIO DE PACHO</v>
          </cell>
          <cell r="C226">
            <v>388944</v>
          </cell>
          <cell r="D226">
            <v>0</v>
          </cell>
          <cell r="E226">
            <v>0</v>
          </cell>
          <cell r="F226">
            <v>388944</v>
          </cell>
          <cell r="G226">
            <v>0</v>
          </cell>
        </row>
        <row r="227">
          <cell r="A227">
            <v>899999476</v>
          </cell>
          <cell r="B227" t="str">
            <v>MUNICIPIO DE SUTATAUSA CUNDINAMARCA</v>
          </cell>
          <cell r="C227">
            <v>31965538</v>
          </cell>
          <cell r="D227">
            <v>0</v>
          </cell>
          <cell r="E227">
            <v>0</v>
          </cell>
          <cell r="F227">
            <v>31965538</v>
          </cell>
          <cell r="G227">
            <v>0</v>
          </cell>
        </row>
        <row r="228">
          <cell r="A228">
            <v>892099105</v>
          </cell>
          <cell r="B228" t="str">
            <v>MUNICIPIO DE INIRIDA</v>
          </cell>
          <cell r="C228">
            <v>19115837</v>
          </cell>
          <cell r="D228">
            <v>0</v>
          </cell>
          <cell r="E228">
            <v>0</v>
          </cell>
          <cell r="F228">
            <v>19115837</v>
          </cell>
          <cell r="G228">
            <v>0</v>
          </cell>
        </row>
        <row r="229">
          <cell r="A229">
            <v>892099149</v>
          </cell>
          <cell r="B229" t="str">
            <v>DEPARTAMENTO DEL GUAINIA</v>
          </cell>
          <cell r="C229">
            <v>1902791992</v>
          </cell>
          <cell r="D229">
            <v>828157428</v>
          </cell>
          <cell r="E229">
            <v>0</v>
          </cell>
          <cell r="F229">
            <v>2730949420</v>
          </cell>
          <cell r="G229">
            <v>828157428</v>
          </cell>
        </row>
        <row r="230">
          <cell r="A230">
            <v>892099242</v>
          </cell>
          <cell r="B230" t="str">
            <v>MUNICIPIO DE LEJANIAS</v>
          </cell>
          <cell r="C230">
            <v>56997891</v>
          </cell>
          <cell r="D230">
            <v>0</v>
          </cell>
          <cell r="E230">
            <v>0</v>
          </cell>
          <cell r="F230">
            <v>56997891</v>
          </cell>
          <cell r="G230">
            <v>0</v>
          </cell>
        </row>
        <row r="231">
          <cell r="A231">
            <v>892120020</v>
          </cell>
          <cell r="B231" t="str">
            <v>MUNICIPIO DE MAICAO</v>
          </cell>
          <cell r="C231">
            <v>5975267555</v>
          </cell>
          <cell r="D231">
            <v>1470601067</v>
          </cell>
          <cell r="E231">
            <v>0</v>
          </cell>
          <cell r="F231">
            <v>7445868622</v>
          </cell>
          <cell r="G231">
            <v>1470601067</v>
          </cell>
        </row>
        <row r="232">
          <cell r="A232">
            <v>892201282</v>
          </cell>
          <cell r="B232" t="str">
            <v>MUNICIPIO DE SAN JUAN DE BETULIA</v>
          </cell>
          <cell r="C232">
            <v>25152416</v>
          </cell>
          <cell r="D232">
            <v>0</v>
          </cell>
          <cell r="E232">
            <v>0</v>
          </cell>
          <cell r="F232">
            <v>25152416</v>
          </cell>
          <cell r="G232">
            <v>0</v>
          </cell>
        </row>
        <row r="233">
          <cell r="A233">
            <v>890981107</v>
          </cell>
          <cell r="B233" t="str">
            <v>MUNICIPIO DE CARACOLI</v>
          </cell>
          <cell r="C233">
            <v>58221729</v>
          </cell>
          <cell r="D233">
            <v>0</v>
          </cell>
          <cell r="E233">
            <v>0</v>
          </cell>
          <cell r="F233">
            <v>58221729</v>
          </cell>
          <cell r="G233">
            <v>0</v>
          </cell>
        </row>
        <row r="234">
          <cell r="A234">
            <v>890983906</v>
          </cell>
          <cell r="B234" t="str">
            <v>MUNICIPIO DE PUERTO TRIUNFO</v>
          </cell>
          <cell r="C234">
            <v>85577836</v>
          </cell>
          <cell r="D234">
            <v>0</v>
          </cell>
          <cell r="E234">
            <v>0</v>
          </cell>
          <cell r="F234">
            <v>85577836</v>
          </cell>
          <cell r="G234">
            <v>0</v>
          </cell>
        </row>
        <row r="235">
          <cell r="A235">
            <v>891580016</v>
          </cell>
          <cell r="B235" t="str">
            <v>DEPARTAMENTO DEL CAUCA</v>
          </cell>
          <cell r="C235">
            <v>17882166799</v>
          </cell>
          <cell r="D235">
            <v>2684399298</v>
          </cell>
          <cell r="E235">
            <v>0</v>
          </cell>
          <cell r="F235">
            <v>20566566097</v>
          </cell>
          <cell r="G235">
            <v>2684399298</v>
          </cell>
        </row>
        <row r="236">
          <cell r="A236">
            <v>892099325</v>
          </cell>
          <cell r="B236" t="str">
            <v>MUNICIPIO DE PUERTO LOPEZ</v>
          </cell>
          <cell r="C236">
            <v>30182899</v>
          </cell>
          <cell r="D236">
            <v>0</v>
          </cell>
          <cell r="E236">
            <v>0</v>
          </cell>
          <cell r="F236">
            <v>30182899</v>
          </cell>
          <cell r="G236">
            <v>0</v>
          </cell>
        </row>
        <row r="237">
          <cell r="A237">
            <v>899999445</v>
          </cell>
          <cell r="B237" t="str">
            <v>MUNICIPIO DE VILLPINZON</v>
          </cell>
          <cell r="C237">
            <v>503048</v>
          </cell>
          <cell r="D237">
            <v>0</v>
          </cell>
          <cell r="E237">
            <v>0</v>
          </cell>
          <cell r="F237">
            <v>503048</v>
          </cell>
          <cell r="G237">
            <v>0</v>
          </cell>
        </row>
        <row r="238">
          <cell r="A238">
            <v>891801363</v>
          </cell>
          <cell r="B238" t="str">
            <v>MUNICIPIO DE COPER</v>
          </cell>
          <cell r="C238">
            <v>28925278</v>
          </cell>
          <cell r="D238">
            <v>0</v>
          </cell>
          <cell r="E238">
            <v>0</v>
          </cell>
          <cell r="F238">
            <v>28925278</v>
          </cell>
          <cell r="G238">
            <v>0</v>
          </cell>
        </row>
        <row r="239">
          <cell r="A239">
            <v>892000148</v>
          </cell>
          <cell r="B239" t="str">
            <v>DEPARTAMENTO DEL META</v>
          </cell>
          <cell r="C239">
            <v>22988228833</v>
          </cell>
          <cell r="D239">
            <v>8022693571</v>
          </cell>
          <cell r="E239">
            <v>0</v>
          </cell>
          <cell r="F239">
            <v>31010922404</v>
          </cell>
          <cell r="G239">
            <v>8022693571</v>
          </cell>
        </row>
        <row r="240">
          <cell r="A240">
            <v>892099246</v>
          </cell>
          <cell r="B240" t="str">
            <v>MUNICIPIO DE SAN JUANITO</v>
          </cell>
          <cell r="C240">
            <v>29063618</v>
          </cell>
          <cell r="D240">
            <v>0</v>
          </cell>
          <cell r="E240">
            <v>0</v>
          </cell>
          <cell r="F240">
            <v>29063618</v>
          </cell>
          <cell r="G240">
            <v>0</v>
          </cell>
        </row>
        <row r="241">
          <cell r="A241">
            <v>891780103</v>
          </cell>
          <cell r="B241" t="str">
            <v>MUNICIPIO DE SITIONUEVO</v>
          </cell>
          <cell r="C241">
            <v>5197747</v>
          </cell>
          <cell r="D241">
            <v>0</v>
          </cell>
          <cell r="E241">
            <v>0</v>
          </cell>
          <cell r="F241">
            <v>5197747</v>
          </cell>
          <cell r="G241">
            <v>0</v>
          </cell>
        </row>
        <row r="242">
          <cell r="A242">
            <v>890325989</v>
          </cell>
          <cell r="B242" t="str">
            <v>INSTITUTO DEPARTAMENTAL DE BELLAS ARTES</v>
          </cell>
          <cell r="C242">
            <v>0</v>
          </cell>
          <cell r="D242">
            <v>975297561</v>
          </cell>
          <cell r="E242">
            <v>975297561</v>
          </cell>
          <cell r="F242">
            <v>0</v>
          </cell>
          <cell r="G242">
            <v>0</v>
          </cell>
        </row>
        <row r="243">
          <cell r="A243">
            <v>891680010</v>
          </cell>
          <cell r="B243" t="str">
            <v>GOBERNACION DEL CHOCO</v>
          </cell>
          <cell r="C243">
            <v>16964266935</v>
          </cell>
          <cell r="D243">
            <v>5542697495</v>
          </cell>
          <cell r="E243">
            <v>0</v>
          </cell>
          <cell r="F243">
            <v>22506964430</v>
          </cell>
          <cell r="G243">
            <v>5542697495</v>
          </cell>
        </row>
        <row r="244">
          <cell r="A244">
            <v>890102018</v>
          </cell>
          <cell r="B244" t="str">
            <v>DISTRITO ESPECIAL INDUSTRIAL Y PORTUARIO DE BARRANQUILLA</v>
          </cell>
          <cell r="C244">
            <v>12870584828</v>
          </cell>
          <cell r="D244">
            <v>953916527</v>
          </cell>
          <cell r="E244">
            <v>0</v>
          </cell>
          <cell r="F244">
            <v>13824501355</v>
          </cell>
          <cell r="G244">
            <v>953916527</v>
          </cell>
        </row>
        <row r="245">
          <cell r="A245">
            <v>890480184</v>
          </cell>
          <cell r="B245" t="str">
            <v>DISTRITO TURISTICO Y CULTURAL DE CARTAGENA DE INDIAS</v>
          </cell>
          <cell r="C245">
            <v>3903008648</v>
          </cell>
          <cell r="D245">
            <v>328482399</v>
          </cell>
          <cell r="E245">
            <v>0</v>
          </cell>
          <cell r="F245">
            <v>4231491047</v>
          </cell>
          <cell r="G245">
            <v>328482399</v>
          </cell>
        </row>
        <row r="246">
          <cell r="A246">
            <v>891780009</v>
          </cell>
          <cell r="B246" t="str">
            <v>DISTRITO TURISTICO CULTURAL E HISTORICO DE SANTA MARTA</v>
          </cell>
          <cell r="C246">
            <v>7306539776</v>
          </cell>
          <cell r="D246">
            <v>734706407</v>
          </cell>
          <cell r="E246">
            <v>0</v>
          </cell>
          <cell r="F246">
            <v>8041246183</v>
          </cell>
          <cell r="G246">
            <v>734706407</v>
          </cell>
        </row>
        <row r="247">
          <cell r="A247">
            <v>899999035</v>
          </cell>
          <cell r="B247" t="str">
            <v>ICETEX</v>
          </cell>
          <cell r="C247">
            <v>0</v>
          </cell>
          <cell r="D247">
            <v>668052191531</v>
          </cell>
          <cell r="E247">
            <v>0</v>
          </cell>
          <cell r="F247">
            <v>668052191531</v>
          </cell>
          <cell r="G247">
            <v>668052191531</v>
          </cell>
        </row>
        <row r="248">
          <cell r="A248">
            <v>800103920</v>
          </cell>
          <cell r="B248" t="str">
            <v>GOBERNACION DEL MAGDALENA</v>
          </cell>
          <cell r="C248">
            <v>18251249748</v>
          </cell>
          <cell r="D248">
            <v>4308288134</v>
          </cell>
          <cell r="E248">
            <v>0</v>
          </cell>
          <cell r="F248">
            <v>22559537882</v>
          </cell>
          <cell r="G248">
            <v>4308288134</v>
          </cell>
        </row>
        <row r="249">
          <cell r="A249">
            <v>891680089</v>
          </cell>
          <cell r="B249" t="str">
            <v>UNIVERSIDAD TECNOLOGICA DEL CHOCO</v>
          </cell>
          <cell r="C249">
            <v>0</v>
          </cell>
          <cell r="D249">
            <v>1809278579</v>
          </cell>
          <cell r="E249">
            <v>1809278579</v>
          </cell>
          <cell r="F249">
            <v>0</v>
          </cell>
          <cell r="G249">
            <v>0</v>
          </cell>
        </row>
        <row r="250">
          <cell r="A250">
            <v>800024581</v>
          </cell>
          <cell r="B250" t="str">
            <v>INSTITUTO UNIVERSITARIO DE LA PAZ</v>
          </cell>
          <cell r="C250">
            <v>0</v>
          </cell>
          <cell r="D250">
            <v>748243412</v>
          </cell>
          <cell r="E250">
            <v>748243412</v>
          </cell>
          <cell r="F250">
            <v>0</v>
          </cell>
          <cell r="G250">
            <v>0</v>
          </cell>
        </row>
        <row r="251">
          <cell r="A251">
            <v>800103720</v>
          </cell>
          <cell r="B251" t="str">
            <v>ALCALDIA DE SAN LUIS DE PALENQUE</v>
          </cell>
          <cell r="C251">
            <v>228773894</v>
          </cell>
          <cell r="D251">
            <v>0</v>
          </cell>
          <cell r="E251">
            <v>0</v>
          </cell>
          <cell r="F251">
            <v>228773894</v>
          </cell>
          <cell r="G251">
            <v>0</v>
          </cell>
        </row>
        <row r="252">
          <cell r="A252">
            <v>800113389</v>
          </cell>
          <cell r="B252" t="str">
            <v>MUNICIPIO DE IBAGUE</v>
          </cell>
          <cell r="C252">
            <v>4412700557</v>
          </cell>
          <cell r="D252">
            <v>1279801566</v>
          </cell>
          <cell r="E252">
            <v>0</v>
          </cell>
          <cell r="F252">
            <v>5692502123</v>
          </cell>
          <cell r="G252">
            <v>1279801566</v>
          </cell>
        </row>
        <row r="253">
          <cell r="A253">
            <v>800144829</v>
          </cell>
          <cell r="B253" t="str">
            <v>UNIVERSIDAD COLEGIO MAYOR DE CUNDINAMARCA</v>
          </cell>
          <cell r="C253">
            <v>0</v>
          </cell>
          <cell r="D253">
            <v>2139162196</v>
          </cell>
          <cell r="E253">
            <v>2139162196</v>
          </cell>
          <cell r="F253">
            <v>0</v>
          </cell>
          <cell r="G253">
            <v>0</v>
          </cell>
        </row>
        <row r="254">
          <cell r="A254">
            <v>800247940</v>
          </cell>
          <cell r="B254" t="str">
            <v>INSTITUTO TECNOLOGICO DEL PUTUMAYO</v>
          </cell>
          <cell r="C254">
            <v>0</v>
          </cell>
          <cell r="D254">
            <v>723440091</v>
          </cell>
          <cell r="E254">
            <v>723440091</v>
          </cell>
          <cell r="F254">
            <v>0</v>
          </cell>
          <cell r="G254">
            <v>0</v>
          </cell>
        </row>
        <row r="255">
          <cell r="A255">
            <v>811042967</v>
          </cell>
          <cell r="B255" t="str">
            <v>ESCUELA SUPERIOR TECNOLOGICA DE ARTES DEBORA ARANGO</v>
          </cell>
          <cell r="C255">
            <v>0</v>
          </cell>
          <cell r="D255">
            <v>727083803</v>
          </cell>
          <cell r="E255">
            <v>727083803</v>
          </cell>
          <cell r="F255">
            <v>0</v>
          </cell>
          <cell r="G255">
            <v>0</v>
          </cell>
        </row>
        <row r="256">
          <cell r="A256">
            <v>890000432</v>
          </cell>
          <cell r="B256" t="str">
            <v>UNIVERSIDAD DEL QUINDIO</v>
          </cell>
          <cell r="C256">
            <v>0</v>
          </cell>
          <cell r="D256">
            <v>2241662199</v>
          </cell>
          <cell r="E256">
            <v>2241662199</v>
          </cell>
          <cell r="F256">
            <v>0</v>
          </cell>
          <cell r="G256">
            <v>0</v>
          </cell>
        </row>
        <row r="257">
          <cell r="A257">
            <v>890201213</v>
          </cell>
          <cell r="B257" t="str">
            <v>UNIVERSIDAD INDUSTRIAL DE SANTANDER</v>
          </cell>
          <cell r="C257">
            <v>0</v>
          </cell>
          <cell r="D257">
            <v>2680886902</v>
          </cell>
          <cell r="E257">
            <v>2680886902</v>
          </cell>
          <cell r="F257">
            <v>0</v>
          </cell>
          <cell r="G257">
            <v>0</v>
          </cell>
        </row>
        <row r="258">
          <cell r="A258">
            <v>890680062</v>
          </cell>
          <cell r="B258" t="str">
            <v>UNIVERSIDAD DE CUNDINAMARCA</v>
          </cell>
          <cell r="C258">
            <v>0</v>
          </cell>
          <cell r="D258">
            <v>2248786503</v>
          </cell>
          <cell r="E258">
            <v>2248786503</v>
          </cell>
          <cell r="F258">
            <v>0</v>
          </cell>
          <cell r="G258">
            <v>0</v>
          </cell>
        </row>
        <row r="259">
          <cell r="A259">
            <v>890700640</v>
          </cell>
          <cell r="B259" t="str">
            <v>UNIVERSIDAD DEL TOLIMA</v>
          </cell>
          <cell r="C259">
            <v>0</v>
          </cell>
          <cell r="D259">
            <v>2381918415</v>
          </cell>
          <cell r="E259">
            <v>2381918415</v>
          </cell>
          <cell r="F259">
            <v>0</v>
          </cell>
          <cell r="G259">
            <v>0</v>
          </cell>
        </row>
        <row r="260">
          <cell r="A260">
            <v>891190346</v>
          </cell>
          <cell r="B260" t="str">
            <v>UNIVERSIDAD DE LA AMAZONIA</v>
          </cell>
          <cell r="C260">
            <v>0</v>
          </cell>
          <cell r="D260">
            <v>2169806415</v>
          </cell>
          <cell r="E260">
            <v>2169806415</v>
          </cell>
          <cell r="F260">
            <v>0</v>
          </cell>
          <cell r="G260">
            <v>0</v>
          </cell>
        </row>
        <row r="261">
          <cell r="A261">
            <v>835000300</v>
          </cell>
          <cell r="B261" t="str">
            <v>UNIVERSIDAD DEL PACIFICO</v>
          </cell>
          <cell r="C261">
            <v>0</v>
          </cell>
          <cell r="D261">
            <v>1600507287</v>
          </cell>
          <cell r="E261">
            <v>1600507287</v>
          </cell>
          <cell r="F261">
            <v>0</v>
          </cell>
          <cell r="G261">
            <v>0</v>
          </cell>
        </row>
        <row r="262">
          <cell r="A262">
            <v>800225340</v>
          </cell>
          <cell r="B262" t="str">
            <v>UNIVERSIDAD MILITAR NUEVA GRANADA</v>
          </cell>
          <cell r="C262">
            <v>0</v>
          </cell>
          <cell r="D262">
            <v>2065439921</v>
          </cell>
          <cell r="E262">
            <v>2065439921</v>
          </cell>
          <cell r="F262">
            <v>0</v>
          </cell>
          <cell r="G262">
            <v>0</v>
          </cell>
        </row>
        <row r="263">
          <cell r="A263">
            <v>800118954</v>
          </cell>
          <cell r="B263" t="str">
            <v>UNIVERSIDAD DE NARIÑO</v>
          </cell>
          <cell r="C263">
            <v>0</v>
          </cell>
          <cell r="D263">
            <v>2610686660</v>
          </cell>
          <cell r="E263">
            <v>2610686660</v>
          </cell>
          <cell r="F263">
            <v>0</v>
          </cell>
          <cell r="G263">
            <v>0</v>
          </cell>
        </row>
        <row r="264">
          <cell r="A264">
            <v>899999063</v>
          </cell>
          <cell r="B264" t="str">
            <v>UNIVERSIDAD NACIONAL DE COLOMBIA</v>
          </cell>
          <cell r="C264">
            <v>0</v>
          </cell>
          <cell r="D264">
            <v>3108390901</v>
          </cell>
          <cell r="E264">
            <v>3108390901</v>
          </cell>
          <cell r="F264">
            <v>0</v>
          </cell>
          <cell r="G264">
            <v>0</v>
          </cell>
        </row>
        <row r="265">
          <cell r="A265">
            <v>891480035</v>
          </cell>
          <cell r="B265" t="str">
            <v>UNIVERSIDAD TECNOLOGICA DE PEREIRA</v>
          </cell>
          <cell r="C265">
            <v>0</v>
          </cell>
          <cell r="D265">
            <v>2335224964</v>
          </cell>
          <cell r="E265">
            <v>2335224964</v>
          </cell>
          <cell r="F265">
            <v>0</v>
          </cell>
          <cell r="G265">
            <v>0</v>
          </cell>
        </row>
        <row r="266">
          <cell r="A266">
            <v>892000757</v>
          </cell>
          <cell r="B266" t="str">
            <v>UNIVERSIDAD DE LOS LLANOS</v>
          </cell>
          <cell r="C266">
            <v>0</v>
          </cell>
          <cell r="D266">
            <v>2558604600</v>
          </cell>
          <cell r="E266">
            <v>2558604600</v>
          </cell>
          <cell r="F266">
            <v>0</v>
          </cell>
          <cell r="G266">
            <v>0</v>
          </cell>
        </row>
        <row r="267">
          <cell r="A267">
            <v>890102257</v>
          </cell>
          <cell r="B267" t="str">
            <v>UNIVERSIDAD DEL ATLANTICO</v>
          </cell>
          <cell r="C267">
            <v>0</v>
          </cell>
          <cell r="D267">
            <v>2834561332</v>
          </cell>
          <cell r="E267">
            <v>2834561332</v>
          </cell>
          <cell r="F267">
            <v>0</v>
          </cell>
          <cell r="G267">
            <v>0</v>
          </cell>
        </row>
        <row r="268">
          <cell r="A268">
            <v>800006541</v>
          </cell>
          <cell r="B268" t="str">
            <v>MUNICIPIO DE LA VICTORIA</v>
          </cell>
          <cell r="C268">
            <v>16495624</v>
          </cell>
          <cell r="D268">
            <v>0</v>
          </cell>
          <cell r="E268">
            <v>0</v>
          </cell>
          <cell r="F268">
            <v>16495624</v>
          </cell>
          <cell r="G268">
            <v>0</v>
          </cell>
        </row>
        <row r="269">
          <cell r="A269">
            <v>890980136</v>
          </cell>
          <cell r="B269" t="str">
            <v>POLITECNICO COLOMBIANO JAIME ISAZA CADAVID</v>
          </cell>
          <cell r="C269">
            <v>0</v>
          </cell>
          <cell r="D269">
            <v>1024860425</v>
          </cell>
          <cell r="E269">
            <v>1024860425</v>
          </cell>
          <cell r="F269">
            <v>0</v>
          </cell>
          <cell r="G269">
            <v>0</v>
          </cell>
        </row>
        <row r="270">
          <cell r="A270">
            <v>891780111</v>
          </cell>
          <cell r="B270" t="str">
            <v>UNIVERSIDAD DEL MAGDALENA</v>
          </cell>
          <cell r="C270">
            <v>0</v>
          </cell>
          <cell r="D270">
            <v>2227786154</v>
          </cell>
          <cell r="E270">
            <v>2227786154</v>
          </cell>
          <cell r="F270">
            <v>0</v>
          </cell>
          <cell r="G270">
            <v>0</v>
          </cell>
        </row>
        <row r="271">
          <cell r="A271">
            <v>800079035</v>
          </cell>
          <cell r="B271" t="str">
            <v>MUNICIPIO DE PUERTO GAITAN</v>
          </cell>
          <cell r="C271">
            <v>975828442</v>
          </cell>
          <cell r="D271">
            <v>0</v>
          </cell>
          <cell r="E271">
            <v>0</v>
          </cell>
          <cell r="F271">
            <v>975828442</v>
          </cell>
          <cell r="G271">
            <v>0</v>
          </cell>
        </row>
        <row r="272">
          <cell r="A272">
            <v>899999366</v>
          </cell>
          <cell r="B272" t="str">
            <v>MUNICIPIO DE NEMOCON</v>
          </cell>
          <cell r="C272">
            <v>62881040</v>
          </cell>
          <cell r="D272">
            <v>0</v>
          </cell>
          <cell r="E272">
            <v>0</v>
          </cell>
          <cell r="F272">
            <v>62881040</v>
          </cell>
          <cell r="G272">
            <v>0</v>
          </cell>
        </row>
        <row r="273">
          <cell r="A273">
            <v>890399010</v>
          </cell>
          <cell r="B273" t="str">
            <v>UNIVERSIDAD DEL VALLE</v>
          </cell>
          <cell r="C273">
            <v>0</v>
          </cell>
          <cell r="D273">
            <v>2748423140</v>
          </cell>
          <cell r="E273">
            <v>2748423140</v>
          </cell>
          <cell r="F273">
            <v>0</v>
          </cell>
          <cell r="G273">
            <v>0</v>
          </cell>
        </row>
        <row r="274">
          <cell r="A274">
            <v>890480203</v>
          </cell>
          <cell r="B274" t="str">
            <v xml:space="preserve">  MUNICIPIO DE SAN PABLO </v>
          </cell>
          <cell r="C274">
            <v>659395735</v>
          </cell>
          <cell r="D274">
            <v>0</v>
          </cell>
          <cell r="E274">
            <v>0</v>
          </cell>
          <cell r="F274">
            <v>659395735</v>
          </cell>
          <cell r="G274">
            <v>0</v>
          </cell>
        </row>
        <row r="275">
          <cell r="A275">
            <v>890980040</v>
          </cell>
          <cell r="B275" t="str">
            <v>UNIVERSIDAD DE ANTIOQUIA</v>
          </cell>
          <cell r="C275">
            <v>0</v>
          </cell>
          <cell r="D275">
            <v>2561979053</v>
          </cell>
          <cell r="E275">
            <v>2561979053</v>
          </cell>
          <cell r="F275">
            <v>0</v>
          </cell>
          <cell r="G275">
            <v>0</v>
          </cell>
        </row>
        <row r="276">
          <cell r="A276">
            <v>899999230</v>
          </cell>
          <cell r="B276" t="str">
            <v>UNIVERSIDAD DISTRITAL FRANCISCO JOSE DE CALDAS</v>
          </cell>
          <cell r="C276">
            <v>0</v>
          </cell>
          <cell r="D276">
            <v>2175512687</v>
          </cell>
          <cell r="E276">
            <v>2175512687</v>
          </cell>
          <cell r="F276">
            <v>0</v>
          </cell>
          <cell r="G276">
            <v>0</v>
          </cell>
        </row>
        <row r="277">
          <cell r="A277">
            <v>860512780</v>
          </cell>
          <cell r="B277" t="str">
            <v>UNIVERSIDAD NACIONAL ABIERTA Y A DISTANCIA</v>
          </cell>
          <cell r="C277">
            <v>0</v>
          </cell>
          <cell r="D277">
            <v>1903102418</v>
          </cell>
          <cell r="E277">
            <v>1903102418</v>
          </cell>
          <cell r="F277">
            <v>0</v>
          </cell>
          <cell r="G277">
            <v>0</v>
          </cell>
        </row>
        <row r="278">
          <cell r="A278">
            <v>891500319</v>
          </cell>
          <cell r="B278" t="str">
            <v>UNIVERSIDAD DEL CAUCA</v>
          </cell>
          <cell r="C278">
            <v>0</v>
          </cell>
          <cell r="D278">
            <v>2322755587</v>
          </cell>
          <cell r="E278">
            <v>2322755587</v>
          </cell>
          <cell r="F278">
            <v>0</v>
          </cell>
          <cell r="G278">
            <v>0</v>
          </cell>
        </row>
        <row r="279">
          <cell r="A279">
            <v>890480123</v>
          </cell>
          <cell r="B279" t="str">
            <v>UNIVERSIDAD DE CARTAGENA</v>
          </cell>
          <cell r="C279">
            <v>0</v>
          </cell>
          <cell r="D279">
            <v>2453215030</v>
          </cell>
          <cell r="E279">
            <v>2453215030</v>
          </cell>
          <cell r="F279">
            <v>0</v>
          </cell>
          <cell r="G279">
            <v>0</v>
          </cell>
        </row>
        <row r="280">
          <cell r="A280">
            <v>805001868</v>
          </cell>
          <cell r="B280" t="str">
            <v>ESCUELA NACIONAL DEL DEPORTE</v>
          </cell>
          <cell r="C280">
            <v>0</v>
          </cell>
          <cell r="D280">
            <v>906807881</v>
          </cell>
          <cell r="E280">
            <v>906807881</v>
          </cell>
          <cell r="F280">
            <v>0</v>
          </cell>
          <cell r="G280">
            <v>0</v>
          </cell>
        </row>
        <row r="281">
          <cell r="A281">
            <v>899999124</v>
          </cell>
          <cell r="B281" t="str">
            <v>UNIVERSIDAD PEDAGOGICA NACIONAL</v>
          </cell>
          <cell r="C281">
            <v>0</v>
          </cell>
          <cell r="D281">
            <v>2515157022</v>
          </cell>
          <cell r="E281">
            <v>2515157022</v>
          </cell>
          <cell r="F281">
            <v>0</v>
          </cell>
          <cell r="G281">
            <v>0</v>
          </cell>
        </row>
        <row r="282">
          <cell r="A282">
            <v>890501510</v>
          </cell>
          <cell r="B282" t="str">
            <v>UNIVERSIDAD DE PAMPLONA</v>
          </cell>
          <cell r="C282">
            <v>0</v>
          </cell>
          <cell r="D282">
            <v>2316454750</v>
          </cell>
          <cell r="E282">
            <v>2316454750</v>
          </cell>
          <cell r="F282">
            <v>0</v>
          </cell>
          <cell r="G282">
            <v>0</v>
          </cell>
        </row>
        <row r="283">
          <cell r="A283">
            <v>890980134</v>
          </cell>
          <cell r="B283" t="str">
            <v>COLEGIO MAYOR DE ANTIOQUIA</v>
          </cell>
          <cell r="C283">
            <v>0</v>
          </cell>
          <cell r="D283">
            <v>1015094296</v>
          </cell>
          <cell r="E283">
            <v>1015094296</v>
          </cell>
          <cell r="F283">
            <v>0</v>
          </cell>
          <cell r="G283">
            <v>0</v>
          </cell>
        </row>
        <row r="284">
          <cell r="A284">
            <v>899999336</v>
          </cell>
          <cell r="B284" t="str">
            <v>GOBERNACION DEL AMAZONAS</v>
          </cell>
          <cell r="C284">
            <v>4233262552</v>
          </cell>
          <cell r="D284">
            <v>269774289</v>
          </cell>
          <cell r="E284">
            <v>0</v>
          </cell>
          <cell r="F284">
            <v>4503036841</v>
          </cell>
          <cell r="G284">
            <v>269774289</v>
          </cell>
        </row>
        <row r="285">
          <cell r="A285">
            <v>891800330</v>
          </cell>
          <cell r="B285" t="str">
            <v>UNIVERSIDAD PEDAGOGICA Y TECNOLOGICA DE COLOMBIA</v>
          </cell>
          <cell r="C285">
            <v>0</v>
          </cell>
          <cell r="D285">
            <v>2534111876</v>
          </cell>
          <cell r="E285">
            <v>2534111876</v>
          </cell>
          <cell r="F285">
            <v>0</v>
          </cell>
          <cell r="G285">
            <v>0</v>
          </cell>
        </row>
        <row r="286">
          <cell r="A286">
            <v>891500759</v>
          </cell>
          <cell r="B286" t="str">
            <v>COLEGIO MAYOR DEL CAUCA</v>
          </cell>
          <cell r="C286">
            <v>0</v>
          </cell>
          <cell r="D286">
            <v>927974867</v>
          </cell>
          <cell r="E286">
            <v>927974867</v>
          </cell>
          <cell r="F286">
            <v>0</v>
          </cell>
          <cell r="G286">
            <v>0</v>
          </cell>
        </row>
        <row r="287">
          <cell r="A287">
            <v>890700906</v>
          </cell>
          <cell r="B287" t="str">
            <v>CONSERVATORIO DEL TOLIMA</v>
          </cell>
          <cell r="C287">
            <v>0</v>
          </cell>
          <cell r="D287">
            <v>886781917</v>
          </cell>
          <cell r="E287">
            <v>886781917</v>
          </cell>
          <cell r="F287">
            <v>0</v>
          </cell>
          <cell r="G287">
            <v>0</v>
          </cell>
        </row>
        <row r="288">
          <cell r="A288">
            <v>805000889</v>
          </cell>
          <cell r="B288" t="str">
            <v>INSTITUCION UNIVERSITARIA ANTONIO JOSE CAMACHO</v>
          </cell>
          <cell r="C288">
            <v>0</v>
          </cell>
          <cell r="D288">
            <v>885528561</v>
          </cell>
          <cell r="E288">
            <v>885528561</v>
          </cell>
          <cell r="F288">
            <v>0</v>
          </cell>
          <cell r="G288">
            <v>0</v>
          </cell>
        </row>
        <row r="289">
          <cell r="A289">
            <v>890905419</v>
          </cell>
          <cell r="B289" t="str">
            <v>TECNOLOGICO DE ANTIOQUIA</v>
          </cell>
          <cell r="C289">
            <v>0</v>
          </cell>
          <cell r="D289">
            <v>1109880225</v>
          </cell>
          <cell r="E289">
            <v>1109880225</v>
          </cell>
          <cell r="F289">
            <v>0</v>
          </cell>
          <cell r="G289">
            <v>0</v>
          </cell>
        </row>
        <row r="290">
          <cell r="A290">
            <v>891900853</v>
          </cell>
          <cell r="B290" t="str">
            <v>UNIDAD CENTRAL DEL VALLE DEL CAUCA</v>
          </cell>
          <cell r="C290">
            <v>0</v>
          </cell>
          <cell r="D290">
            <v>1056264329</v>
          </cell>
          <cell r="E290">
            <v>1056264329</v>
          </cell>
          <cell r="F290">
            <v>0</v>
          </cell>
          <cell r="G290">
            <v>0</v>
          </cell>
        </row>
        <row r="291">
          <cell r="A291">
            <v>890801063</v>
          </cell>
          <cell r="B291" t="str">
            <v>UNIVERSIDAD DE CALDAS</v>
          </cell>
          <cell r="C291">
            <v>0</v>
          </cell>
          <cell r="D291">
            <v>2388659590</v>
          </cell>
          <cell r="E291">
            <v>2388659590</v>
          </cell>
          <cell r="F291">
            <v>0</v>
          </cell>
          <cell r="G291">
            <v>0</v>
          </cell>
        </row>
        <row r="292">
          <cell r="A292">
            <v>891080031</v>
          </cell>
          <cell r="B292" t="str">
            <v>UNIVERSIDAD DE CORDOBA</v>
          </cell>
          <cell r="C292">
            <v>0</v>
          </cell>
          <cell r="D292">
            <v>2194596546</v>
          </cell>
          <cell r="E292">
            <v>2194596546</v>
          </cell>
          <cell r="F292">
            <v>0</v>
          </cell>
          <cell r="G292">
            <v>0</v>
          </cell>
        </row>
        <row r="293">
          <cell r="A293">
            <v>892115029</v>
          </cell>
          <cell r="B293" t="str">
            <v>UNIVERSIDAD DE LA GUAJIRA</v>
          </cell>
          <cell r="C293">
            <v>0</v>
          </cell>
          <cell r="D293">
            <v>2260275353</v>
          </cell>
          <cell r="E293">
            <v>2260275353</v>
          </cell>
          <cell r="F293">
            <v>0</v>
          </cell>
          <cell r="G293">
            <v>0</v>
          </cell>
        </row>
        <row r="294">
          <cell r="A294">
            <v>892200323</v>
          </cell>
          <cell r="B294" t="str">
            <v>UNIVERSIDAD DE SUCRE</v>
          </cell>
          <cell r="C294">
            <v>0</v>
          </cell>
          <cell r="D294">
            <v>2327075405</v>
          </cell>
          <cell r="E294">
            <v>2327075405</v>
          </cell>
          <cell r="F294">
            <v>0</v>
          </cell>
          <cell r="G294">
            <v>0</v>
          </cell>
        </row>
        <row r="295">
          <cell r="A295">
            <v>890500622</v>
          </cell>
          <cell r="B295" t="str">
            <v>UNIVERSIDAD FRANCISCO DE PAULA SANTANDER</v>
          </cell>
          <cell r="C295">
            <v>0</v>
          </cell>
          <cell r="D295">
            <v>2358387177</v>
          </cell>
          <cell r="E295">
            <v>2358387177</v>
          </cell>
          <cell r="F295">
            <v>0</v>
          </cell>
          <cell r="G295">
            <v>0</v>
          </cell>
        </row>
        <row r="296">
          <cell r="A296">
            <v>800163130</v>
          </cell>
          <cell r="B296" t="str">
            <v>UNIVERSIDAD FRANCISCO DE PAULA SANTANDER SECCIONAL OCAÑA</v>
          </cell>
          <cell r="C296">
            <v>0</v>
          </cell>
          <cell r="D296">
            <v>2409671485</v>
          </cell>
          <cell r="E296">
            <v>2409671485</v>
          </cell>
          <cell r="F296">
            <v>0</v>
          </cell>
          <cell r="G296">
            <v>0</v>
          </cell>
        </row>
        <row r="297">
          <cell r="A297">
            <v>892300285</v>
          </cell>
          <cell r="B297" t="str">
            <v>UNIVERSIDAD POPULAR DEL CESAR</v>
          </cell>
          <cell r="C297">
            <v>0</v>
          </cell>
          <cell r="D297">
            <v>2206103709</v>
          </cell>
          <cell r="E297">
            <v>2206103709</v>
          </cell>
          <cell r="F297">
            <v>0</v>
          </cell>
          <cell r="G297">
            <v>0</v>
          </cell>
        </row>
        <row r="298">
          <cell r="A298">
            <v>891180084</v>
          </cell>
          <cell r="B298" t="str">
            <v>UNIVERSIDAD SURCOLOMBIANA</v>
          </cell>
          <cell r="C298">
            <v>0</v>
          </cell>
          <cell r="D298">
            <v>2311816144</v>
          </cell>
          <cell r="E298">
            <v>2311816144</v>
          </cell>
          <cell r="F298">
            <v>0</v>
          </cell>
          <cell r="G298">
            <v>0</v>
          </cell>
        </row>
        <row r="299">
          <cell r="A299">
            <v>800214750</v>
          </cell>
          <cell r="B299" t="str">
            <v>INSTITUTO TECNOLOGICO METROPOLITANO</v>
          </cell>
          <cell r="C299">
            <v>0</v>
          </cell>
          <cell r="D299">
            <v>1230799084</v>
          </cell>
          <cell r="E299">
            <v>1230799084</v>
          </cell>
          <cell r="F299">
            <v>0</v>
          </cell>
          <cell r="G299">
            <v>0</v>
          </cell>
        </row>
        <row r="300">
          <cell r="A300">
            <v>900220147</v>
          </cell>
          <cell r="B300" t="str">
            <v>MUNICIPIO DE TUCHIN</v>
          </cell>
          <cell r="C300">
            <v>49728841</v>
          </cell>
          <cell r="D300">
            <v>0</v>
          </cell>
          <cell r="E300">
            <v>0</v>
          </cell>
          <cell r="F300">
            <v>49728841</v>
          </cell>
          <cell r="G300">
            <v>0</v>
          </cell>
        </row>
        <row r="301">
          <cell r="A301">
            <v>890208727</v>
          </cell>
          <cell r="B301" t="str">
            <v>UNIDADES TECNOLOGICAS DE SANTANDER</v>
          </cell>
          <cell r="C301">
            <v>0</v>
          </cell>
          <cell r="D301">
            <v>984974772</v>
          </cell>
          <cell r="E301">
            <v>984974772</v>
          </cell>
          <cell r="F301">
            <v>0</v>
          </cell>
          <cell r="G301">
            <v>0</v>
          </cell>
        </row>
        <row r="302">
          <cell r="A302">
            <v>890480308</v>
          </cell>
          <cell r="B302" t="str">
            <v>INSTITUCION UNIVERSITARIA BELLAS ARTES Y CIENCIAS DE BOLIVAR</v>
          </cell>
          <cell r="C302">
            <v>0</v>
          </cell>
          <cell r="D302">
            <v>905684059</v>
          </cell>
          <cell r="E302">
            <v>905684059</v>
          </cell>
          <cell r="F302">
            <v>0</v>
          </cell>
          <cell r="G302">
            <v>0</v>
          </cell>
        </row>
        <row r="303">
          <cell r="A303">
            <v>811000278</v>
          </cell>
          <cell r="B303" t="str">
            <v>INSTITUCION UNIVERSITARIA DE ENVIGADO</v>
          </cell>
          <cell r="C303">
            <v>0</v>
          </cell>
          <cell r="D303">
            <v>974935256</v>
          </cell>
          <cell r="E303">
            <v>974935256</v>
          </cell>
          <cell r="F303">
            <v>0</v>
          </cell>
          <cell r="G30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0</v>
          </cell>
          <cell r="D21">
            <v>792833332</v>
          </cell>
          <cell r="E21">
            <v>396416666</v>
          </cell>
          <cell r="F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0</v>
          </cell>
          <cell r="D22">
            <v>727333332</v>
          </cell>
          <cell r="E22">
            <v>363666666</v>
          </cell>
          <cell r="F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0</v>
          </cell>
          <cell r="D23">
            <v>756333332</v>
          </cell>
          <cell r="E23">
            <v>378166666</v>
          </cell>
          <cell r="F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0</v>
          </cell>
          <cell r="D24">
            <v>428000000</v>
          </cell>
          <cell r="E24">
            <v>214000000</v>
          </cell>
          <cell r="F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0</v>
          </cell>
          <cell r="D25">
            <v>1816666666</v>
          </cell>
          <cell r="E25">
            <v>908333333</v>
          </cell>
          <cell r="F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0</v>
          </cell>
          <cell r="D26">
            <v>543333332</v>
          </cell>
          <cell r="E26">
            <v>271666666</v>
          </cell>
          <cell r="F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0</v>
          </cell>
          <cell r="D27">
            <v>747166666</v>
          </cell>
          <cell r="E27">
            <v>373583333</v>
          </cell>
          <cell r="F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0</v>
          </cell>
          <cell r="D28">
            <v>554000000</v>
          </cell>
          <cell r="E28">
            <v>277000000</v>
          </cell>
          <cell r="F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0</v>
          </cell>
          <cell r="D29">
            <v>3546222169</v>
          </cell>
          <cell r="E29">
            <v>0</v>
          </cell>
          <cell r="F29">
            <v>3546222169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0</v>
          </cell>
          <cell r="D30">
            <v>1748152452</v>
          </cell>
          <cell r="E30">
            <v>0</v>
          </cell>
          <cell r="F30">
            <v>1748152452</v>
          </cell>
        </row>
        <row r="31">
          <cell r="A31">
            <v>800247940</v>
          </cell>
          <cell r="B31" t="str">
            <v>INSTITUTO TECNOLOGICO DEL PUTUMAYO</v>
          </cell>
          <cell r="C31">
            <v>0</v>
          </cell>
          <cell r="D31">
            <v>502166666</v>
          </cell>
          <cell r="E31">
            <v>251083333</v>
          </cell>
          <cell r="F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0</v>
          </cell>
          <cell r="D32">
            <v>4348300065</v>
          </cell>
          <cell r="E32">
            <v>0</v>
          </cell>
          <cell r="F32">
            <v>4348300065</v>
          </cell>
        </row>
        <row r="33">
          <cell r="A33">
            <v>890201213</v>
          </cell>
          <cell r="B33" t="str">
            <v>UNIVERSIDAD INDUSTRIAL DE SANTANDER</v>
          </cell>
          <cell r="C33">
            <v>0</v>
          </cell>
          <cell r="D33">
            <v>9276471162</v>
          </cell>
          <cell r="E33">
            <v>0</v>
          </cell>
          <cell r="F33">
            <v>9276471162</v>
          </cell>
        </row>
        <row r="34">
          <cell r="A34">
            <v>890680062</v>
          </cell>
          <cell r="B34" t="str">
            <v>UNIVERSIDAD DE CUNDINAMARCA</v>
          </cell>
          <cell r="C34">
            <v>0</v>
          </cell>
          <cell r="D34">
            <v>1388596582</v>
          </cell>
          <cell r="E34">
            <v>0</v>
          </cell>
          <cell r="F34">
            <v>1388596582</v>
          </cell>
        </row>
        <row r="35">
          <cell r="A35">
            <v>890700640</v>
          </cell>
          <cell r="B35" t="str">
            <v>UNIVERSIDAD DEL TOLIMA</v>
          </cell>
          <cell r="C35">
            <v>0</v>
          </cell>
          <cell r="D35">
            <v>3721061349</v>
          </cell>
          <cell r="E35">
            <v>0</v>
          </cell>
          <cell r="F35">
            <v>3721061349</v>
          </cell>
        </row>
        <row r="36">
          <cell r="A36">
            <v>891190346</v>
          </cell>
          <cell r="B36" t="str">
            <v>UNIVERSIDAD DE LA AMAZONIA</v>
          </cell>
          <cell r="C36">
            <v>0</v>
          </cell>
          <cell r="D36">
            <v>2173173961</v>
          </cell>
          <cell r="E36">
            <v>0</v>
          </cell>
          <cell r="F36">
            <v>2173173961</v>
          </cell>
        </row>
        <row r="37">
          <cell r="A37">
            <v>835000300</v>
          </cell>
          <cell r="B37" t="str">
            <v>UNIVERSIDAD DEL PACIFICO</v>
          </cell>
          <cell r="C37">
            <v>0</v>
          </cell>
          <cell r="D37">
            <v>1317050674</v>
          </cell>
          <cell r="E37">
            <v>0</v>
          </cell>
          <cell r="F37">
            <v>1317050674</v>
          </cell>
        </row>
        <row r="38">
          <cell r="A38">
            <v>800225340</v>
          </cell>
          <cell r="B38" t="str">
            <v>UNIVERSIDAD MILITAR NUEVA GRANADA</v>
          </cell>
          <cell r="C38">
            <v>0</v>
          </cell>
          <cell r="D38">
            <v>1371140566</v>
          </cell>
          <cell r="E38">
            <v>0</v>
          </cell>
          <cell r="F38">
            <v>1371140566</v>
          </cell>
        </row>
        <row r="39">
          <cell r="A39">
            <v>800118954</v>
          </cell>
          <cell r="B39" t="str">
            <v>UNIVERSIDAD DE NARIÑO</v>
          </cell>
          <cell r="C39">
            <v>0</v>
          </cell>
          <cell r="D39">
            <v>4841057532</v>
          </cell>
          <cell r="E39">
            <v>0</v>
          </cell>
          <cell r="F39">
            <v>4841057532</v>
          </cell>
        </row>
        <row r="40">
          <cell r="A40">
            <v>899999063</v>
          </cell>
          <cell r="B40" t="str">
            <v>UNIVERSIDAD NACIONAL DE COLOMBIA</v>
          </cell>
          <cell r="C40">
            <v>0</v>
          </cell>
          <cell r="D40">
            <v>50613863325</v>
          </cell>
          <cell r="E40">
            <v>0</v>
          </cell>
          <cell r="F40">
            <v>50613863325</v>
          </cell>
        </row>
        <row r="41">
          <cell r="A41">
            <v>891480035</v>
          </cell>
          <cell r="B41" t="str">
            <v>UNIVERSIDAD TECNOLOGICA DE PEREIRA</v>
          </cell>
          <cell r="C41">
            <v>0</v>
          </cell>
          <cell r="D41">
            <v>7484726512</v>
          </cell>
          <cell r="E41">
            <v>0</v>
          </cell>
          <cell r="F41">
            <v>7484726512</v>
          </cell>
        </row>
        <row r="42">
          <cell r="A42">
            <v>892000757</v>
          </cell>
          <cell r="B42" t="str">
            <v>UNIVERSIDAD DE LOS LLANOS</v>
          </cell>
          <cell r="C42">
            <v>0</v>
          </cell>
          <cell r="D42">
            <v>2327541214</v>
          </cell>
          <cell r="E42">
            <v>0</v>
          </cell>
          <cell r="F42">
            <v>2327541214</v>
          </cell>
        </row>
        <row r="43">
          <cell r="A43">
            <v>890102257</v>
          </cell>
          <cell r="B43" t="str">
            <v>UNIVERSIDAD DEL ATLANTICO</v>
          </cell>
          <cell r="C43">
            <v>0</v>
          </cell>
          <cell r="D43">
            <v>8869228740</v>
          </cell>
          <cell r="E43">
            <v>0</v>
          </cell>
          <cell r="F43">
            <v>8869228740</v>
          </cell>
        </row>
        <row r="44">
          <cell r="A44">
            <v>891780111</v>
          </cell>
          <cell r="B44" t="str">
            <v>UNIVERSIDAD DEL MAGDALENA</v>
          </cell>
          <cell r="C44">
            <v>0</v>
          </cell>
          <cell r="D44">
            <v>4156649288</v>
          </cell>
          <cell r="E44">
            <v>0</v>
          </cell>
          <cell r="F44">
            <v>4156649288</v>
          </cell>
        </row>
        <row r="45">
          <cell r="A45">
            <v>890399010</v>
          </cell>
          <cell r="B45" t="str">
            <v>UNIVERSIDAD DEL VALLE</v>
          </cell>
          <cell r="C45">
            <v>0</v>
          </cell>
          <cell r="D45">
            <v>17393069113</v>
          </cell>
          <cell r="E45">
            <v>0</v>
          </cell>
          <cell r="F45">
            <v>17393069113</v>
          </cell>
        </row>
        <row r="46">
          <cell r="A46">
            <v>890980040</v>
          </cell>
          <cell r="B46" t="str">
            <v>UNIVERSIDAD DE ANTIOQUIA</v>
          </cell>
          <cell r="C46">
            <v>0</v>
          </cell>
          <cell r="D46">
            <v>23318127206</v>
          </cell>
          <cell r="E46">
            <v>0</v>
          </cell>
          <cell r="F46">
            <v>23318127206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0</v>
          </cell>
          <cell r="D47">
            <v>1572353476</v>
          </cell>
          <cell r="E47">
            <v>0</v>
          </cell>
          <cell r="F47">
            <v>1572353476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0</v>
          </cell>
          <cell r="D48">
            <v>3592991830</v>
          </cell>
          <cell r="E48">
            <v>0</v>
          </cell>
          <cell r="F48">
            <v>3592991830</v>
          </cell>
        </row>
        <row r="49">
          <cell r="A49">
            <v>891500319</v>
          </cell>
          <cell r="B49" t="str">
            <v>UNIVERSIDAD DEL CAUCA</v>
          </cell>
          <cell r="C49">
            <v>0</v>
          </cell>
          <cell r="D49">
            <v>7781160146</v>
          </cell>
          <cell r="E49">
            <v>0</v>
          </cell>
          <cell r="F49">
            <v>7781160146</v>
          </cell>
        </row>
        <row r="50">
          <cell r="A50">
            <v>890480123</v>
          </cell>
          <cell r="B50" t="str">
            <v>UNIVERSIDAD DE CARTAGENA</v>
          </cell>
          <cell r="C50">
            <v>0</v>
          </cell>
          <cell r="D50">
            <v>6154743356</v>
          </cell>
          <cell r="E50">
            <v>0</v>
          </cell>
          <cell r="F50">
            <v>6154743356</v>
          </cell>
        </row>
        <row r="51">
          <cell r="A51">
            <v>899999124</v>
          </cell>
          <cell r="B51" t="str">
            <v>UNIVERSIDAD PEDAGOGICA NACIONAL</v>
          </cell>
          <cell r="C51">
            <v>0</v>
          </cell>
          <cell r="D51">
            <v>4926689627</v>
          </cell>
          <cell r="E51">
            <v>0</v>
          </cell>
          <cell r="F51">
            <v>4926689627</v>
          </cell>
        </row>
        <row r="52">
          <cell r="A52">
            <v>890501510</v>
          </cell>
          <cell r="B52" t="str">
            <v>UNIVERSIDAD DE PAMPLONA</v>
          </cell>
          <cell r="C52">
            <v>0</v>
          </cell>
          <cell r="D52">
            <v>3197276623</v>
          </cell>
          <cell r="E52">
            <v>0</v>
          </cell>
          <cell r="F52">
            <v>3197276623</v>
          </cell>
        </row>
        <row r="53">
          <cell r="A53">
            <v>890980134</v>
          </cell>
          <cell r="B53" t="str">
            <v>COLEGIO MAYOR DE ANTIOQUIA</v>
          </cell>
          <cell r="C53">
            <v>0</v>
          </cell>
          <cell r="D53">
            <v>794833332</v>
          </cell>
          <cell r="E53">
            <v>397416666</v>
          </cell>
          <cell r="F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0</v>
          </cell>
          <cell r="D54">
            <v>9379809888</v>
          </cell>
          <cell r="E54">
            <v>0</v>
          </cell>
          <cell r="F54">
            <v>9379809888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0</v>
          </cell>
          <cell r="D55">
            <v>364500000</v>
          </cell>
          <cell r="E55">
            <v>182250000</v>
          </cell>
          <cell r="F55">
            <v>182250000</v>
          </cell>
        </row>
        <row r="56">
          <cell r="A56">
            <v>891800260</v>
          </cell>
          <cell r="B56" t="str">
            <v>COLEGIO DE BOYACA</v>
          </cell>
          <cell r="C56">
            <v>0</v>
          </cell>
          <cell r="D56">
            <v>558166666</v>
          </cell>
          <cell r="E56">
            <v>0</v>
          </cell>
          <cell r="F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0</v>
          </cell>
          <cell r="D57">
            <v>976666666</v>
          </cell>
          <cell r="E57">
            <v>488333333</v>
          </cell>
          <cell r="F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0</v>
          </cell>
          <cell r="D58">
            <v>160166666</v>
          </cell>
          <cell r="E58">
            <v>0</v>
          </cell>
          <cell r="F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0</v>
          </cell>
          <cell r="D59">
            <v>225881233</v>
          </cell>
          <cell r="E59">
            <v>0</v>
          </cell>
          <cell r="F59">
            <v>225881233</v>
          </cell>
        </row>
        <row r="60">
          <cell r="A60">
            <v>890801063</v>
          </cell>
          <cell r="B60" t="str">
            <v>UNIVERSIDAD DE CALDAS</v>
          </cell>
          <cell r="C60">
            <v>0</v>
          </cell>
          <cell r="D60">
            <v>5985202139</v>
          </cell>
          <cell r="E60">
            <v>0</v>
          </cell>
          <cell r="F60">
            <v>5985202139</v>
          </cell>
        </row>
        <row r="61">
          <cell r="A61">
            <v>891080031</v>
          </cell>
          <cell r="B61" t="str">
            <v>UNIVERSIDAD DE CORDOBA</v>
          </cell>
          <cell r="C61">
            <v>0</v>
          </cell>
          <cell r="D61">
            <v>6313498098</v>
          </cell>
          <cell r="E61">
            <v>0</v>
          </cell>
          <cell r="F61">
            <v>6313498098</v>
          </cell>
        </row>
        <row r="62">
          <cell r="A62">
            <v>892115029</v>
          </cell>
          <cell r="B62" t="str">
            <v>UNIVERSIDAD DE LA GUAJIRA</v>
          </cell>
          <cell r="C62">
            <v>0</v>
          </cell>
          <cell r="D62">
            <v>2123944743</v>
          </cell>
          <cell r="E62">
            <v>0</v>
          </cell>
          <cell r="F62">
            <v>2123944743</v>
          </cell>
        </row>
        <row r="63">
          <cell r="A63">
            <v>892200323</v>
          </cell>
          <cell r="B63" t="str">
            <v>UNIVERSIDAD DE SUCRE</v>
          </cell>
          <cell r="C63">
            <v>0</v>
          </cell>
          <cell r="D63">
            <v>1723617808</v>
          </cell>
          <cell r="E63">
            <v>0</v>
          </cell>
          <cell r="F63">
            <v>1723617808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0</v>
          </cell>
          <cell r="D64">
            <v>2980098671</v>
          </cell>
          <cell r="E64">
            <v>0</v>
          </cell>
          <cell r="F64">
            <v>2980098671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0</v>
          </cell>
          <cell r="D65">
            <v>1454186156</v>
          </cell>
          <cell r="E65">
            <v>0</v>
          </cell>
          <cell r="F65">
            <v>1454186156</v>
          </cell>
        </row>
        <row r="66">
          <cell r="A66">
            <v>892300285</v>
          </cell>
          <cell r="B66" t="str">
            <v>UNIVERSIDAD POPULAR DEL CESAR</v>
          </cell>
          <cell r="C66">
            <v>0</v>
          </cell>
          <cell r="D66">
            <v>2411582637</v>
          </cell>
          <cell r="E66">
            <v>0</v>
          </cell>
          <cell r="F66">
            <v>2411582637</v>
          </cell>
        </row>
        <row r="67">
          <cell r="A67">
            <v>891180084</v>
          </cell>
          <cell r="B67" t="str">
            <v>UNIVERSIDAD SURCOLOMBIANA</v>
          </cell>
          <cell r="C67">
            <v>0</v>
          </cell>
          <cell r="D67">
            <v>4085931643</v>
          </cell>
          <cell r="E67">
            <v>0</v>
          </cell>
          <cell r="F67">
            <v>4085931643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396416666</v>
          </cell>
          <cell r="D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363666666</v>
          </cell>
          <cell r="D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378166666</v>
          </cell>
          <cell r="D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214000000</v>
          </cell>
          <cell r="D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908333333</v>
          </cell>
          <cell r="D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271666666</v>
          </cell>
          <cell r="D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373583333</v>
          </cell>
          <cell r="D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277000000</v>
          </cell>
          <cell r="D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3546222169</v>
          </cell>
          <cell r="D29">
            <v>7092444338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1748152452</v>
          </cell>
          <cell r="D30">
            <v>3496304904</v>
          </cell>
        </row>
        <row r="31">
          <cell r="A31">
            <v>800247940</v>
          </cell>
          <cell r="B31" t="str">
            <v>INSTITUTO TECNOLOGICO DEL PUTUMAYO</v>
          </cell>
          <cell r="C31">
            <v>251083333</v>
          </cell>
          <cell r="D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4348300065</v>
          </cell>
          <cell r="D32">
            <v>8696600130</v>
          </cell>
        </row>
        <row r="33">
          <cell r="A33">
            <v>890201213</v>
          </cell>
          <cell r="B33" t="str">
            <v>UNIVERSIDAD INDUSTRIAL DE SANTANDER</v>
          </cell>
          <cell r="C33">
            <v>9276471162</v>
          </cell>
          <cell r="D33">
            <v>18552942324</v>
          </cell>
        </row>
        <row r="34">
          <cell r="A34">
            <v>890680062</v>
          </cell>
          <cell r="B34" t="str">
            <v>UNIVERSIDAD DE CUNDINAMARCA</v>
          </cell>
          <cell r="C34">
            <v>1388596582</v>
          </cell>
          <cell r="D34">
            <v>2777193164</v>
          </cell>
        </row>
        <row r="35">
          <cell r="A35">
            <v>890700640</v>
          </cell>
          <cell r="B35" t="str">
            <v>UNIVERSIDAD DEL TOLIMA</v>
          </cell>
          <cell r="C35">
            <v>3721061349</v>
          </cell>
          <cell r="D35">
            <v>7442122698</v>
          </cell>
        </row>
        <row r="36">
          <cell r="A36">
            <v>891190346</v>
          </cell>
          <cell r="B36" t="str">
            <v>UNIVERSIDAD DE LA AMAZONIA</v>
          </cell>
          <cell r="C36">
            <v>2173173961</v>
          </cell>
          <cell r="D36">
            <v>4346347922</v>
          </cell>
        </row>
        <row r="37">
          <cell r="A37">
            <v>835000300</v>
          </cell>
          <cell r="B37" t="str">
            <v>UNIVERSIDAD DEL PACIFICO</v>
          </cell>
          <cell r="C37">
            <v>1317050674</v>
          </cell>
          <cell r="D37">
            <v>2634101348</v>
          </cell>
        </row>
        <row r="38">
          <cell r="A38">
            <v>800225340</v>
          </cell>
          <cell r="B38" t="str">
            <v>UNIVERSIDAD MILITAR NUEVA GRANADA</v>
          </cell>
          <cell r="C38">
            <v>1371140566</v>
          </cell>
          <cell r="D38">
            <v>2742281132</v>
          </cell>
        </row>
        <row r="39">
          <cell r="A39">
            <v>800118954</v>
          </cell>
          <cell r="B39" t="str">
            <v>UNIVERSIDAD DE NARIÑO</v>
          </cell>
          <cell r="C39">
            <v>4841057532</v>
          </cell>
          <cell r="D39">
            <v>9682115064</v>
          </cell>
        </row>
        <row r="40">
          <cell r="A40">
            <v>899999063</v>
          </cell>
          <cell r="B40" t="str">
            <v>UNIVERSIDAD NACIONAL DE COLOMBIA</v>
          </cell>
          <cell r="C40">
            <v>50613863325</v>
          </cell>
          <cell r="D40">
            <v>101227726650</v>
          </cell>
        </row>
        <row r="41">
          <cell r="A41">
            <v>891480035</v>
          </cell>
          <cell r="B41" t="str">
            <v>UNIVERSIDAD TECNOLOGICA DE PEREIRA</v>
          </cell>
          <cell r="C41">
            <v>7484726512</v>
          </cell>
          <cell r="D41">
            <v>14969453024</v>
          </cell>
        </row>
        <row r="42">
          <cell r="A42">
            <v>892000757</v>
          </cell>
          <cell r="B42" t="str">
            <v>UNIVERSIDAD DE LOS LLANOS</v>
          </cell>
          <cell r="C42">
            <v>2327541214</v>
          </cell>
          <cell r="D42">
            <v>4655082428</v>
          </cell>
        </row>
        <row r="43">
          <cell r="A43">
            <v>890102257</v>
          </cell>
          <cell r="B43" t="str">
            <v>UNIVERSIDAD DEL ATLANTICO</v>
          </cell>
          <cell r="C43">
            <v>8869228740</v>
          </cell>
          <cell r="D43">
            <v>17738457480</v>
          </cell>
        </row>
        <row r="44">
          <cell r="A44">
            <v>891780111</v>
          </cell>
          <cell r="B44" t="str">
            <v>UNIVERSIDAD DEL MAGDALENA</v>
          </cell>
          <cell r="C44">
            <v>4156649288</v>
          </cell>
          <cell r="D44">
            <v>8313298576</v>
          </cell>
        </row>
        <row r="45">
          <cell r="A45">
            <v>890399010</v>
          </cell>
          <cell r="B45" t="str">
            <v>UNIVERSIDAD DEL VALLE</v>
          </cell>
          <cell r="C45">
            <v>17393069113</v>
          </cell>
          <cell r="D45">
            <v>34786138226</v>
          </cell>
        </row>
        <row r="46">
          <cell r="A46">
            <v>890980040</v>
          </cell>
          <cell r="B46" t="str">
            <v>UNIVERSIDAD DE ANTIOQUIA</v>
          </cell>
          <cell r="C46">
            <v>23318127206</v>
          </cell>
          <cell r="D46">
            <v>46636254412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1572353476</v>
          </cell>
          <cell r="D47">
            <v>3144706952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3592991830</v>
          </cell>
          <cell r="D48">
            <v>7185983660</v>
          </cell>
        </row>
        <row r="49">
          <cell r="A49">
            <v>891500319</v>
          </cell>
          <cell r="B49" t="str">
            <v>UNIVERSIDAD DEL CAUCA</v>
          </cell>
          <cell r="C49">
            <v>7781160146</v>
          </cell>
          <cell r="D49">
            <v>15562320292</v>
          </cell>
        </row>
        <row r="50">
          <cell r="A50">
            <v>890480123</v>
          </cell>
          <cell r="B50" t="str">
            <v>UNIVERSIDAD DE CARTAGENA</v>
          </cell>
          <cell r="C50">
            <v>6154743356</v>
          </cell>
          <cell r="D50">
            <v>12309486712</v>
          </cell>
        </row>
        <row r="51">
          <cell r="A51">
            <v>899999124</v>
          </cell>
          <cell r="B51" t="str">
            <v>UNIVERSIDAD PEDAGOGICA NACIONAL</v>
          </cell>
          <cell r="C51">
            <v>4926689627</v>
          </cell>
          <cell r="D51">
            <v>9853379254</v>
          </cell>
        </row>
        <row r="52">
          <cell r="A52">
            <v>890501510</v>
          </cell>
          <cell r="B52" t="str">
            <v>UNIVERSIDAD DE PAMPLONA</v>
          </cell>
          <cell r="C52">
            <v>3197276623</v>
          </cell>
          <cell r="D52">
            <v>6394553246</v>
          </cell>
        </row>
        <row r="53">
          <cell r="A53">
            <v>890980134</v>
          </cell>
          <cell r="B53" t="str">
            <v>COLEGIO MAYOR DE ANTIOQUIA</v>
          </cell>
          <cell r="C53">
            <v>397416666</v>
          </cell>
          <cell r="D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9379809888</v>
          </cell>
          <cell r="D54">
            <v>18759619776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182250000</v>
          </cell>
          <cell r="D55">
            <v>364500000</v>
          </cell>
        </row>
        <row r="56">
          <cell r="A56">
            <v>891800260</v>
          </cell>
          <cell r="B56" t="str">
            <v>COLEGIO DE BOYACA</v>
          </cell>
          <cell r="C56">
            <v>558166666</v>
          </cell>
          <cell r="D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488333333</v>
          </cell>
          <cell r="D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160166666</v>
          </cell>
          <cell r="D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225881233</v>
          </cell>
          <cell r="D59">
            <v>451762466</v>
          </cell>
        </row>
        <row r="60">
          <cell r="A60">
            <v>890801063</v>
          </cell>
          <cell r="B60" t="str">
            <v>UNIVERSIDAD DE CALDAS</v>
          </cell>
          <cell r="C60">
            <v>5985202139</v>
          </cell>
          <cell r="D60">
            <v>11970404278</v>
          </cell>
        </row>
        <row r="61">
          <cell r="A61">
            <v>891080031</v>
          </cell>
          <cell r="B61" t="str">
            <v>UNIVERSIDAD DE CORDOBA</v>
          </cell>
          <cell r="C61">
            <v>6313498098</v>
          </cell>
          <cell r="D61">
            <v>12626996196</v>
          </cell>
        </row>
        <row r="62">
          <cell r="A62">
            <v>892115029</v>
          </cell>
          <cell r="B62" t="str">
            <v>UNIVERSIDAD DE LA GUAJIRA</v>
          </cell>
          <cell r="C62">
            <v>2123944743</v>
          </cell>
          <cell r="D62">
            <v>4247889486</v>
          </cell>
        </row>
        <row r="63">
          <cell r="A63">
            <v>892200323</v>
          </cell>
          <cell r="B63" t="str">
            <v>UNIVERSIDAD DE SUCRE</v>
          </cell>
          <cell r="C63">
            <v>1723617808</v>
          </cell>
          <cell r="D63">
            <v>3447235616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2980098671</v>
          </cell>
          <cell r="D64">
            <v>5960197342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1454186156</v>
          </cell>
          <cell r="D65">
            <v>2908372312</v>
          </cell>
        </row>
        <row r="66">
          <cell r="A66">
            <v>892300285</v>
          </cell>
          <cell r="B66" t="str">
            <v>UNIVERSIDAD POPULAR DEL CESAR</v>
          </cell>
          <cell r="C66">
            <v>2411582637</v>
          </cell>
          <cell r="D66">
            <v>4823165274</v>
          </cell>
        </row>
        <row r="67">
          <cell r="A67">
            <v>891180084</v>
          </cell>
          <cell r="B67" t="str">
            <v>UNIVERSIDAD SURCOLOMBIANA</v>
          </cell>
          <cell r="C67">
            <v>4085931643</v>
          </cell>
          <cell r="D67">
            <v>8171863286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2137475931</v>
          </cell>
          <cell r="D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1961220970</v>
          </cell>
          <cell r="D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2038588422</v>
          </cell>
          <cell r="D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1153805371</v>
          </cell>
          <cell r="D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4898487250</v>
          </cell>
          <cell r="D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1464783355</v>
          </cell>
          <cell r="D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2014172278</v>
          </cell>
          <cell r="D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1493695830</v>
          </cell>
          <cell r="D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23326761345</v>
          </cell>
          <cell r="D29">
            <v>7092444338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12031920439</v>
          </cell>
          <cell r="D30">
            <v>3496304904</v>
          </cell>
        </row>
        <row r="31">
          <cell r="A31">
            <v>800247940</v>
          </cell>
          <cell r="B31" t="str">
            <v>INSTITUTO TECNOLOGICO DEL PUTUMAYO</v>
          </cell>
          <cell r="C31">
            <v>1353669706</v>
          </cell>
          <cell r="D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29119374297</v>
          </cell>
          <cell r="D32">
            <v>8696600130</v>
          </cell>
        </row>
        <row r="33">
          <cell r="A33">
            <v>890201213</v>
          </cell>
          <cell r="B33" t="str">
            <v>UNIVERSIDAD INDUSTRIAL DE SANTANDER</v>
          </cell>
          <cell r="C33">
            <v>60428920648</v>
          </cell>
          <cell r="D33">
            <v>18552942324</v>
          </cell>
        </row>
        <row r="34">
          <cell r="A34">
            <v>890680062</v>
          </cell>
          <cell r="B34" t="str">
            <v>UNIVERSIDAD DE CUNDINAMARCA</v>
          </cell>
          <cell r="C34">
            <v>10276274503</v>
          </cell>
          <cell r="D34">
            <v>2777193164</v>
          </cell>
        </row>
        <row r="35">
          <cell r="A35">
            <v>890700640</v>
          </cell>
          <cell r="B35" t="str">
            <v>UNIVERSIDAD DEL TOLIMA</v>
          </cell>
          <cell r="C35">
            <v>26059878220</v>
          </cell>
          <cell r="D35">
            <v>7442122698</v>
          </cell>
        </row>
        <row r="36">
          <cell r="A36">
            <v>891190346</v>
          </cell>
          <cell r="B36" t="str">
            <v>UNIVERSIDAD DE LA AMAZONIA</v>
          </cell>
          <cell r="C36">
            <v>15009602626</v>
          </cell>
          <cell r="D36">
            <v>4346347922</v>
          </cell>
        </row>
        <row r="37">
          <cell r="A37">
            <v>835000300</v>
          </cell>
          <cell r="B37" t="str">
            <v>UNIVERSIDAD DEL PACIFICO</v>
          </cell>
          <cell r="C37">
            <v>8500620683</v>
          </cell>
          <cell r="D37">
            <v>2634101348</v>
          </cell>
        </row>
        <row r="38">
          <cell r="A38">
            <v>800225340</v>
          </cell>
          <cell r="B38" t="str">
            <v>UNIVERSIDAD MILITAR NUEVA GRANADA</v>
          </cell>
          <cell r="C38">
            <v>14659947356</v>
          </cell>
          <cell r="D38">
            <v>2742281132</v>
          </cell>
        </row>
        <row r="39">
          <cell r="A39">
            <v>800118954</v>
          </cell>
          <cell r="B39" t="str">
            <v>UNIVERSIDAD DE NARIÑO</v>
          </cell>
          <cell r="C39">
            <v>31561868586</v>
          </cell>
          <cell r="D39">
            <v>9682115064</v>
          </cell>
        </row>
        <row r="40">
          <cell r="A40">
            <v>899999063</v>
          </cell>
          <cell r="B40" t="str">
            <v>UNIVERSIDAD NACIONAL DE COLOMBIA</v>
          </cell>
          <cell r="C40">
            <v>328787461123</v>
          </cell>
          <cell r="D40">
            <v>101227726650</v>
          </cell>
        </row>
        <row r="41">
          <cell r="A41">
            <v>891480035</v>
          </cell>
          <cell r="B41" t="str">
            <v>UNIVERSIDAD TECNOLOGICA DE PEREIRA</v>
          </cell>
          <cell r="C41">
            <v>49468242371</v>
          </cell>
          <cell r="D41">
            <v>14969453024</v>
          </cell>
        </row>
        <row r="42">
          <cell r="A42">
            <v>892000757</v>
          </cell>
          <cell r="B42" t="str">
            <v>UNIVERSIDAD DE LOS LLANOS</v>
          </cell>
          <cell r="C42">
            <v>15402002558</v>
          </cell>
          <cell r="D42">
            <v>4655082428</v>
          </cell>
        </row>
        <row r="43">
          <cell r="A43">
            <v>890102257</v>
          </cell>
          <cell r="B43" t="str">
            <v>UNIVERSIDAD DEL ATLANTICO</v>
          </cell>
          <cell r="C43">
            <v>58204105065</v>
          </cell>
          <cell r="D43">
            <v>17738457480</v>
          </cell>
        </row>
        <row r="44">
          <cell r="A44">
            <v>891780111</v>
          </cell>
          <cell r="B44" t="str">
            <v>UNIVERSIDAD DEL MAGDALENA</v>
          </cell>
          <cell r="C44">
            <v>28135045142</v>
          </cell>
          <cell r="D44">
            <v>8313298576</v>
          </cell>
        </row>
        <row r="45">
          <cell r="A45">
            <v>890399010</v>
          </cell>
          <cell r="B45" t="str">
            <v>UNIVERSIDAD DEL VALLE</v>
          </cell>
          <cell r="C45">
            <v>112705349523</v>
          </cell>
          <cell r="D45">
            <v>34786138226</v>
          </cell>
        </row>
        <row r="46">
          <cell r="A46">
            <v>890980040</v>
          </cell>
          <cell r="B46" t="str">
            <v>UNIVERSIDAD DE ANTIOQUIA</v>
          </cell>
          <cell r="C46">
            <v>151533944438</v>
          </cell>
          <cell r="D46">
            <v>46636254412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12209677577</v>
          </cell>
          <cell r="D47">
            <v>3144706952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31862472396</v>
          </cell>
          <cell r="D48">
            <v>7185983660</v>
          </cell>
        </row>
        <row r="49">
          <cell r="A49">
            <v>891500319</v>
          </cell>
          <cell r="B49" t="str">
            <v>UNIVERSIDAD DEL CAUCA</v>
          </cell>
          <cell r="C49">
            <v>51041863117</v>
          </cell>
          <cell r="D49">
            <v>15562320292</v>
          </cell>
        </row>
        <row r="50">
          <cell r="A50">
            <v>890480123</v>
          </cell>
          <cell r="B50" t="str">
            <v>UNIVERSIDAD DE CARTAGENA</v>
          </cell>
          <cell r="C50">
            <v>40645339571</v>
          </cell>
          <cell r="D50">
            <v>12309486712</v>
          </cell>
        </row>
        <row r="51">
          <cell r="A51">
            <v>899999124</v>
          </cell>
          <cell r="B51" t="str">
            <v>UNIVERSIDAD PEDAGOGICA NACIONAL</v>
          </cell>
          <cell r="C51">
            <v>32181669733</v>
          </cell>
          <cell r="D51">
            <v>9853379254</v>
          </cell>
        </row>
        <row r="52">
          <cell r="A52">
            <v>890501510</v>
          </cell>
          <cell r="B52" t="str">
            <v>UNIVERSIDAD DE PAMPLONA</v>
          </cell>
          <cell r="C52">
            <v>22309684687</v>
          </cell>
          <cell r="D52">
            <v>6394553246</v>
          </cell>
        </row>
        <row r="53">
          <cell r="A53">
            <v>890980134</v>
          </cell>
          <cell r="B53" t="str">
            <v>COLEGIO MAYOR DE ANTIOQUIA</v>
          </cell>
          <cell r="C53">
            <v>2142602528</v>
          </cell>
          <cell r="D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63486242140</v>
          </cell>
          <cell r="D54">
            <v>18759619776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911250000</v>
          </cell>
          <cell r="D55">
            <v>182250000</v>
          </cell>
        </row>
        <row r="56">
          <cell r="A56">
            <v>891800260</v>
          </cell>
          <cell r="B56" t="str">
            <v>COLEGIO DE BOYACA</v>
          </cell>
          <cell r="C56">
            <v>2790833330</v>
          </cell>
          <cell r="D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2632623588</v>
          </cell>
          <cell r="D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861802405</v>
          </cell>
          <cell r="D58">
            <v>160166666</v>
          </cell>
        </row>
        <row r="59">
          <cell r="A59">
            <v>800194719</v>
          </cell>
          <cell r="B59" t="str">
            <v>SOCIEDAD GEOGRAFICA DE COLOMBIA</v>
          </cell>
          <cell r="C59">
            <v>0</v>
          </cell>
          <cell r="D59">
            <v>516000000</v>
          </cell>
        </row>
        <row r="60">
          <cell r="A60">
            <v>891900853</v>
          </cell>
          <cell r="B60" t="str">
            <v>UNIDAD CENTRAL DEL VALLE DEL CAUCA</v>
          </cell>
          <cell r="C60">
            <v>1466150405</v>
          </cell>
          <cell r="D60">
            <v>451762466</v>
          </cell>
        </row>
        <row r="61">
          <cell r="A61">
            <v>890801063</v>
          </cell>
          <cell r="B61" t="str">
            <v>UNIVERSIDAD DE CALDAS</v>
          </cell>
          <cell r="C61">
            <v>39480742827</v>
          </cell>
          <cell r="D61">
            <v>11970404278</v>
          </cell>
        </row>
        <row r="62">
          <cell r="A62">
            <v>891080031</v>
          </cell>
          <cell r="B62" t="str">
            <v>UNIVERSIDAD DE CORDOBA</v>
          </cell>
          <cell r="C62">
            <v>45610927176</v>
          </cell>
          <cell r="D62">
            <v>12626996196</v>
          </cell>
        </row>
        <row r="63">
          <cell r="A63">
            <v>892115029</v>
          </cell>
          <cell r="B63" t="str">
            <v>UNIVERSIDAD DE LA GUAJIRA</v>
          </cell>
          <cell r="C63">
            <v>14460359390</v>
          </cell>
          <cell r="D63">
            <v>4247889486</v>
          </cell>
        </row>
        <row r="64">
          <cell r="A64">
            <v>892200323</v>
          </cell>
          <cell r="B64" t="str">
            <v>UNIVERSIDAD DE SUCRE</v>
          </cell>
          <cell r="C64">
            <v>11641578751</v>
          </cell>
          <cell r="D64">
            <v>3447235616</v>
          </cell>
        </row>
        <row r="65">
          <cell r="A65">
            <v>890500622</v>
          </cell>
          <cell r="B65" t="str">
            <v>UNIVERSIDAD FRANCISCO DE PAULA SANTANDER</v>
          </cell>
          <cell r="C65">
            <v>20693173728</v>
          </cell>
          <cell r="D65">
            <v>5960197342</v>
          </cell>
        </row>
        <row r="66">
          <cell r="A66">
            <v>800163130</v>
          </cell>
          <cell r="B66" t="str">
            <v>UNIVERSIDAD FRANCISCO DE PAULA SANTANDER SECCIONAL OCAÑA</v>
          </cell>
          <cell r="C66">
            <v>9593108576</v>
          </cell>
          <cell r="D66">
            <v>2908372312</v>
          </cell>
        </row>
        <row r="67">
          <cell r="A67">
            <v>892300285</v>
          </cell>
          <cell r="B67" t="str">
            <v>UNIVERSIDAD POPULAR DEL CESAR</v>
          </cell>
          <cell r="C67">
            <v>16473495452</v>
          </cell>
          <cell r="D67">
            <v>4823165274</v>
          </cell>
        </row>
        <row r="68">
          <cell r="A68">
            <v>891180084</v>
          </cell>
          <cell r="B68" t="str">
            <v>UNIVERSIDAD SURCOLOMBIANA</v>
          </cell>
          <cell r="C68">
            <v>27440903671</v>
          </cell>
          <cell r="D68">
            <v>8171863286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2533892597</v>
          </cell>
          <cell r="D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2324887636</v>
          </cell>
          <cell r="D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2416755088</v>
          </cell>
          <cell r="D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1367805371</v>
          </cell>
          <cell r="D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5806820583</v>
          </cell>
          <cell r="D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1736450021</v>
          </cell>
          <cell r="D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2387755611</v>
          </cell>
          <cell r="D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1770695830</v>
          </cell>
          <cell r="D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30419205683</v>
          </cell>
          <cell r="D29">
            <v>3546222169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15528225343</v>
          </cell>
          <cell r="D30">
            <v>1748152452</v>
          </cell>
        </row>
        <row r="31">
          <cell r="A31">
            <v>800247940</v>
          </cell>
          <cell r="B31" t="str">
            <v>INSTITUTO TECNOLOGICO DEL PUTUMAYO</v>
          </cell>
          <cell r="C31">
            <v>1604753039</v>
          </cell>
          <cell r="D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37815974427</v>
          </cell>
          <cell r="D32">
            <v>4348300065</v>
          </cell>
        </row>
        <row r="33">
          <cell r="A33">
            <v>890201213</v>
          </cell>
          <cell r="B33" t="str">
            <v>UNIVERSIDAD INDUSTRIAL DE SANTANDER</v>
          </cell>
          <cell r="C33">
            <v>78981862972</v>
          </cell>
          <cell r="D33">
            <v>9276471162</v>
          </cell>
        </row>
        <row r="34">
          <cell r="A34">
            <v>890680062</v>
          </cell>
          <cell r="B34" t="str">
            <v>UNIVERSIDAD DE CUNDINAMARCA</v>
          </cell>
          <cell r="C34">
            <v>13053467667</v>
          </cell>
          <cell r="D34">
            <v>1388596582</v>
          </cell>
        </row>
        <row r="35">
          <cell r="A35">
            <v>890700640</v>
          </cell>
          <cell r="B35" t="str">
            <v>UNIVERSIDAD DEL TOLIMA</v>
          </cell>
          <cell r="C35">
            <v>33502000918</v>
          </cell>
          <cell r="D35">
            <v>3721061349</v>
          </cell>
        </row>
        <row r="36">
          <cell r="A36">
            <v>891190346</v>
          </cell>
          <cell r="B36" t="str">
            <v>UNIVERSIDAD DE LA AMAZONIA</v>
          </cell>
          <cell r="C36">
            <v>19355950548</v>
          </cell>
          <cell r="D36">
            <v>2173173961</v>
          </cell>
        </row>
        <row r="37">
          <cell r="A37">
            <v>835000300</v>
          </cell>
          <cell r="B37" t="str">
            <v>UNIVERSIDAD DEL PACIFICO</v>
          </cell>
          <cell r="C37">
            <v>11134722031</v>
          </cell>
          <cell r="D37">
            <v>1317050674</v>
          </cell>
        </row>
        <row r="38">
          <cell r="A38">
            <v>800225340</v>
          </cell>
          <cell r="B38" t="str">
            <v>UNIVERSIDAD MILITAR NUEVA GRANADA</v>
          </cell>
          <cell r="C38">
            <v>17402228488</v>
          </cell>
          <cell r="D38">
            <v>1371140566</v>
          </cell>
        </row>
        <row r="39">
          <cell r="A39">
            <v>800118954</v>
          </cell>
          <cell r="B39" t="str">
            <v>UNIVERSIDAD DE NARIÑO</v>
          </cell>
          <cell r="C39">
            <v>41243983650</v>
          </cell>
          <cell r="D39">
            <v>4841057532</v>
          </cell>
        </row>
        <row r="40">
          <cell r="A40">
            <v>899999063</v>
          </cell>
          <cell r="B40" t="str">
            <v>UNIVERSIDAD NACIONAL DE COLOMBIA</v>
          </cell>
          <cell r="C40">
            <v>430015187773</v>
          </cell>
          <cell r="D40">
            <v>50613863325</v>
          </cell>
        </row>
        <row r="41">
          <cell r="A41">
            <v>891480035</v>
          </cell>
          <cell r="B41" t="str">
            <v>UNIVERSIDAD TECNOLOGICA DE PEREIRA</v>
          </cell>
          <cell r="C41">
            <v>64437695395</v>
          </cell>
          <cell r="D41">
            <v>7484726512</v>
          </cell>
        </row>
        <row r="42">
          <cell r="A42">
            <v>892000757</v>
          </cell>
          <cell r="B42" t="str">
            <v>UNIVERSIDAD DE LOS LLANOS</v>
          </cell>
          <cell r="C42">
            <v>20057084986</v>
          </cell>
          <cell r="D42">
            <v>2327541214</v>
          </cell>
        </row>
        <row r="43">
          <cell r="A43">
            <v>890102257</v>
          </cell>
          <cell r="B43" t="str">
            <v>UNIVERSIDAD DEL ATLANTICO</v>
          </cell>
          <cell r="C43">
            <v>75942562545</v>
          </cell>
          <cell r="D43">
            <v>8869228740</v>
          </cell>
        </row>
        <row r="44">
          <cell r="A44">
            <v>891780111</v>
          </cell>
          <cell r="B44" t="str">
            <v>UNIVERSIDAD DEL MAGDALENA</v>
          </cell>
          <cell r="C44">
            <v>36448343718</v>
          </cell>
          <cell r="D44">
            <v>4156649288</v>
          </cell>
        </row>
        <row r="45">
          <cell r="A45">
            <v>890399010</v>
          </cell>
          <cell r="B45" t="str">
            <v>UNIVERSIDAD DEL VALLE</v>
          </cell>
          <cell r="C45">
            <v>147491487749</v>
          </cell>
          <cell r="D45">
            <v>17393069113</v>
          </cell>
        </row>
        <row r="46">
          <cell r="A46">
            <v>890980040</v>
          </cell>
          <cell r="B46" t="str">
            <v>UNIVERSIDAD DE ANTIOQUIA</v>
          </cell>
          <cell r="C46">
            <v>198170198850</v>
          </cell>
          <cell r="D46">
            <v>23318127206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15354384529</v>
          </cell>
          <cell r="D47">
            <v>1572353476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39048456056</v>
          </cell>
          <cell r="D48">
            <v>3592991830</v>
          </cell>
        </row>
        <row r="49">
          <cell r="A49">
            <v>891500319</v>
          </cell>
          <cell r="B49" t="str">
            <v>UNIVERSIDAD DEL CAUCA</v>
          </cell>
          <cell r="C49">
            <v>66604183409</v>
          </cell>
          <cell r="D49">
            <v>7781160146</v>
          </cell>
        </row>
        <row r="50">
          <cell r="A50">
            <v>890480123</v>
          </cell>
          <cell r="B50" t="str">
            <v>UNIVERSIDAD DE CARTAGENA</v>
          </cell>
          <cell r="C50">
            <v>52954826283</v>
          </cell>
          <cell r="D50">
            <v>6154743356</v>
          </cell>
        </row>
        <row r="51">
          <cell r="A51">
            <v>899999124</v>
          </cell>
          <cell r="B51" t="str">
            <v>UNIVERSIDAD PEDAGOGICA NACIONAL</v>
          </cell>
          <cell r="C51">
            <v>42035048987</v>
          </cell>
          <cell r="D51">
            <v>4926689627</v>
          </cell>
        </row>
        <row r="52">
          <cell r="A52">
            <v>890501510</v>
          </cell>
          <cell r="B52" t="str">
            <v>UNIVERSIDAD DE PAMPLONA</v>
          </cell>
          <cell r="C52">
            <v>28704237933</v>
          </cell>
          <cell r="D52">
            <v>3197276623</v>
          </cell>
        </row>
        <row r="53">
          <cell r="A53">
            <v>890980134</v>
          </cell>
          <cell r="B53" t="str">
            <v>COLEGIO MAYOR DE ANTIOQUIA</v>
          </cell>
          <cell r="C53">
            <v>2540019194</v>
          </cell>
          <cell r="D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82245861916</v>
          </cell>
          <cell r="D54">
            <v>9379809888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1093500000</v>
          </cell>
          <cell r="D55">
            <v>182250000</v>
          </cell>
        </row>
        <row r="56">
          <cell r="A56">
            <v>891800260</v>
          </cell>
          <cell r="B56" t="str">
            <v>COLEGIO DE BOYACA</v>
          </cell>
          <cell r="C56">
            <v>3348999996</v>
          </cell>
          <cell r="D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3120956921</v>
          </cell>
          <cell r="D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1021969071</v>
          </cell>
          <cell r="D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1917912871</v>
          </cell>
          <cell r="D59">
            <v>225881233</v>
          </cell>
        </row>
        <row r="60">
          <cell r="A60">
            <v>890801063</v>
          </cell>
          <cell r="B60" t="str">
            <v>UNIVERSIDAD DE CALDAS</v>
          </cell>
          <cell r="C60">
            <v>51451147105</v>
          </cell>
          <cell r="D60">
            <v>5985202139</v>
          </cell>
        </row>
        <row r="61">
          <cell r="A61">
            <v>891080031</v>
          </cell>
          <cell r="B61" t="str">
            <v>UNIVERSIDAD DE CORDOBA</v>
          </cell>
          <cell r="C61">
            <v>58237923372</v>
          </cell>
          <cell r="D61">
            <v>6313498098</v>
          </cell>
        </row>
        <row r="62">
          <cell r="A62">
            <v>892115029</v>
          </cell>
          <cell r="B62" t="str">
            <v>UNIVERSIDAD DE LA GUAJIRA</v>
          </cell>
          <cell r="C62">
            <v>18708248876</v>
          </cell>
          <cell r="D62">
            <v>2123944743</v>
          </cell>
        </row>
        <row r="63">
          <cell r="A63">
            <v>892200323</v>
          </cell>
          <cell r="B63" t="str">
            <v>UNIVERSIDAD DE SUCRE</v>
          </cell>
          <cell r="C63">
            <v>15088814367</v>
          </cell>
          <cell r="D63">
            <v>1723617808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26653371070</v>
          </cell>
          <cell r="D64">
            <v>2980098671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12501480888</v>
          </cell>
          <cell r="D65">
            <v>1454186156</v>
          </cell>
        </row>
        <row r="66">
          <cell r="A66">
            <v>892300285</v>
          </cell>
          <cell r="B66" t="str">
            <v>UNIVERSIDAD POPULAR DEL CESAR</v>
          </cell>
          <cell r="C66">
            <v>21296660726</v>
          </cell>
          <cell r="D66">
            <v>2411582637</v>
          </cell>
        </row>
        <row r="67">
          <cell r="A67">
            <v>891180084</v>
          </cell>
          <cell r="B67" t="str">
            <v>UNIVERSIDAD SURCOLOMBIANA</v>
          </cell>
          <cell r="C67">
            <v>35612766957</v>
          </cell>
          <cell r="D67">
            <v>4085931643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3723142595</v>
          </cell>
          <cell r="D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3415887634</v>
          </cell>
          <cell r="D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3551255086</v>
          </cell>
          <cell r="D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2009805371</v>
          </cell>
          <cell r="D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8531820582</v>
          </cell>
          <cell r="D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2551450019</v>
          </cell>
          <cell r="D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3508505610</v>
          </cell>
          <cell r="D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2601695830</v>
          </cell>
          <cell r="D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41057872190</v>
          </cell>
          <cell r="D29">
            <v>3546222169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20772682699</v>
          </cell>
          <cell r="D30">
            <v>1748152452</v>
          </cell>
        </row>
        <row r="31">
          <cell r="A31">
            <v>800247940</v>
          </cell>
          <cell r="B31" t="str">
            <v>INSTITUTO TECNOLOGICO DEL PUTUMAYO</v>
          </cell>
          <cell r="C31">
            <v>2358003038</v>
          </cell>
          <cell r="D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50860874622</v>
          </cell>
          <cell r="D32">
            <v>4348300065</v>
          </cell>
        </row>
        <row r="33">
          <cell r="A33">
            <v>890201213</v>
          </cell>
          <cell r="B33" t="str">
            <v>UNIVERSIDAD INDUSTRIAL DE SANTANDER</v>
          </cell>
          <cell r="C33">
            <v>106811276458</v>
          </cell>
          <cell r="D33">
            <v>9276471162</v>
          </cell>
        </row>
        <row r="34">
          <cell r="A34">
            <v>890680062</v>
          </cell>
          <cell r="B34" t="str">
            <v>UNIVERSIDAD DE CUNDINAMARCA</v>
          </cell>
          <cell r="C34">
            <v>17219257413</v>
          </cell>
          <cell r="D34">
            <v>1388596582</v>
          </cell>
        </row>
        <row r="35">
          <cell r="A35">
            <v>890700640</v>
          </cell>
          <cell r="B35" t="str">
            <v>UNIVERSIDAD DEL TOLIMA</v>
          </cell>
          <cell r="C35">
            <v>44665184965</v>
          </cell>
          <cell r="D35">
            <v>3721061349</v>
          </cell>
        </row>
        <row r="36">
          <cell r="A36">
            <v>891190346</v>
          </cell>
          <cell r="B36" t="str">
            <v>UNIVERSIDAD DE LA AMAZONIA</v>
          </cell>
          <cell r="C36">
            <v>25875472431</v>
          </cell>
          <cell r="D36">
            <v>2173173961</v>
          </cell>
        </row>
        <row r="37">
          <cell r="A37">
            <v>835000300</v>
          </cell>
          <cell r="B37" t="str">
            <v>UNIVERSIDAD DEL PACIFICO</v>
          </cell>
          <cell r="C37">
            <v>15085874053</v>
          </cell>
          <cell r="D37">
            <v>1317050674</v>
          </cell>
        </row>
        <row r="38">
          <cell r="A38">
            <v>800225340</v>
          </cell>
          <cell r="B38" t="str">
            <v>UNIVERSIDAD MILITAR NUEVA GRANADA</v>
          </cell>
          <cell r="C38">
            <v>21515650186</v>
          </cell>
          <cell r="D38">
            <v>1371140566</v>
          </cell>
        </row>
        <row r="39">
          <cell r="A39">
            <v>800118954</v>
          </cell>
          <cell r="B39" t="str">
            <v>UNIVERSIDAD DE NARIÑO</v>
          </cell>
          <cell r="C39">
            <v>55767156246</v>
          </cell>
          <cell r="D39">
            <v>4841057532</v>
          </cell>
        </row>
        <row r="40">
          <cell r="A40">
            <v>899999063</v>
          </cell>
          <cell r="B40" t="str">
            <v>UNIVERSIDAD NACIONAL DE COLOMBIA</v>
          </cell>
          <cell r="C40">
            <v>581856777748</v>
          </cell>
          <cell r="D40">
            <v>50613863325</v>
          </cell>
        </row>
        <row r="41">
          <cell r="A41">
            <v>891480035</v>
          </cell>
          <cell r="B41" t="str">
            <v>UNIVERSIDAD TECNOLOGICA DE PEREIRA</v>
          </cell>
          <cell r="C41">
            <v>86891874931</v>
          </cell>
          <cell r="D41">
            <v>7484726512</v>
          </cell>
        </row>
        <row r="42">
          <cell r="A42">
            <v>892000757</v>
          </cell>
          <cell r="B42" t="str">
            <v>UNIVERSIDAD DE LOS LLANOS</v>
          </cell>
          <cell r="C42">
            <v>27039708628</v>
          </cell>
          <cell r="D42">
            <v>2327541214</v>
          </cell>
        </row>
        <row r="43">
          <cell r="A43">
            <v>890102257</v>
          </cell>
          <cell r="B43" t="str">
            <v>UNIVERSIDAD DEL ATLANTICO</v>
          </cell>
          <cell r="C43">
            <v>102550248765</v>
          </cell>
          <cell r="D43">
            <v>8869228740</v>
          </cell>
        </row>
        <row r="44">
          <cell r="A44">
            <v>891780111</v>
          </cell>
          <cell r="B44" t="str">
            <v>UNIVERSIDAD DEL MAGDALENA</v>
          </cell>
          <cell r="C44">
            <v>48918291582</v>
          </cell>
          <cell r="D44">
            <v>4156649288</v>
          </cell>
        </row>
        <row r="45">
          <cell r="A45">
            <v>890399010</v>
          </cell>
          <cell r="B45" t="str">
            <v>UNIVERSIDAD DEL VALLE</v>
          </cell>
          <cell r="C45">
            <v>199670695088</v>
          </cell>
          <cell r="D45">
            <v>17393069113</v>
          </cell>
        </row>
        <row r="46">
          <cell r="A46">
            <v>890980040</v>
          </cell>
          <cell r="B46" t="str">
            <v>UNIVERSIDAD DE ANTIOQUIA</v>
          </cell>
          <cell r="C46">
            <v>268124580468</v>
          </cell>
          <cell r="D46">
            <v>23318127206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20071444957</v>
          </cell>
          <cell r="D47">
            <v>1572353476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49827431546</v>
          </cell>
          <cell r="D48">
            <v>3592991830</v>
          </cell>
        </row>
        <row r="49">
          <cell r="A49">
            <v>891500319</v>
          </cell>
          <cell r="B49" t="str">
            <v>UNIVERSIDAD DEL CAUCA</v>
          </cell>
          <cell r="C49">
            <v>89947663847</v>
          </cell>
          <cell r="D49">
            <v>7781160146</v>
          </cell>
        </row>
        <row r="50">
          <cell r="A50">
            <v>890480123</v>
          </cell>
          <cell r="B50" t="str">
            <v>UNIVERSIDAD DE CARTAGENA</v>
          </cell>
          <cell r="C50">
            <v>71419056351</v>
          </cell>
          <cell r="D50">
            <v>6154743356</v>
          </cell>
        </row>
        <row r="51">
          <cell r="A51">
            <v>899999124</v>
          </cell>
          <cell r="B51" t="str">
            <v>UNIVERSIDAD PEDAGOGICA NACIONAL</v>
          </cell>
          <cell r="C51">
            <v>56815117868</v>
          </cell>
          <cell r="D51">
            <v>4926689627</v>
          </cell>
        </row>
        <row r="52">
          <cell r="A52">
            <v>890501510</v>
          </cell>
          <cell r="B52" t="str">
            <v>UNIVERSIDAD DE PAMPLONA</v>
          </cell>
          <cell r="C52">
            <v>38296067802</v>
          </cell>
          <cell r="D52">
            <v>3197276623</v>
          </cell>
        </row>
        <row r="53">
          <cell r="A53">
            <v>890980134</v>
          </cell>
          <cell r="B53" t="str">
            <v>COLEGIO MAYOR DE ANTIOQUIA</v>
          </cell>
          <cell r="C53">
            <v>3732269192</v>
          </cell>
          <cell r="D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110385291580</v>
          </cell>
          <cell r="D54">
            <v>9379809888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1640250000</v>
          </cell>
          <cell r="D55">
            <v>182250000</v>
          </cell>
        </row>
        <row r="56">
          <cell r="A56">
            <v>891800260</v>
          </cell>
          <cell r="B56" t="str">
            <v>COLEGIO DE BOYACA</v>
          </cell>
          <cell r="C56">
            <v>5023499994</v>
          </cell>
          <cell r="D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4585956920</v>
          </cell>
          <cell r="D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1502469069</v>
          </cell>
          <cell r="D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2595556570</v>
          </cell>
          <cell r="D59">
            <v>225881233</v>
          </cell>
        </row>
        <row r="60">
          <cell r="A60">
            <v>890801063</v>
          </cell>
          <cell r="B60" t="str">
            <v>UNIVERSIDAD DE CALDAS</v>
          </cell>
          <cell r="C60">
            <v>69406753522</v>
          </cell>
          <cell r="D60">
            <v>5985202139</v>
          </cell>
        </row>
        <row r="61">
          <cell r="A61">
            <v>891080031</v>
          </cell>
          <cell r="B61" t="str">
            <v>UNIVERSIDAD DE CORDOBA</v>
          </cell>
          <cell r="C61">
            <v>77178417666</v>
          </cell>
          <cell r="D61">
            <v>6313498098</v>
          </cell>
        </row>
        <row r="62">
          <cell r="A62">
            <v>892115029</v>
          </cell>
          <cell r="B62" t="str">
            <v>UNIVERSIDAD DE LA GUAJIRA</v>
          </cell>
          <cell r="C62">
            <v>25080083105</v>
          </cell>
          <cell r="D62">
            <v>2123944743</v>
          </cell>
        </row>
        <row r="63">
          <cell r="A63">
            <v>892200323</v>
          </cell>
          <cell r="B63" t="str">
            <v>UNIVERSIDAD DE SUCRE</v>
          </cell>
          <cell r="C63">
            <v>20259667791</v>
          </cell>
          <cell r="D63">
            <v>1723617808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35593667083</v>
          </cell>
          <cell r="D64">
            <v>2980098671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16864039356</v>
          </cell>
          <cell r="D65">
            <v>1454186156</v>
          </cell>
        </row>
        <row r="66">
          <cell r="A66">
            <v>892300285</v>
          </cell>
          <cell r="B66" t="str">
            <v>UNIVERSIDAD POPULAR DEL CESAR</v>
          </cell>
          <cell r="C66">
            <v>28531408637</v>
          </cell>
          <cell r="D66">
            <v>2411582637</v>
          </cell>
        </row>
        <row r="67">
          <cell r="A67">
            <v>891180084</v>
          </cell>
          <cell r="B67" t="str">
            <v>UNIVERSIDAD SURCOLOMBIANA</v>
          </cell>
          <cell r="C67">
            <v>47870561886</v>
          </cell>
          <cell r="D67">
            <v>4085931643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0</v>
          </cell>
          <cell r="D21">
            <v>322723733</v>
          </cell>
        </row>
        <row r="22">
          <cell r="A22">
            <v>899999063</v>
          </cell>
          <cell r="B22" t="str">
            <v>UNIVERSIDAD NACIONAL DE COLOMBIA</v>
          </cell>
          <cell r="C22">
            <v>0</v>
          </cell>
          <cell r="D22">
            <v>22527168039</v>
          </cell>
        </row>
        <row r="23">
          <cell r="A23">
            <v>891480035</v>
          </cell>
          <cell r="B23" t="str">
            <v>UNIVERSIDAD TECNOLOGICA DE PEREIRA</v>
          </cell>
          <cell r="C23">
            <v>0</v>
          </cell>
          <cell r="D23">
            <v>124289633</v>
          </cell>
        </row>
        <row r="24">
          <cell r="A24">
            <v>830053105</v>
          </cell>
          <cell r="B24" t="str">
            <v>FIDEICOMISOS PATRIMONIOS AUTONOMOS FIDUCIARIA LA PREVISORA S.A.</v>
          </cell>
          <cell r="C24">
            <v>0</v>
          </cell>
          <cell r="D24">
            <v>442004827733</v>
          </cell>
        </row>
        <row r="25">
          <cell r="A25">
            <v>891500319</v>
          </cell>
          <cell r="B25" t="str">
            <v>UNIVERSIDAD DEL CAUCA</v>
          </cell>
          <cell r="C25">
            <v>0</v>
          </cell>
          <cell r="D25">
            <v>2193243636</v>
          </cell>
        </row>
        <row r="26">
          <cell r="A26">
            <v>890801063</v>
          </cell>
          <cell r="B26" t="str">
            <v>UNIVERSIDAD DE CALDAS</v>
          </cell>
          <cell r="C26">
            <v>0</v>
          </cell>
          <cell r="D26">
            <v>1356909431</v>
          </cell>
        </row>
        <row r="27">
          <cell r="A27">
            <v>891080031</v>
          </cell>
          <cell r="B27" t="str">
            <v>UNIVERSIDAD DE CORDOBA</v>
          </cell>
          <cell r="C27">
            <v>0</v>
          </cell>
          <cell r="D27">
            <v>2748932192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322723733</v>
          </cell>
          <cell r="D21">
            <v>645447466</v>
          </cell>
        </row>
        <row r="22">
          <cell r="A22">
            <v>899999063</v>
          </cell>
          <cell r="B22" t="str">
            <v>UNIVERSIDAD NACIONAL DE COLOMBIA</v>
          </cell>
          <cell r="C22">
            <v>22527168039</v>
          </cell>
          <cell r="D22">
            <v>45054336079</v>
          </cell>
        </row>
        <row r="23">
          <cell r="A23">
            <v>891480035</v>
          </cell>
          <cell r="B23" t="str">
            <v>UNIVERSIDAD TECNOLOGICA DE PEREIRA</v>
          </cell>
          <cell r="C23">
            <v>124289633</v>
          </cell>
          <cell r="D23">
            <v>248579266</v>
          </cell>
        </row>
        <row r="24">
          <cell r="A24">
            <v>891500319</v>
          </cell>
          <cell r="B24" t="str">
            <v>UNIVERSIDAD DEL CAUCA</v>
          </cell>
          <cell r="C24">
            <v>2193243636</v>
          </cell>
          <cell r="D24">
            <v>4386487271</v>
          </cell>
        </row>
        <row r="25">
          <cell r="A25">
            <v>890801063</v>
          </cell>
          <cell r="B25" t="str">
            <v>UNIVERSIDAD DE CALDAS</v>
          </cell>
          <cell r="C25">
            <v>1356909431</v>
          </cell>
          <cell r="D25">
            <v>2713818863</v>
          </cell>
        </row>
        <row r="26">
          <cell r="A26">
            <v>891080031</v>
          </cell>
          <cell r="B26" t="str">
            <v>UNIVERSIDAD DE CORDOBA</v>
          </cell>
          <cell r="C26">
            <v>2748932192</v>
          </cell>
          <cell r="D26">
            <v>5497864384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1989496316</v>
          </cell>
          <cell r="D21">
            <v>579422173</v>
          </cell>
        </row>
        <row r="22">
          <cell r="A22">
            <v>899999063</v>
          </cell>
          <cell r="B22" t="str">
            <v>UNIVERSIDAD NACIONAL DE COLOMBIA</v>
          </cell>
          <cell r="C22">
            <v>122477934382</v>
          </cell>
          <cell r="D22">
            <v>27443554559</v>
          </cell>
        </row>
        <row r="23">
          <cell r="A23">
            <v>891480035</v>
          </cell>
          <cell r="B23" t="str">
            <v>UNIVERSIDAD TECNOLOGICA DE PEREIRA</v>
          </cell>
          <cell r="C23">
            <v>766208808</v>
          </cell>
          <cell r="D23">
            <v>228108256</v>
          </cell>
        </row>
        <row r="24">
          <cell r="A24">
            <v>830053105</v>
          </cell>
          <cell r="B24" t="str">
            <v>FIDEICOMISOS PATRIMONIOS AUTONOMOS FIDUCIARIA LA PREVISORA S.A.</v>
          </cell>
          <cell r="C24">
            <v>2114597769420</v>
          </cell>
          <cell r="D24">
            <v>929667669361</v>
          </cell>
        </row>
        <row r="25">
          <cell r="A25">
            <v>891500319</v>
          </cell>
          <cell r="B25" t="str">
            <v>UNIVERSIDAD DEL CAUCA</v>
          </cell>
          <cell r="C25">
            <v>13520698004</v>
          </cell>
          <cell r="D25">
            <v>4621353611</v>
          </cell>
        </row>
        <row r="26">
          <cell r="A26">
            <v>890801063</v>
          </cell>
          <cell r="B26" t="str">
            <v>UNIVERSIDAD DE CALDAS</v>
          </cell>
          <cell r="C26">
            <v>8364945115</v>
          </cell>
          <cell r="D26">
            <v>2831865589</v>
          </cell>
        </row>
        <row r="27">
          <cell r="A27">
            <v>891080031</v>
          </cell>
          <cell r="B27" t="str">
            <v>UNIVERSIDAD DE CORDOBA</v>
          </cell>
          <cell r="C27">
            <v>16946353517</v>
          </cell>
          <cell r="D27">
            <v>5045104019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sco.edu.co" TargetMode="External"/><Relationship Id="rId18" Type="http://schemas.openxmlformats.org/officeDocument/2006/relationships/hyperlink" Target="mailto:jblancogiraldo@yahoo.com" TargetMode="External"/><Relationship Id="rId26" Type="http://schemas.openxmlformats.org/officeDocument/2006/relationships/hyperlink" Target="mailto:lmartinezt@pedagogica.edu.co;" TargetMode="External"/><Relationship Id="rId39" Type="http://schemas.openxmlformats.org/officeDocument/2006/relationships/hyperlink" Target="mailto:liliana.henao@correounivalle.edu.co" TargetMode="External"/><Relationship Id="rId21" Type="http://schemas.openxmlformats.org/officeDocument/2006/relationships/hyperlink" Target="mailto:contabilidad@colmayorcauca.edu.co" TargetMode="External"/><Relationship Id="rId34" Type="http://schemas.openxmlformats.org/officeDocument/2006/relationships/hyperlink" Target="mailto:contabilidad@colmayor.edu.co" TargetMode="External"/><Relationship Id="rId42" Type="http://schemas.openxmlformats.org/officeDocument/2006/relationships/hyperlink" Target="mailto:jbeltran@itsa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contactenos@utch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contabilidad@uniguajira.edu.co" TargetMode="External"/><Relationship Id="rId32" Type="http://schemas.openxmlformats.org/officeDocument/2006/relationships/hyperlink" Target="mailto:mail@itp.edu.co" TargetMode="External"/><Relationship Id="rId37" Type="http://schemas.openxmlformats.org/officeDocument/2006/relationships/hyperlink" Target="mailto:contabilidad@guadalajaradebuga-valle.gov.co" TargetMode="External"/><Relationship Id="rId40" Type="http://schemas.openxmlformats.org/officeDocument/2006/relationships/hyperlink" Target="mailto:gestioncontable@unicesar.edu.co;" TargetMode="External"/><Relationship Id="rId45" Type="http://schemas.openxmlformats.org/officeDocument/2006/relationships/hyperlink" Target="mailto:mafernandez@unicauca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itfip2001@yahoo.com" TargetMode="External"/><Relationship Id="rId23" Type="http://schemas.openxmlformats.org/officeDocument/2006/relationships/hyperlink" Target="mailto:contabilidad@colboy.edu.co" TargetMode="External"/><Relationship Id="rId28" Type="http://schemas.openxmlformats.org/officeDocument/2006/relationships/hyperlink" Target="mailto:financiera@iser.edu.co" TargetMode="External"/><Relationship Id="rId36" Type="http://schemas.openxmlformats.org/officeDocument/2006/relationships/hyperlink" Target="mailto:presupuesto@intenalco.edu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contabilidad@iescinoc.edu.co" TargetMode="External"/><Relationship Id="rId31" Type="http://schemas.openxmlformats.org/officeDocument/2006/relationships/hyperlink" Target="mailto:contabilidad@ita.edu.co" TargetMode="External"/><Relationship Id="rId44" Type="http://schemas.openxmlformats.org/officeDocument/2006/relationships/hyperlink" Target="mailto:jorge.aldana@unad.edu.co;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contabilidad@uniamazonia.edu.co" TargetMode="External"/><Relationship Id="rId22" Type="http://schemas.openxmlformats.org/officeDocument/2006/relationships/hyperlink" Target="mailto:contabilidad@unimagdalena.edu.co" TargetMode="External"/><Relationship Id="rId27" Type="http://schemas.openxmlformats.org/officeDocument/2006/relationships/hyperlink" Target="mailto:ysantos@pascualbravo.edu.co" TargetMode="External"/><Relationship Id="rId30" Type="http://schemas.openxmlformats.org/officeDocument/2006/relationships/hyperlink" Target="mailto:info@unipacifico.edu.co" TargetMode="External"/><Relationship Id="rId35" Type="http://schemas.openxmlformats.org/officeDocument/2006/relationships/hyperlink" Target="mailto:inhvg@hotmail.com" TargetMode="External"/><Relationship Id="rId43" Type="http://schemas.openxmlformats.org/officeDocument/2006/relationships/hyperlink" Target="mailto:cmb@colmayorbolivar.edu.co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@ucaldas.edu.co" TargetMode="External"/><Relationship Id="rId17" Type="http://schemas.openxmlformats.org/officeDocument/2006/relationships/hyperlink" Target="mailto:jcquiroz11@hotmail.com" TargetMode="External"/><Relationship Id="rId25" Type="http://schemas.openxmlformats.org/officeDocument/2006/relationships/hyperlink" Target="mailto:olivero.iriarte@unisucre.edu.co" TargetMode="External"/><Relationship Id="rId33" Type="http://schemas.openxmlformats.org/officeDocument/2006/relationships/hyperlink" Target="mailto:rodolforondon@yahoo.com;" TargetMode="External"/><Relationship Id="rId38" Type="http://schemas.openxmlformats.org/officeDocument/2006/relationships/hyperlink" Target="mailto:luzdary@utp.edu.co;" TargetMode="External"/><Relationship Id="rId46" Type="http://schemas.openxmlformats.org/officeDocument/2006/relationships/hyperlink" Target="mailto:contabilidad@unillanos.edu.co" TargetMode="External"/><Relationship Id="rId20" Type="http://schemas.openxmlformats.org/officeDocument/2006/relationships/hyperlink" Target="mailto:aportesbpp@une.net.co" TargetMode="External"/><Relationship Id="rId41" Type="http://schemas.openxmlformats.org/officeDocument/2006/relationships/hyperlink" Target="mailto:monica.calle@correounivalle.edu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5" Type="http://schemas.openxmlformats.org/officeDocument/2006/relationships/hyperlink" Target="mailto:contabilidad@purificacion-tolima.gov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BG111"/>
  <sheetViews>
    <sheetView tabSelected="1" zoomScaleNormal="100" workbookViewId="0">
      <pane xSplit="4" ySplit="3" topLeftCell="AY4" activePane="bottomRight" state="frozen"/>
      <selection activeCell="F4" sqref="F4"/>
      <selection pane="topRight" activeCell="F4" sqref="F4"/>
      <selection pane="bottomLeft" activeCell="F4" sqref="F4"/>
      <selection pane="bottomRight" activeCell="BD76" sqref="BD76"/>
    </sheetView>
  </sheetViews>
  <sheetFormatPr baseColWidth="10" defaultRowHeight="15" x14ac:dyDescent="0.25"/>
  <cols>
    <col min="1" max="1" width="13.85546875" style="10" customWidth="1"/>
    <col min="2" max="2" width="12.7109375" style="10" customWidth="1"/>
    <col min="3" max="3" width="13.42578125" style="10" customWidth="1"/>
    <col min="4" max="4" width="52.140625" style="10" customWidth="1"/>
    <col min="5" max="5" width="47.5703125" style="10" customWidth="1"/>
    <col min="6" max="6" width="18" style="20" customWidth="1"/>
    <col min="7" max="7" width="25.140625" style="22" customWidth="1"/>
    <col min="8" max="8" width="18" style="10" customWidth="1"/>
    <col min="9" max="9" width="18.5703125" style="10" customWidth="1"/>
    <col min="10" max="10" width="24.42578125" style="23" customWidth="1"/>
    <col min="11" max="11" width="17.5703125" style="10" customWidth="1"/>
    <col min="12" max="12" width="19.42578125" style="10" customWidth="1"/>
    <col min="13" max="13" width="19.85546875" style="10" customWidth="1"/>
    <col min="14" max="14" width="19.140625" style="23" customWidth="1"/>
    <col min="15" max="15" width="17.5703125" style="10" customWidth="1"/>
    <col min="16" max="16" width="19.42578125" style="10" customWidth="1"/>
    <col min="17" max="17" width="19.85546875" style="10" customWidth="1"/>
    <col min="18" max="19" width="19.140625" style="23" customWidth="1"/>
    <col min="20" max="20" width="17.5703125" style="10" customWidth="1"/>
    <col min="21" max="22" width="19.42578125" style="10" customWidth="1"/>
    <col min="23" max="23" width="19.85546875" style="10" customWidth="1"/>
    <col min="24" max="24" width="19.28515625" style="10" customWidth="1"/>
    <col min="25" max="25" width="13.7109375" style="10" customWidth="1"/>
    <col min="26" max="26" width="19.28515625" style="10" customWidth="1"/>
    <col min="27" max="27" width="19.42578125" style="10" customWidth="1"/>
    <col min="28" max="28" width="19.28515625" style="10" customWidth="1"/>
    <col min="29" max="29" width="18.5703125" style="10" customWidth="1"/>
    <col min="30" max="30" width="19.28515625" style="10" customWidth="1"/>
    <col min="31" max="31" width="13.7109375" style="10" customWidth="1"/>
    <col min="32" max="32" width="19.28515625" style="10" bestFit="1" customWidth="1"/>
    <col min="33" max="33" width="19.42578125" style="10" bestFit="1" customWidth="1"/>
    <col min="34" max="34" width="19.28515625" style="10" bestFit="1" customWidth="1"/>
    <col min="35" max="35" width="18.5703125" style="10" bestFit="1" customWidth="1"/>
    <col min="36" max="36" width="19.28515625" style="10" customWidth="1"/>
    <col min="37" max="37" width="13.7109375" style="10" customWidth="1"/>
    <col min="38" max="38" width="19.28515625" style="10" bestFit="1" customWidth="1"/>
    <col min="39" max="39" width="19.42578125" style="10" bestFit="1" customWidth="1"/>
    <col min="40" max="40" width="19.28515625" style="10" bestFit="1" customWidth="1"/>
    <col min="41" max="41" width="18.5703125" style="10" bestFit="1" customWidth="1"/>
    <col min="42" max="42" width="18" style="10" bestFit="1" customWidth="1"/>
    <col min="43" max="43" width="12.140625" style="10" bestFit="1" customWidth="1"/>
    <col min="44" max="44" width="16.7109375" style="10" customWidth="1"/>
    <col min="45" max="45" width="18.5703125" style="10" bestFit="1" customWidth="1"/>
    <col min="46" max="46" width="17.5703125" style="10" bestFit="1" customWidth="1"/>
    <col min="47" max="47" width="18.5703125" style="10" bestFit="1" customWidth="1"/>
    <col min="48" max="48" width="20.7109375" style="10" bestFit="1" customWidth="1"/>
    <col min="49" max="49" width="17.140625" style="10" customWidth="1"/>
    <col min="50" max="50" width="18.28515625" style="10" customWidth="1"/>
    <col min="51" max="51" width="18.5703125" style="10" bestFit="1" customWidth="1"/>
    <col min="52" max="52" width="17.5703125" style="10" bestFit="1" customWidth="1"/>
    <col min="53" max="53" width="19.28515625" style="10" bestFit="1" customWidth="1"/>
    <col min="54" max="54" width="20.7109375" style="10" bestFit="1" customWidth="1"/>
    <col min="55" max="55" width="17.140625" style="10" customWidth="1"/>
    <col min="56" max="56" width="18.28515625" style="10" customWidth="1"/>
    <col min="57" max="57" width="18.5703125" style="10" bestFit="1" customWidth="1"/>
    <col min="58" max="58" width="17.5703125" style="10" bestFit="1" customWidth="1"/>
    <col min="59" max="59" width="19.28515625" style="10" bestFit="1" customWidth="1"/>
    <col min="60" max="16384" width="11.42578125" style="10"/>
  </cols>
  <sheetData>
    <row r="1" spans="1:59" s="5" customFormat="1" ht="30.75" customHeight="1" x14ac:dyDescent="0.3">
      <c r="A1" s="1" t="s">
        <v>55</v>
      </c>
      <c r="B1" s="2"/>
      <c r="C1" s="1"/>
      <c r="D1" s="2"/>
      <c r="E1" s="1"/>
      <c r="F1" s="3"/>
      <c r="G1" s="4"/>
      <c r="H1" s="1"/>
      <c r="I1" s="1"/>
      <c r="J1" s="32"/>
      <c r="N1" s="32"/>
      <c r="R1" s="32"/>
      <c r="S1" s="32"/>
    </row>
    <row r="2" spans="1:59" s="7" customFormat="1" ht="30.75" customHeight="1" x14ac:dyDescent="0.25">
      <c r="A2" s="6"/>
      <c r="B2" s="6"/>
      <c r="C2" s="6"/>
      <c r="D2" s="6"/>
      <c r="E2" s="6"/>
      <c r="F2" s="60" t="s">
        <v>588</v>
      </c>
      <c r="G2" s="61"/>
      <c r="H2" s="62" t="s">
        <v>589</v>
      </c>
      <c r="I2" s="63"/>
      <c r="J2" s="60" t="s">
        <v>595</v>
      </c>
      <c r="K2" s="61"/>
      <c r="L2" s="62" t="s">
        <v>596</v>
      </c>
      <c r="M2" s="63"/>
      <c r="N2" s="60" t="s">
        <v>599</v>
      </c>
      <c r="O2" s="61"/>
      <c r="P2" s="62" t="s">
        <v>600</v>
      </c>
      <c r="Q2" s="63"/>
      <c r="R2" s="60" t="s">
        <v>606</v>
      </c>
      <c r="S2" s="61"/>
      <c r="T2" s="61"/>
      <c r="U2" s="62" t="s">
        <v>607</v>
      </c>
      <c r="V2" s="63"/>
      <c r="W2" s="63"/>
      <c r="X2" s="60" t="s">
        <v>610</v>
      </c>
      <c r="Y2" s="61"/>
      <c r="Z2" s="61"/>
      <c r="AA2" s="62" t="s">
        <v>611</v>
      </c>
      <c r="AB2" s="63"/>
      <c r="AC2" s="63"/>
      <c r="AD2" s="60" t="s">
        <v>613</v>
      </c>
      <c r="AE2" s="61"/>
      <c r="AF2" s="61"/>
      <c r="AG2" s="62" t="s">
        <v>614</v>
      </c>
      <c r="AH2" s="63"/>
      <c r="AI2" s="63"/>
      <c r="AJ2" s="60" t="s">
        <v>622</v>
      </c>
      <c r="AK2" s="61"/>
      <c r="AL2" s="61"/>
      <c r="AM2" s="62" t="s">
        <v>623</v>
      </c>
      <c r="AN2" s="63"/>
      <c r="AO2" s="63"/>
      <c r="AP2" s="60" t="s">
        <v>624</v>
      </c>
      <c r="AQ2" s="61"/>
      <c r="AR2" s="61"/>
      <c r="AS2" s="62" t="s">
        <v>625</v>
      </c>
      <c r="AT2" s="63"/>
      <c r="AU2" s="63"/>
      <c r="AV2" s="60" t="s">
        <v>626</v>
      </c>
      <c r="AW2" s="61"/>
      <c r="AX2" s="61"/>
      <c r="AY2" s="62" t="s">
        <v>627</v>
      </c>
      <c r="AZ2" s="63"/>
      <c r="BA2" s="63"/>
      <c r="BB2" s="60" t="s">
        <v>630</v>
      </c>
      <c r="BC2" s="61"/>
      <c r="BD2" s="61"/>
      <c r="BE2" s="62" t="s">
        <v>631</v>
      </c>
      <c r="BF2" s="63"/>
      <c r="BG2" s="63"/>
    </row>
    <row r="3" spans="1:59" ht="57.75" customHeight="1" x14ac:dyDescent="0.2">
      <c r="A3" s="40" t="s">
        <v>0</v>
      </c>
      <c r="B3" s="40" t="s">
        <v>56</v>
      </c>
      <c r="C3" s="40" t="s">
        <v>1</v>
      </c>
      <c r="D3" s="40" t="s">
        <v>2</v>
      </c>
      <c r="E3" s="40" t="s">
        <v>3</v>
      </c>
      <c r="F3" s="8" t="s">
        <v>128</v>
      </c>
      <c r="G3" s="9" t="s">
        <v>129</v>
      </c>
      <c r="H3" s="40" t="s">
        <v>130</v>
      </c>
      <c r="I3" s="40" t="s">
        <v>129</v>
      </c>
      <c r="J3" s="8" t="s">
        <v>128</v>
      </c>
      <c r="K3" s="9" t="s">
        <v>129</v>
      </c>
      <c r="L3" s="40" t="s">
        <v>130</v>
      </c>
      <c r="M3" s="40" t="s">
        <v>129</v>
      </c>
      <c r="N3" s="8" t="s">
        <v>128</v>
      </c>
      <c r="O3" s="9" t="s">
        <v>129</v>
      </c>
      <c r="P3" s="40" t="s">
        <v>130</v>
      </c>
      <c r="Q3" s="40" t="s">
        <v>129</v>
      </c>
      <c r="R3" s="8" t="s">
        <v>128</v>
      </c>
      <c r="S3" s="8" t="s">
        <v>603</v>
      </c>
      <c r="T3" s="9" t="s">
        <v>604</v>
      </c>
      <c r="U3" s="40" t="s">
        <v>130</v>
      </c>
      <c r="V3" s="40" t="s">
        <v>603</v>
      </c>
      <c r="W3" s="40" t="s">
        <v>605</v>
      </c>
      <c r="X3" s="8" t="s">
        <v>128</v>
      </c>
      <c r="Y3" s="8" t="s">
        <v>603</v>
      </c>
      <c r="Z3" s="9" t="s">
        <v>604</v>
      </c>
      <c r="AA3" s="40" t="s">
        <v>130</v>
      </c>
      <c r="AB3" s="40" t="s">
        <v>603</v>
      </c>
      <c r="AC3" s="40" t="s">
        <v>605</v>
      </c>
      <c r="AD3" s="8" t="s">
        <v>128</v>
      </c>
      <c r="AE3" s="8" t="s">
        <v>603</v>
      </c>
      <c r="AF3" s="9" t="s">
        <v>604</v>
      </c>
      <c r="AG3" s="40" t="s">
        <v>130</v>
      </c>
      <c r="AH3" s="40" t="s">
        <v>603</v>
      </c>
      <c r="AI3" s="40" t="s">
        <v>605</v>
      </c>
      <c r="AJ3" s="8" t="s">
        <v>128</v>
      </c>
      <c r="AK3" s="8" t="s">
        <v>603</v>
      </c>
      <c r="AL3" s="9" t="s">
        <v>604</v>
      </c>
      <c r="AM3" s="40" t="s">
        <v>130</v>
      </c>
      <c r="AN3" s="40" t="s">
        <v>603</v>
      </c>
      <c r="AO3" s="40" t="s">
        <v>605</v>
      </c>
      <c r="AP3" s="8" t="s">
        <v>128</v>
      </c>
      <c r="AQ3" s="8" t="s">
        <v>603</v>
      </c>
      <c r="AR3" s="9" t="s">
        <v>604</v>
      </c>
      <c r="AS3" s="40" t="s">
        <v>130</v>
      </c>
      <c r="AT3" s="40" t="s">
        <v>603</v>
      </c>
      <c r="AU3" s="40" t="s">
        <v>605</v>
      </c>
      <c r="AV3" s="8" t="s">
        <v>128</v>
      </c>
      <c r="AW3" s="8" t="s">
        <v>603</v>
      </c>
      <c r="AX3" s="9" t="s">
        <v>604</v>
      </c>
      <c r="AY3" s="40" t="s">
        <v>130</v>
      </c>
      <c r="AZ3" s="40" t="s">
        <v>603</v>
      </c>
      <c r="BA3" s="40" t="s">
        <v>605</v>
      </c>
      <c r="BB3" s="8" t="s">
        <v>128</v>
      </c>
      <c r="BC3" s="8" t="s">
        <v>603</v>
      </c>
      <c r="BD3" s="9" t="s">
        <v>604</v>
      </c>
      <c r="BE3" s="40" t="s">
        <v>130</v>
      </c>
      <c r="BF3" s="40" t="s">
        <v>603</v>
      </c>
      <c r="BG3" s="40" t="s">
        <v>605</v>
      </c>
    </row>
    <row r="4" spans="1:59" ht="15" hidden="1" customHeight="1" x14ac:dyDescent="0.2">
      <c r="A4" s="31">
        <v>8000245813</v>
      </c>
      <c r="B4" s="11">
        <v>800024581</v>
      </c>
      <c r="C4" s="11">
        <v>129168000</v>
      </c>
      <c r="D4" s="12" t="s">
        <v>106</v>
      </c>
      <c r="E4" s="13" t="s">
        <v>117</v>
      </c>
      <c r="F4" s="14"/>
      <c r="G4" s="15"/>
      <c r="H4" s="16">
        <f>+F4</f>
        <v>0</v>
      </c>
      <c r="I4" s="16">
        <f>+G4</f>
        <v>0</v>
      </c>
      <c r="J4" s="14"/>
      <c r="K4" s="15"/>
      <c r="L4" s="16">
        <f>+H4+J4</f>
        <v>0</v>
      </c>
      <c r="M4" s="16">
        <f>+I4+K4</f>
        <v>0</v>
      </c>
      <c r="N4" s="14"/>
      <c r="O4" s="15"/>
      <c r="P4" s="16">
        <f>+L4+N4</f>
        <v>0</v>
      </c>
      <c r="Q4" s="16">
        <f>+M4+O4</f>
        <v>0</v>
      </c>
      <c r="R4" s="16"/>
      <c r="S4" s="14"/>
      <c r="T4" s="15"/>
      <c r="U4" s="16">
        <f>+P4+R4</f>
        <v>0</v>
      </c>
      <c r="V4" s="16">
        <f>+S4</f>
        <v>0</v>
      </c>
      <c r="W4" s="16">
        <f>+Q4+T4</f>
        <v>0</v>
      </c>
      <c r="X4" s="16"/>
      <c r="Y4" s="14"/>
      <c r="Z4" s="15"/>
      <c r="AA4" s="16">
        <f>+U4+X4</f>
        <v>0</v>
      </c>
      <c r="AB4" s="16">
        <f>+V4+Y4</f>
        <v>0</v>
      </c>
      <c r="AC4" s="16">
        <f>+W4+Z4</f>
        <v>0</v>
      </c>
      <c r="AD4" s="16"/>
      <c r="AE4" s="14"/>
      <c r="AF4" s="15"/>
      <c r="AG4" s="16">
        <f>+AA4+AD4</f>
        <v>0</v>
      </c>
      <c r="AH4" s="16">
        <f>+AB4+AE4</f>
        <v>0</v>
      </c>
      <c r="AI4" s="16">
        <f>+AC4+AF4</f>
        <v>0</v>
      </c>
      <c r="AJ4" s="16"/>
      <c r="AK4" s="14"/>
      <c r="AL4" s="15"/>
      <c r="AM4" s="16">
        <f>+AG4+AJ4</f>
        <v>0</v>
      </c>
      <c r="AN4" s="16">
        <f>+AH4+AK4</f>
        <v>0</v>
      </c>
      <c r="AO4" s="16">
        <f>+AI4+AL4</f>
        <v>0</v>
      </c>
      <c r="AP4" s="16"/>
      <c r="AQ4" s="14"/>
      <c r="AR4" s="50"/>
      <c r="AS4" s="16">
        <f>+AM4+AP4</f>
        <v>0</v>
      </c>
      <c r="AT4" s="16">
        <f>+AN4+AQ4</f>
        <v>0</v>
      </c>
      <c r="AU4" s="16">
        <f>+AO4+AR4</f>
        <v>0</v>
      </c>
      <c r="AV4" s="16"/>
      <c r="AW4" s="14">
        <v>748243412</v>
      </c>
      <c r="AX4" s="50"/>
      <c r="AY4" s="16">
        <f>+AS4+AV4</f>
        <v>0</v>
      </c>
      <c r="AZ4" s="16">
        <f>+AT4+AW4</f>
        <v>748243412</v>
      </c>
      <c r="BA4" s="16">
        <f>+AU4+AX4</f>
        <v>0</v>
      </c>
      <c r="BB4" s="16"/>
      <c r="BC4" s="14">
        <f>VLOOKUP(B4,[1]REPNCT004ReporteAuxiliarContabl!A$21:D$76,4,0)</f>
        <v>2748187750</v>
      </c>
      <c r="BD4" s="50"/>
      <c r="BE4" s="16">
        <f>+AY4+BB4</f>
        <v>0</v>
      </c>
      <c r="BF4" s="16">
        <f>+AZ4+BC4</f>
        <v>3496431162</v>
      </c>
      <c r="BG4" s="16">
        <f>+BA4+BD4</f>
        <v>0</v>
      </c>
    </row>
    <row r="5" spans="1:59" ht="15" hidden="1" customHeight="1" x14ac:dyDescent="0.2">
      <c r="A5" s="11">
        <v>8001189541</v>
      </c>
      <c r="B5" s="11">
        <v>800118954</v>
      </c>
      <c r="C5" s="11">
        <v>124552000</v>
      </c>
      <c r="D5" s="12" t="s">
        <v>4</v>
      </c>
      <c r="E5" s="13" t="s">
        <v>5</v>
      </c>
      <c r="F5" s="14"/>
      <c r="G5" s="15">
        <f>VLOOKUP(B5,[2]REPNCT004ReporteAuxiliarContabl!A$21:F$67,6,0)</f>
        <v>4841057532</v>
      </c>
      <c r="H5" s="16">
        <f t="shared" ref="H5:H64" si="0">+F5</f>
        <v>0</v>
      </c>
      <c r="I5" s="16">
        <f t="shared" ref="I5:I64" si="1">+G5</f>
        <v>4841057532</v>
      </c>
      <c r="J5" s="14"/>
      <c r="K5" s="15">
        <f>VLOOKUP(B5,[3]REPNCT004ReporteAuxiliarContabl!A$21:D$67,4,0)</f>
        <v>9682115064</v>
      </c>
      <c r="L5" s="16">
        <f t="shared" ref="L5:L64" si="2">+H5+J5</f>
        <v>0</v>
      </c>
      <c r="M5" s="16">
        <f t="shared" ref="M5:M64" si="3">+I5+K5</f>
        <v>14523172596</v>
      </c>
      <c r="N5" s="14"/>
      <c r="O5" s="15">
        <v>4841057532</v>
      </c>
      <c r="P5" s="16">
        <f t="shared" ref="P5:P64" si="4">+L5+N5</f>
        <v>0</v>
      </c>
      <c r="Q5" s="16">
        <f t="shared" ref="Q5:Q64" si="5">+M5+O5</f>
        <v>19364230128</v>
      </c>
      <c r="R5" s="16"/>
      <c r="S5" s="14"/>
      <c r="T5" s="15">
        <v>4991335682</v>
      </c>
      <c r="U5" s="16">
        <f t="shared" ref="U5:U64" si="6">+P5+R5</f>
        <v>0</v>
      </c>
      <c r="V5" s="16">
        <f t="shared" ref="V5:V64" si="7">+S5</f>
        <v>0</v>
      </c>
      <c r="W5" s="16">
        <f t="shared" ref="W5:W64" si="8">+Q5+T5</f>
        <v>24355565810</v>
      </c>
      <c r="X5" s="16"/>
      <c r="Y5" s="14"/>
      <c r="Z5" s="15">
        <v>7206302776</v>
      </c>
      <c r="AA5" s="16">
        <f t="shared" ref="AA5:AA64" si="9">+U5+X5</f>
        <v>0</v>
      </c>
      <c r="AB5" s="16">
        <f t="shared" ref="AB5:AB64" si="10">+V5+Y5</f>
        <v>0</v>
      </c>
      <c r="AC5" s="16">
        <f t="shared" ref="AC5:AC64" si="11">+W5+Z5</f>
        <v>31561868586</v>
      </c>
      <c r="AD5" s="16"/>
      <c r="AE5" s="14"/>
      <c r="AF5" s="15">
        <f>VLOOKUP(B5,[4]REPNCT004ReporteAuxiliarContabl!A$21:D$68,4,0)</f>
        <v>9682115064</v>
      </c>
      <c r="AG5" s="16">
        <f t="shared" ref="AG5:AG64" si="12">+AA5+AD5</f>
        <v>0</v>
      </c>
      <c r="AH5" s="16">
        <f t="shared" ref="AH5:AH64" si="13">+AB5+AE5</f>
        <v>0</v>
      </c>
      <c r="AI5" s="16">
        <f t="shared" ref="AI5:AI64" si="14">+AC5+AF5</f>
        <v>41243983650</v>
      </c>
      <c r="AJ5" s="16"/>
      <c r="AK5" s="14"/>
      <c r="AL5" s="15">
        <f>VLOOKUP(B5,[5]REPNCT004ReporteAuxiliarContabl!A$21:D$67,4,0)</f>
        <v>4841057532</v>
      </c>
      <c r="AM5" s="16">
        <f t="shared" ref="AM5:AM64" si="15">+AG5+AJ5</f>
        <v>0</v>
      </c>
      <c r="AN5" s="16">
        <f t="shared" ref="AN5:AN64" si="16">+AH5+AK5</f>
        <v>0</v>
      </c>
      <c r="AO5" s="16">
        <f t="shared" ref="AO5:AO64" si="17">+AI5+AL5</f>
        <v>46085041182</v>
      </c>
      <c r="AP5" s="16"/>
      <c r="AQ5" s="14"/>
      <c r="AR5" s="50">
        <v>4841057532</v>
      </c>
      <c r="AS5" s="16">
        <f t="shared" ref="AS5:AS64" si="18">+AM5+AP5</f>
        <v>0</v>
      </c>
      <c r="AT5" s="16">
        <f t="shared" ref="AT5:AT64" si="19">+AN5+AQ5</f>
        <v>0</v>
      </c>
      <c r="AU5" s="16">
        <f t="shared" ref="AU5:AU64" si="20">+AO5+AR5</f>
        <v>50926098714</v>
      </c>
      <c r="AV5" s="16"/>
      <c r="AW5" s="14">
        <v>2610686660</v>
      </c>
      <c r="AX5" s="50">
        <v>4841057532</v>
      </c>
      <c r="AY5" s="16">
        <f t="shared" ref="AY5:AY64" si="21">+AS5+AV5</f>
        <v>0</v>
      </c>
      <c r="AZ5" s="16">
        <f t="shared" ref="AZ5:AZ64" si="22">+AT5+AW5</f>
        <v>2610686660</v>
      </c>
      <c r="BA5" s="16">
        <f t="shared" ref="BA5:BA64" si="23">+AU5+AX5</f>
        <v>55767156246</v>
      </c>
      <c r="BB5" s="16"/>
      <c r="BC5" s="14">
        <f>VLOOKUP(B5,[1]REPNCT004ReporteAuxiliarContabl!A$21:D$76,4,0)</f>
        <v>5014754795</v>
      </c>
      <c r="BD5" s="50">
        <f>VLOOKUP(B5,[6]REPNCT004ReporteAuxiliarContabl!A$21:D$67,4,0)</f>
        <v>4841057532</v>
      </c>
      <c r="BE5" s="16">
        <f t="shared" ref="BE5:BE64" si="24">+AY5+BB5</f>
        <v>0</v>
      </c>
      <c r="BF5" s="16">
        <f t="shared" ref="BF5:BF64" si="25">+AZ5+BC5</f>
        <v>7625441455</v>
      </c>
      <c r="BG5" s="16">
        <f t="shared" ref="BG5:BG64" si="26">+BA5+BD5</f>
        <v>60608213778</v>
      </c>
    </row>
    <row r="6" spans="1:59" ht="15" hidden="1" customHeight="1" x14ac:dyDescent="0.2">
      <c r="A6" s="11">
        <v>8001240234</v>
      </c>
      <c r="B6" s="11">
        <v>800124023</v>
      </c>
      <c r="C6" s="11">
        <v>824276000</v>
      </c>
      <c r="D6" s="12" t="s">
        <v>57</v>
      </c>
      <c r="E6" s="13" t="s">
        <v>88</v>
      </c>
      <c r="F6" s="14"/>
      <c r="G6" s="15">
        <f>VLOOKUP(B6,[2]REPNCT004ReporteAuxiliarContabl!A$21:F$67,6,0)</f>
        <v>277000000</v>
      </c>
      <c r="H6" s="16">
        <f t="shared" si="0"/>
        <v>0</v>
      </c>
      <c r="I6" s="16">
        <f t="shared" si="1"/>
        <v>277000000</v>
      </c>
      <c r="J6" s="14"/>
      <c r="K6" s="15">
        <f>VLOOKUP(B6,[3]REPNCT004ReporteAuxiliarContabl!A$21:D$67,4,0)</f>
        <v>277000000</v>
      </c>
      <c r="L6" s="16">
        <f t="shared" si="2"/>
        <v>0</v>
      </c>
      <c r="M6" s="16">
        <f t="shared" si="3"/>
        <v>554000000</v>
      </c>
      <c r="N6" s="14"/>
      <c r="O6" s="15">
        <v>277000000</v>
      </c>
      <c r="P6" s="16">
        <f t="shared" si="4"/>
        <v>0</v>
      </c>
      <c r="Q6" s="16">
        <f t="shared" si="5"/>
        <v>831000000</v>
      </c>
      <c r="R6" s="16"/>
      <c r="S6" s="14"/>
      <c r="T6" s="15">
        <v>277000000</v>
      </c>
      <c r="U6" s="16">
        <f t="shared" si="6"/>
        <v>0</v>
      </c>
      <c r="V6" s="16">
        <f t="shared" si="7"/>
        <v>0</v>
      </c>
      <c r="W6" s="16">
        <f t="shared" si="8"/>
        <v>1108000000</v>
      </c>
      <c r="X6" s="16"/>
      <c r="Y6" s="14"/>
      <c r="Z6" s="15">
        <v>385695830</v>
      </c>
      <c r="AA6" s="16">
        <f t="shared" si="9"/>
        <v>0</v>
      </c>
      <c r="AB6" s="16">
        <f t="shared" si="10"/>
        <v>0</v>
      </c>
      <c r="AC6" s="16">
        <f t="shared" si="11"/>
        <v>1493695830</v>
      </c>
      <c r="AD6" s="16"/>
      <c r="AE6" s="14"/>
      <c r="AF6" s="15">
        <f>VLOOKUP(B6,[4]REPNCT004ReporteAuxiliarContabl!A$21:D$68,4,0)</f>
        <v>277000000</v>
      </c>
      <c r="AG6" s="16">
        <f t="shared" si="12"/>
        <v>0</v>
      </c>
      <c r="AH6" s="16">
        <f t="shared" si="13"/>
        <v>0</v>
      </c>
      <c r="AI6" s="16">
        <f t="shared" si="14"/>
        <v>1770695830</v>
      </c>
      <c r="AJ6" s="16"/>
      <c r="AK6" s="14"/>
      <c r="AL6" s="15">
        <f>VLOOKUP(B6,[5]REPNCT004ReporteAuxiliarContabl!A$21:D$67,4,0)</f>
        <v>277000000</v>
      </c>
      <c r="AM6" s="16">
        <f t="shared" si="15"/>
        <v>0</v>
      </c>
      <c r="AN6" s="16">
        <f t="shared" si="16"/>
        <v>0</v>
      </c>
      <c r="AO6" s="16">
        <f t="shared" si="17"/>
        <v>2047695830</v>
      </c>
      <c r="AP6" s="16"/>
      <c r="AQ6" s="14"/>
      <c r="AR6" s="50">
        <v>277000000</v>
      </c>
      <c r="AS6" s="16">
        <f t="shared" si="18"/>
        <v>0</v>
      </c>
      <c r="AT6" s="16">
        <f t="shared" si="19"/>
        <v>0</v>
      </c>
      <c r="AU6" s="16">
        <f t="shared" si="20"/>
        <v>2324695830</v>
      </c>
      <c r="AV6" s="16"/>
      <c r="AW6" s="14">
        <v>681806963</v>
      </c>
      <c r="AX6" s="50">
        <v>277000000</v>
      </c>
      <c r="AY6" s="16">
        <f t="shared" si="21"/>
        <v>0</v>
      </c>
      <c r="AZ6" s="16">
        <f t="shared" si="22"/>
        <v>681806963</v>
      </c>
      <c r="BA6" s="16">
        <f t="shared" si="23"/>
        <v>2601695830</v>
      </c>
      <c r="BB6" s="16"/>
      <c r="BC6" s="14">
        <f>VLOOKUP(B6,[1]REPNCT004ReporteAuxiliarContabl!A$21:D$76,4,0)</f>
        <v>1090797400</v>
      </c>
      <c r="BD6" s="50">
        <f>VLOOKUP(B6,[6]REPNCT004ReporteAuxiliarContabl!A$21:D$67,4,0)</f>
        <v>277000000</v>
      </c>
      <c r="BE6" s="16">
        <f t="shared" si="24"/>
        <v>0</v>
      </c>
      <c r="BF6" s="16">
        <f t="shared" si="25"/>
        <v>1772604363</v>
      </c>
      <c r="BG6" s="16">
        <f t="shared" si="26"/>
        <v>2878695830</v>
      </c>
    </row>
    <row r="7" spans="1:59" ht="15" hidden="1" customHeight="1" x14ac:dyDescent="0.2">
      <c r="A7" s="11">
        <v>8001448299</v>
      </c>
      <c r="B7" s="11">
        <v>800144829</v>
      </c>
      <c r="C7" s="11">
        <v>821400000</v>
      </c>
      <c r="D7" s="12" t="s">
        <v>58</v>
      </c>
      <c r="E7" s="13" t="s">
        <v>54</v>
      </c>
      <c r="F7" s="14"/>
      <c r="G7" s="15">
        <f>VLOOKUP(B7,[2]REPNCT004ReporteAuxiliarContabl!A$21:F$67,6,0)</f>
        <v>1748152452</v>
      </c>
      <c r="H7" s="16">
        <f t="shared" si="0"/>
        <v>0</v>
      </c>
      <c r="I7" s="16">
        <f t="shared" si="1"/>
        <v>1748152452</v>
      </c>
      <c r="J7" s="14"/>
      <c r="K7" s="15">
        <f>VLOOKUP(B7,[3]REPNCT004ReporteAuxiliarContabl!A$21:D$67,4,0)</f>
        <v>3496304904</v>
      </c>
      <c r="L7" s="16">
        <f t="shared" si="2"/>
        <v>0</v>
      </c>
      <c r="M7" s="16">
        <f t="shared" si="3"/>
        <v>5244457356</v>
      </c>
      <c r="N7" s="14"/>
      <c r="O7" s="15">
        <v>1748152452</v>
      </c>
      <c r="P7" s="16">
        <f t="shared" si="4"/>
        <v>0</v>
      </c>
      <c r="Q7" s="16">
        <f t="shared" si="5"/>
        <v>6992609808</v>
      </c>
      <c r="R7" s="16"/>
      <c r="S7" s="14">
        <v>1124643598</v>
      </c>
      <c r="T7" s="15">
        <v>2254480664</v>
      </c>
      <c r="U7" s="16">
        <f t="shared" si="6"/>
        <v>0</v>
      </c>
      <c r="V7" s="16">
        <f t="shared" si="7"/>
        <v>1124643598</v>
      </c>
      <c r="W7" s="16">
        <f t="shared" si="8"/>
        <v>9247090472</v>
      </c>
      <c r="X7" s="16"/>
      <c r="Y7" s="14"/>
      <c r="Z7" s="15">
        <v>2784829967</v>
      </c>
      <c r="AA7" s="16">
        <f t="shared" si="9"/>
        <v>0</v>
      </c>
      <c r="AB7" s="16">
        <f t="shared" si="10"/>
        <v>1124643598</v>
      </c>
      <c r="AC7" s="16">
        <f t="shared" si="11"/>
        <v>12031920439</v>
      </c>
      <c r="AD7" s="16"/>
      <c r="AE7" s="14"/>
      <c r="AF7" s="15">
        <f>VLOOKUP(B7,[4]REPNCT004ReporteAuxiliarContabl!A$21:D$68,4,0)</f>
        <v>3496304904</v>
      </c>
      <c r="AG7" s="16">
        <f t="shared" si="12"/>
        <v>0</v>
      </c>
      <c r="AH7" s="16">
        <f t="shared" si="13"/>
        <v>1124643598</v>
      </c>
      <c r="AI7" s="16">
        <f t="shared" si="14"/>
        <v>15528225343</v>
      </c>
      <c r="AJ7" s="16"/>
      <c r="AK7" s="14"/>
      <c r="AL7" s="15">
        <f>VLOOKUP(B7,[5]REPNCT004ReporteAuxiliarContabl!A$21:D$67,4,0)</f>
        <v>1748152452</v>
      </c>
      <c r="AM7" s="16">
        <f t="shared" si="15"/>
        <v>0</v>
      </c>
      <c r="AN7" s="16">
        <f t="shared" si="16"/>
        <v>1124643598</v>
      </c>
      <c r="AO7" s="16">
        <f t="shared" si="17"/>
        <v>17276377795</v>
      </c>
      <c r="AP7" s="16"/>
      <c r="AQ7" s="14"/>
      <c r="AR7" s="50">
        <v>1748152452</v>
      </c>
      <c r="AS7" s="16">
        <f t="shared" si="18"/>
        <v>0</v>
      </c>
      <c r="AT7" s="16">
        <f t="shared" si="19"/>
        <v>1124643598</v>
      </c>
      <c r="AU7" s="16">
        <f t="shared" si="20"/>
        <v>19024530247</v>
      </c>
      <c r="AV7" s="16"/>
      <c r="AW7" s="14">
        <v>2139162196</v>
      </c>
      <c r="AX7" s="50">
        <v>1748152452</v>
      </c>
      <c r="AY7" s="16">
        <f t="shared" si="21"/>
        <v>0</v>
      </c>
      <c r="AZ7" s="16">
        <f t="shared" si="22"/>
        <v>3263805794</v>
      </c>
      <c r="BA7" s="16">
        <f t="shared" si="23"/>
        <v>20772682699</v>
      </c>
      <c r="BB7" s="16"/>
      <c r="BC7" s="14">
        <f>VLOOKUP(B7,[1]REPNCT004ReporteAuxiliarContabl!A$21:D$76,4,0)</f>
        <v>3834303003</v>
      </c>
      <c r="BD7" s="50">
        <f>VLOOKUP(B7,[6]REPNCT004ReporteAuxiliarContabl!A$21:D$67,4,0)</f>
        <v>1748152452</v>
      </c>
      <c r="BE7" s="16">
        <f t="shared" si="24"/>
        <v>0</v>
      </c>
      <c r="BF7" s="16">
        <f t="shared" si="25"/>
        <v>7098108797</v>
      </c>
      <c r="BG7" s="16">
        <f t="shared" si="26"/>
        <v>22520835151</v>
      </c>
    </row>
    <row r="8" spans="1:59" ht="15" hidden="1" customHeight="1" x14ac:dyDescent="0.2">
      <c r="A8" s="11">
        <v>8001631300</v>
      </c>
      <c r="B8" s="11">
        <v>800163130</v>
      </c>
      <c r="C8" s="11">
        <v>129254000</v>
      </c>
      <c r="D8" s="43" t="s">
        <v>59</v>
      </c>
      <c r="E8" s="13" t="s">
        <v>75</v>
      </c>
      <c r="F8" s="14"/>
      <c r="G8" s="15">
        <f>VLOOKUP(B8,[2]REPNCT004ReporteAuxiliarContabl!A$21:F$67,6,0)</f>
        <v>1454186156</v>
      </c>
      <c r="H8" s="16">
        <f t="shared" si="0"/>
        <v>0</v>
      </c>
      <c r="I8" s="16">
        <f t="shared" si="1"/>
        <v>1454186156</v>
      </c>
      <c r="J8" s="14"/>
      <c r="K8" s="15">
        <f>VLOOKUP(B8,[3]REPNCT004ReporteAuxiliarContabl!A$21:D$67,4,0)</f>
        <v>2908372312</v>
      </c>
      <c r="L8" s="16">
        <f t="shared" si="2"/>
        <v>0</v>
      </c>
      <c r="M8" s="16">
        <f t="shared" si="3"/>
        <v>4362558468</v>
      </c>
      <c r="N8" s="14"/>
      <c r="O8" s="15">
        <v>1454186156</v>
      </c>
      <c r="P8" s="16">
        <f t="shared" si="4"/>
        <v>0</v>
      </c>
      <c r="Q8" s="16">
        <f t="shared" si="5"/>
        <v>5816744624</v>
      </c>
      <c r="R8" s="16"/>
      <c r="S8" s="14"/>
      <c r="T8" s="15">
        <v>1519038177</v>
      </c>
      <c r="U8" s="16">
        <f t="shared" si="6"/>
        <v>0</v>
      </c>
      <c r="V8" s="16">
        <f t="shared" si="7"/>
        <v>0</v>
      </c>
      <c r="W8" s="16">
        <f t="shared" si="8"/>
        <v>7335782801</v>
      </c>
      <c r="X8" s="16"/>
      <c r="Y8" s="14"/>
      <c r="Z8" s="15">
        <v>2257325775</v>
      </c>
      <c r="AA8" s="16">
        <f t="shared" si="9"/>
        <v>0</v>
      </c>
      <c r="AB8" s="16">
        <f t="shared" si="10"/>
        <v>0</v>
      </c>
      <c r="AC8" s="16">
        <f t="shared" si="11"/>
        <v>9593108576</v>
      </c>
      <c r="AD8" s="16"/>
      <c r="AE8" s="14"/>
      <c r="AF8" s="15">
        <f>VLOOKUP(B8,[4]REPNCT004ReporteAuxiliarContabl!A$21:D$68,4,0)</f>
        <v>2908372312</v>
      </c>
      <c r="AG8" s="16">
        <f t="shared" si="12"/>
        <v>0</v>
      </c>
      <c r="AH8" s="16">
        <f t="shared" si="13"/>
        <v>0</v>
      </c>
      <c r="AI8" s="16">
        <f t="shared" si="14"/>
        <v>12501480888</v>
      </c>
      <c r="AJ8" s="16"/>
      <c r="AK8" s="14"/>
      <c r="AL8" s="15">
        <f>VLOOKUP(B8,[5]REPNCT004ReporteAuxiliarContabl!A$21:D$67,4,0)</f>
        <v>1454186156</v>
      </c>
      <c r="AM8" s="16">
        <f t="shared" si="15"/>
        <v>0</v>
      </c>
      <c r="AN8" s="16">
        <f t="shared" si="16"/>
        <v>0</v>
      </c>
      <c r="AO8" s="16">
        <f t="shared" si="17"/>
        <v>13955667044</v>
      </c>
      <c r="AP8" s="16"/>
      <c r="AQ8" s="14"/>
      <c r="AR8" s="50">
        <v>1454186156</v>
      </c>
      <c r="AS8" s="16">
        <f t="shared" si="18"/>
        <v>0</v>
      </c>
      <c r="AT8" s="16">
        <f t="shared" si="19"/>
        <v>0</v>
      </c>
      <c r="AU8" s="16">
        <f t="shared" si="20"/>
        <v>15409853200</v>
      </c>
      <c r="AV8" s="16"/>
      <c r="AW8" s="14">
        <v>2409671485</v>
      </c>
      <c r="AX8" s="50">
        <v>1454186156</v>
      </c>
      <c r="AY8" s="16">
        <f t="shared" si="21"/>
        <v>0</v>
      </c>
      <c r="AZ8" s="16">
        <f t="shared" si="22"/>
        <v>2409671485</v>
      </c>
      <c r="BA8" s="16">
        <f t="shared" si="23"/>
        <v>16864039356</v>
      </c>
      <c r="BB8" s="16"/>
      <c r="BC8" s="14">
        <f>VLOOKUP(B8,[1]REPNCT004ReporteAuxiliarContabl!A$21:D$76,4,0)</f>
        <v>2542324351</v>
      </c>
      <c r="BD8" s="50">
        <f>VLOOKUP(B8,[6]REPNCT004ReporteAuxiliarContabl!A$21:D$67,4,0)</f>
        <v>1454186156</v>
      </c>
      <c r="BE8" s="16">
        <f t="shared" si="24"/>
        <v>0</v>
      </c>
      <c r="BF8" s="16">
        <f t="shared" si="25"/>
        <v>4951995836</v>
      </c>
      <c r="BG8" s="16">
        <f t="shared" si="26"/>
        <v>18318225512</v>
      </c>
    </row>
    <row r="9" spans="1:59" ht="15" hidden="1" customHeight="1" x14ac:dyDescent="0.2">
      <c r="A9" s="11">
        <v>8001737190</v>
      </c>
      <c r="B9" s="11">
        <v>800173719</v>
      </c>
      <c r="C9" s="11">
        <v>825873000</v>
      </c>
      <c r="D9" s="12" t="s">
        <v>74</v>
      </c>
      <c r="E9" s="13" t="s">
        <v>78</v>
      </c>
      <c r="F9" s="14"/>
      <c r="G9" s="15"/>
      <c r="H9" s="16">
        <f t="shared" si="0"/>
        <v>0</v>
      </c>
      <c r="I9" s="16">
        <f t="shared" si="1"/>
        <v>0</v>
      </c>
      <c r="J9" s="14"/>
      <c r="K9" s="15"/>
      <c r="L9" s="16">
        <f t="shared" si="2"/>
        <v>0</v>
      </c>
      <c r="M9" s="16">
        <f t="shared" si="3"/>
        <v>0</v>
      </c>
      <c r="N9" s="14"/>
      <c r="O9" s="15"/>
      <c r="P9" s="16">
        <f t="shared" si="4"/>
        <v>0</v>
      </c>
      <c r="Q9" s="16">
        <f t="shared" si="5"/>
        <v>0</v>
      </c>
      <c r="R9" s="16"/>
      <c r="S9" s="14"/>
      <c r="T9" s="15"/>
      <c r="U9" s="16">
        <f t="shared" si="6"/>
        <v>0</v>
      </c>
      <c r="V9" s="16">
        <f t="shared" si="7"/>
        <v>0</v>
      </c>
      <c r="W9" s="16">
        <f t="shared" si="8"/>
        <v>0</v>
      </c>
      <c r="X9" s="16"/>
      <c r="Y9" s="14"/>
      <c r="Z9" s="15"/>
      <c r="AA9" s="16">
        <f t="shared" si="9"/>
        <v>0</v>
      </c>
      <c r="AB9" s="16">
        <f t="shared" si="10"/>
        <v>0</v>
      </c>
      <c r="AC9" s="16">
        <f t="shared" si="11"/>
        <v>0</v>
      </c>
      <c r="AD9" s="16"/>
      <c r="AE9" s="14"/>
      <c r="AF9" s="15"/>
      <c r="AG9" s="16">
        <f t="shared" si="12"/>
        <v>0</v>
      </c>
      <c r="AH9" s="16">
        <f t="shared" si="13"/>
        <v>0</v>
      </c>
      <c r="AI9" s="16">
        <f t="shared" si="14"/>
        <v>0</v>
      </c>
      <c r="AJ9" s="16"/>
      <c r="AK9" s="14"/>
      <c r="AL9" s="15"/>
      <c r="AM9" s="16">
        <f t="shared" si="15"/>
        <v>0</v>
      </c>
      <c r="AN9" s="16">
        <f t="shared" si="16"/>
        <v>0</v>
      </c>
      <c r="AO9" s="16">
        <f t="shared" si="17"/>
        <v>0</v>
      </c>
      <c r="AP9" s="16"/>
      <c r="AQ9" s="14"/>
      <c r="AR9" s="50"/>
      <c r="AS9" s="16">
        <f t="shared" si="18"/>
        <v>0</v>
      </c>
      <c r="AT9" s="16">
        <f t="shared" si="19"/>
        <v>0</v>
      </c>
      <c r="AU9" s="16">
        <f t="shared" si="20"/>
        <v>0</v>
      </c>
      <c r="AV9" s="16"/>
      <c r="AW9" s="14"/>
      <c r="AX9" s="50"/>
      <c r="AY9" s="16">
        <f t="shared" si="21"/>
        <v>0</v>
      </c>
      <c r="AZ9" s="16">
        <f t="shared" si="22"/>
        <v>0</v>
      </c>
      <c r="BA9" s="16">
        <f t="shared" si="23"/>
        <v>0</v>
      </c>
      <c r="BB9" s="16"/>
      <c r="BC9" s="14"/>
      <c r="BD9" s="50"/>
      <c r="BE9" s="16">
        <f t="shared" si="24"/>
        <v>0</v>
      </c>
      <c r="BF9" s="16">
        <f t="shared" si="25"/>
        <v>0</v>
      </c>
      <c r="BG9" s="16">
        <f t="shared" si="26"/>
        <v>0</v>
      </c>
    </row>
    <row r="10" spans="1:59" ht="15" hidden="1" customHeight="1" x14ac:dyDescent="0.2">
      <c r="A10" s="31">
        <v>8002147507</v>
      </c>
      <c r="B10" s="11">
        <v>800214750</v>
      </c>
      <c r="C10" s="11">
        <v>260105001</v>
      </c>
      <c r="D10" s="12" t="s">
        <v>105</v>
      </c>
      <c r="E10" s="13" t="s">
        <v>116</v>
      </c>
      <c r="F10" s="14"/>
      <c r="G10" s="15"/>
      <c r="H10" s="16">
        <f t="shared" si="0"/>
        <v>0</v>
      </c>
      <c r="I10" s="16">
        <f t="shared" si="1"/>
        <v>0</v>
      </c>
      <c r="J10" s="14"/>
      <c r="K10" s="15"/>
      <c r="L10" s="16">
        <f t="shared" si="2"/>
        <v>0</v>
      </c>
      <c r="M10" s="16">
        <f t="shared" si="3"/>
        <v>0</v>
      </c>
      <c r="N10" s="14"/>
      <c r="O10" s="15"/>
      <c r="P10" s="16">
        <f t="shared" si="4"/>
        <v>0</v>
      </c>
      <c r="Q10" s="16">
        <f t="shared" si="5"/>
        <v>0</v>
      </c>
      <c r="R10" s="16"/>
      <c r="S10" s="14"/>
      <c r="T10" s="15"/>
      <c r="U10" s="16">
        <f t="shared" si="6"/>
        <v>0</v>
      </c>
      <c r="V10" s="16">
        <f t="shared" si="7"/>
        <v>0</v>
      </c>
      <c r="W10" s="16">
        <f t="shared" si="8"/>
        <v>0</v>
      </c>
      <c r="X10" s="16"/>
      <c r="Y10" s="14"/>
      <c r="Z10" s="15"/>
      <c r="AA10" s="16">
        <f t="shared" si="9"/>
        <v>0</v>
      </c>
      <c r="AB10" s="16">
        <f t="shared" si="10"/>
        <v>0</v>
      </c>
      <c r="AC10" s="16">
        <f t="shared" si="11"/>
        <v>0</v>
      </c>
      <c r="AD10" s="16"/>
      <c r="AE10" s="14"/>
      <c r="AF10" s="15"/>
      <c r="AG10" s="16">
        <f t="shared" si="12"/>
        <v>0</v>
      </c>
      <c r="AH10" s="16">
        <f t="shared" si="13"/>
        <v>0</v>
      </c>
      <c r="AI10" s="16">
        <f t="shared" si="14"/>
        <v>0</v>
      </c>
      <c r="AJ10" s="16"/>
      <c r="AK10" s="14"/>
      <c r="AL10" s="15"/>
      <c r="AM10" s="16">
        <f t="shared" si="15"/>
        <v>0</v>
      </c>
      <c r="AN10" s="16">
        <f t="shared" si="16"/>
        <v>0</v>
      </c>
      <c r="AO10" s="16">
        <f t="shared" si="17"/>
        <v>0</v>
      </c>
      <c r="AP10" s="16"/>
      <c r="AQ10" s="14"/>
      <c r="AR10" s="50"/>
      <c r="AS10" s="16">
        <f t="shared" si="18"/>
        <v>0</v>
      </c>
      <c r="AT10" s="16">
        <f t="shared" si="19"/>
        <v>0</v>
      </c>
      <c r="AU10" s="16">
        <f t="shared" si="20"/>
        <v>0</v>
      </c>
      <c r="AV10" s="16"/>
      <c r="AW10" s="14">
        <v>1230799084</v>
      </c>
      <c r="AX10" s="50"/>
      <c r="AY10" s="16">
        <f t="shared" si="21"/>
        <v>0</v>
      </c>
      <c r="AZ10" s="16">
        <f t="shared" si="22"/>
        <v>1230799084</v>
      </c>
      <c r="BA10" s="16">
        <f t="shared" si="23"/>
        <v>0</v>
      </c>
      <c r="BB10" s="16"/>
      <c r="BC10" s="14">
        <f>VLOOKUP(B10,[1]REPNCT004ReporteAuxiliarContabl!A$21:D$76,4,0)</f>
        <v>4507812257</v>
      </c>
      <c r="BD10" s="50"/>
      <c r="BE10" s="16">
        <f t="shared" si="24"/>
        <v>0</v>
      </c>
      <c r="BF10" s="16">
        <f t="shared" si="25"/>
        <v>5738611341</v>
      </c>
      <c r="BG10" s="16">
        <f t="shared" si="26"/>
        <v>0</v>
      </c>
    </row>
    <row r="11" spans="1:59" ht="15" hidden="1" customHeight="1" x14ac:dyDescent="0.2">
      <c r="A11" s="11">
        <v>8002253408</v>
      </c>
      <c r="B11" s="11">
        <v>800225340</v>
      </c>
      <c r="C11" s="11">
        <v>821700000</v>
      </c>
      <c r="D11" s="12" t="s">
        <v>60</v>
      </c>
      <c r="E11" s="13" t="s">
        <v>77</v>
      </c>
      <c r="F11" s="14"/>
      <c r="G11" s="15">
        <f>VLOOKUP(B11,[2]REPNCT004ReporteAuxiliarContabl!A$21:F$67,6,0)</f>
        <v>1371140566</v>
      </c>
      <c r="H11" s="16">
        <f t="shared" si="0"/>
        <v>0</v>
      </c>
      <c r="I11" s="16">
        <f t="shared" si="1"/>
        <v>1371140566</v>
      </c>
      <c r="J11" s="14"/>
      <c r="K11" s="15">
        <f>VLOOKUP(B11,[3]REPNCT004ReporteAuxiliarContabl!A$21:D$67,4,0)</f>
        <v>2742281132</v>
      </c>
      <c r="L11" s="16">
        <f t="shared" si="2"/>
        <v>0</v>
      </c>
      <c r="M11" s="16">
        <f t="shared" si="3"/>
        <v>4113421698</v>
      </c>
      <c r="N11" s="14"/>
      <c r="O11" s="15">
        <v>1371140566</v>
      </c>
      <c r="P11" s="16">
        <f t="shared" si="4"/>
        <v>0</v>
      </c>
      <c r="Q11" s="16">
        <f t="shared" si="5"/>
        <v>5484562264</v>
      </c>
      <c r="R11" s="16"/>
      <c r="S11" s="14"/>
      <c r="T11" s="15">
        <v>6485056723</v>
      </c>
      <c r="U11" s="16">
        <f t="shared" si="6"/>
        <v>0</v>
      </c>
      <c r="V11" s="16">
        <f t="shared" si="7"/>
        <v>0</v>
      </c>
      <c r="W11" s="16">
        <f t="shared" si="8"/>
        <v>11969618987</v>
      </c>
      <c r="X11" s="16"/>
      <c r="Y11" s="14"/>
      <c r="Z11" s="15">
        <v>2690328369</v>
      </c>
      <c r="AA11" s="16">
        <f t="shared" si="9"/>
        <v>0</v>
      </c>
      <c r="AB11" s="16">
        <f t="shared" si="10"/>
        <v>0</v>
      </c>
      <c r="AC11" s="16">
        <f t="shared" si="11"/>
        <v>14659947356</v>
      </c>
      <c r="AD11" s="16"/>
      <c r="AE11" s="14"/>
      <c r="AF11" s="15">
        <f>VLOOKUP(B11,[4]REPNCT004ReporteAuxiliarContabl!A$21:D$68,4,0)</f>
        <v>2742281132</v>
      </c>
      <c r="AG11" s="16">
        <f t="shared" si="12"/>
        <v>0</v>
      </c>
      <c r="AH11" s="16">
        <f t="shared" si="13"/>
        <v>0</v>
      </c>
      <c r="AI11" s="16">
        <f t="shared" si="14"/>
        <v>17402228488</v>
      </c>
      <c r="AJ11" s="16"/>
      <c r="AK11" s="14"/>
      <c r="AL11" s="15">
        <f>VLOOKUP(B11,[5]REPNCT004ReporteAuxiliarContabl!A$21:D$67,4,0)</f>
        <v>1371140566</v>
      </c>
      <c r="AM11" s="16">
        <f t="shared" si="15"/>
        <v>0</v>
      </c>
      <c r="AN11" s="16">
        <f t="shared" si="16"/>
        <v>0</v>
      </c>
      <c r="AO11" s="16">
        <f t="shared" si="17"/>
        <v>18773369054</v>
      </c>
      <c r="AP11" s="16"/>
      <c r="AQ11" s="14"/>
      <c r="AR11" s="50">
        <v>1371140566</v>
      </c>
      <c r="AS11" s="16">
        <f t="shared" si="18"/>
        <v>0</v>
      </c>
      <c r="AT11" s="16">
        <f t="shared" si="19"/>
        <v>0</v>
      </c>
      <c r="AU11" s="16">
        <f t="shared" si="20"/>
        <v>20144509620</v>
      </c>
      <c r="AV11" s="16"/>
      <c r="AW11" s="14">
        <v>2065439921</v>
      </c>
      <c r="AX11" s="50">
        <v>1371140566</v>
      </c>
      <c r="AY11" s="16">
        <f t="shared" si="21"/>
        <v>0</v>
      </c>
      <c r="AZ11" s="16">
        <f t="shared" si="22"/>
        <v>2065439921</v>
      </c>
      <c r="BA11" s="16">
        <f t="shared" si="23"/>
        <v>21515650186</v>
      </c>
      <c r="BB11" s="16"/>
      <c r="BC11" s="14">
        <f>VLOOKUP(B11,[1]REPNCT004ReporteAuxiliarContabl!A$21:D$76,4,0)</f>
        <v>5745270145</v>
      </c>
      <c r="BD11" s="50">
        <f>VLOOKUP(B11,[6]REPNCT004ReporteAuxiliarContabl!A$21:D$67,4,0)</f>
        <v>1371140566</v>
      </c>
      <c r="BE11" s="16">
        <f t="shared" si="24"/>
        <v>0</v>
      </c>
      <c r="BF11" s="16">
        <f t="shared" si="25"/>
        <v>7810710066</v>
      </c>
      <c r="BG11" s="16">
        <f t="shared" si="26"/>
        <v>22886790752</v>
      </c>
    </row>
    <row r="12" spans="1:59" ht="15" hidden="1" customHeight="1" x14ac:dyDescent="0.2">
      <c r="A12" s="11">
        <v>8002479401</v>
      </c>
      <c r="B12" s="11">
        <v>800247940</v>
      </c>
      <c r="C12" s="11">
        <v>824086000</v>
      </c>
      <c r="D12" s="12" t="s">
        <v>61</v>
      </c>
      <c r="E12" s="13" t="s">
        <v>6</v>
      </c>
      <c r="F12" s="14"/>
      <c r="G12" s="15">
        <f>VLOOKUP(B12,[2]REPNCT004ReporteAuxiliarContabl!A$21:F$67,6,0)</f>
        <v>251083333</v>
      </c>
      <c r="H12" s="16">
        <f t="shared" si="0"/>
        <v>0</v>
      </c>
      <c r="I12" s="16">
        <f t="shared" si="1"/>
        <v>251083333</v>
      </c>
      <c r="J12" s="14"/>
      <c r="K12" s="15">
        <f>VLOOKUP(B12,[3]REPNCT004ReporteAuxiliarContabl!A$21:D$67,4,0)</f>
        <v>251083333</v>
      </c>
      <c r="L12" s="16">
        <f t="shared" si="2"/>
        <v>0</v>
      </c>
      <c r="M12" s="16">
        <f t="shared" si="3"/>
        <v>502166666</v>
      </c>
      <c r="N12" s="14"/>
      <c r="O12" s="15">
        <v>251083333</v>
      </c>
      <c r="P12" s="16">
        <f t="shared" si="4"/>
        <v>0</v>
      </c>
      <c r="Q12" s="16">
        <f t="shared" si="5"/>
        <v>753249999</v>
      </c>
      <c r="R12" s="16"/>
      <c r="S12" s="14"/>
      <c r="T12" s="15">
        <v>251083333</v>
      </c>
      <c r="U12" s="16">
        <f t="shared" si="6"/>
        <v>0</v>
      </c>
      <c r="V12" s="16">
        <f t="shared" si="7"/>
        <v>0</v>
      </c>
      <c r="W12" s="16">
        <f t="shared" si="8"/>
        <v>1004333332</v>
      </c>
      <c r="X12" s="16"/>
      <c r="Y12" s="14"/>
      <c r="Z12" s="15">
        <v>349336374</v>
      </c>
      <c r="AA12" s="16">
        <f t="shared" si="9"/>
        <v>0</v>
      </c>
      <c r="AB12" s="16">
        <f t="shared" si="10"/>
        <v>0</v>
      </c>
      <c r="AC12" s="16">
        <f t="shared" si="11"/>
        <v>1353669706</v>
      </c>
      <c r="AD12" s="16"/>
      <c r="AE12" s="14"/>
      <c r="AF12" s="15">
        <f>VLOOKUP(B12,[4]REPNCT004ReporteAuxiliarContabl!A$21:D$68,4,0)</f>
        <v>251083333</v>
      </c>
      <c r="AG12" s="16">
        <f t="shared" si="12"/>
        <v>0</v>
      </c>
      <c r="AH12" s="16">
        <f t="shared" si="13"/>
        <v>0</v>
      </c>
      <c r="AI12" s="16">
        <f t="shared" si="14"/>
        <v>1604753039</v>
      </c>
      <c r="AJ12" s="16"/>
      <c r="AK12" s="14"/>
      <c r="AL12" s="15">
        <f>VLOOKUP(B12,[5]REPNCT004ReporteAuxiliarContabl!A$21:D$67,4,0)</f>
        <v>251083333</v>
      </c>
      <c r="AM12" s="16">
        <f t="shared" si="15"/>
        <v>0</v>
      </c>
      <c r="AN12" s="16">
        <f t="shared" si="16"/>
        <v>0</v>
      </c>
      <c r="AO12" s="16">
        <f t="shared" si="17"/>
        <v>1855836372</v>
      </c>
      <c r="AP12" s="16"/>
      <c r="AQ12" s="14"/>
      <c r="AR12" s="50">
        <v>251083333</v>
      </c>
      <c r="AS12" s="16">
        <f t="shared" si="18"/>
        <v>0</v>
      </c>
      <c r="AT12" s="16">
        <f t="shared" si="19"/>
        <v>0</v>
      </c>
      <c r="AU12" s="16">
        <f t="shared" si="20"/>
        <v>2106919705</v>
      </c>
      <c r="AV12" s="16"/>
      <c r="AW12" s="14">
        <v>723440091</v>
      </c>
      <c r="AX12" s="50">
        <v>251083333</v>
      </c>
      <c r="AY12" s="16">
        <f t="shared" si="21"/>
        <v>0</v>
      </c>
      <c r="AZ12" s="16">
        <f t="shared" si="22"/>
        <v>723440091</v>
      </c>
      <c r="BA12" s="16">
        <f t="shared" si="23"/>
        <v>2358003038</v>
      </c>
      <c r="BB12" s="16"/>
      <c r="BC12" s="14">
        <f>VLOOKUP(B12,[1]REPNCT004ReporteAuxiliarContabl!A$21:D$76,4,0)</f>
        <v>1046411513</v>
      </c>
      <c r="BD12" s="50">
        <f>VLOOKUP(B12,[6]REPNCT004ReporteAuxiliarContabl!A$21:D$67,4,0)</f>
        <v>251083333</v>
      </c>
      <c r="BE12" s="16">
        <f t="shared" si="24"/>
        <v>0</v>
      </c>
      <c r="BF12" s="16">
        <f t="shared" si="25"/>
        <v>1769851604</v>
      </c>
      <c r="BG12" s="16">
        <f t="shared" si="26"/>
        <v>2609086371</v>
      </c>
    </row>
    <row r="13" spans="1:59" ht="15" hidden="1" customHeight="1" x14ac:dyDescent="0.2">
      <c r="A13" s="11">
        <v>8002480047</v>
      </c>
      <c r="B13" s="11">
        <v>800248004</v>
      </c>
      <c r="C13" s="11">
        <v>825676000</v>
      </c>
      <c r="D13" s="12" t="s">
        <v>53</v>
      </c>
      <c r="E13" s="13" t="s">
        <v>90</v>
      </c>
      <c r="F13" s="14"/>
      <c r="G13" s="15"/>
      <c r="H13" s="16">
        <f t="shared" si="0"/>
        <v>0</v>
      </c>
      <c r="I13" s="16">
        <f t="shared" si="1"/>
        <v>0</v>
      </c>
      <c r="J13" s="14"/>
      <c r="K13" s="15"/>
      <c r="L13" s="16">
        <f t="shared" si="2"/>
        <v>0</v>
      </c>
      <c r="M13" s="16">
        <f t="shared" si="3"/>
        <v>0</v>
      </c>
      <c r="N13" s="14"/>
      <c r="O13" s="15"/>
      <c r="P13" s="16">
        <f t="shared" si="4"/>
        <v>0</v>
      </c>
      <c r="Q13" s="16">
        <f t="shared" si="5"/>
        <v>0</v>
      </c>
      <c r="R13" s="16"/>
      <c r="S13" s="14"/>
      <c r="T13" s="15"/>
      <c r="U13" s="16">
        <f t="shared" si="6"/>
        <v>0</v>
      </c>
      <c r="V13" s="16">
        <f t="shared" si="7"/>
        <v>0</v>
      </c>
      <c r="W13" s="16">
        <f t="shared" si="8"/>
        <v>0</v>
      </c>
      <c r="X13" s="16"/>
      <c r="Y13" s="14"/>
      <c r="Z13" s="15"/>
      <c r="AA13" s="16">
        <f t="shared" si="9"/>
        <v>0</v>
      </c>
      <c r="AB13" s="16">
        <f t="shared" si="10"/>
        <v>0</v>
      </c>
      <c r="AC13" s="16">
        <f t="shared" si="11"/>
        <v>0</v>
      </c>
      <c r="AD13" s="16"/>
      <c r="AE13" s="14"/>
      <c r="AF13" s="15"/>
      <c r="AG13" s="16">
        <f t="shared" si="12"/>
        <v>0</v>
      </c>
      <c r="AH13" s="16">
        <f t="shared" si="13"/>
        <v>0</v>
      </c>
      <c r="AI13" s="16">
        <f t="shared" si="14"/>
        <v>0</v>
      </c>
      <c r="AJ13" s="16"/>
      <c r="AK13" s="14"/>
      <c r="AL13" s="15"/>
      <c r="AM13" s="16">
        <f t="shared" si="15"/>
        <v>0</v>
      </c>
      <c r="AN13" s="16">
        <f t="shared" si="16"/>
        <v>0</v>
      </c>
      <c r="AO13" s="16">
        <f t="shared" si="17"/>
        <v>0</v>
      </c>
      <c r="AP13" s="16"/>
      <c r="AQ13" s="14"/>
      <c r="AR13" s="50"/>
      <c r="AS13" s="16">
        <f t="shared" si="18"/>
        <v>0</v>
      </c>
      <c r="AT13" s="16">
        <f t="shared" si="19"/>
        <v>0</v>
      </c>
      <c r="AU13" s="16">
        <f t="shared" si="20"/>
        <v>0</v>
      </c>
      <c r="AV13" s="16"/>
      <c r="AW13" s="14"/>
      <c r="AX13" s="50"/>
      <c r="AY13" s="16">
        <f t="shared" si="21"/>
        <v>0</v>
      </c>
      <c r="AZ13" s="16">
        <f t="shared" si="22"/>
        <v>0</v>
      </c>
      <c r="BA13" s="16">
        <f t="shared" si="23"/>
        <v>0</v>
      </c>
      <c r="BB13" s="16"/>
      <c r="BC13" s="14"/>
      <c r="BD13" s="50"/>
      <c r="BE13" s="16">
        <f t="shared" si="24"/>
        <v>0</v>
      </c>
      <c r="BF13" s="16">
        <f t="shared" si="25"/>
        <v>0</v>
      </c>
      <c r="BG13" s="16">
        <f t="shared" si="26"/>
        <v>0</v>
      </c>
    </row>
    <row r="14" spans="1:59" ht="15" hidden="1" customHeight="1" x14ac:dyDescent="0.2">
      <c r="A14" s="11">
        <v>8020110655</v>
      </c>
      <c r="B14" s="11">
        <v>802011065</v>
      </c>
      <c r="C14" s="11">
        <v>64500000</v>
      </c>
      <c r="D14" s="12" t="s">
        <v>46</v>
      </c>
      <c r="E14" s="28" t="s">
        <v>125</v>
      </c>
      <c r="F14" s="14"/>
      <c r="G14" s="15">
        <f>VLOOKUP(B14,[2]REPNCT004ReporteAuxiliarContabl!A$21:F$67,6,0)</f>
        <v>396416666</v>
      </c>
      <c r="H14" s="16">
        <f t="shared" si="0"/>
        <v>0</v>
      </c>
      <c r="I14" s="16">
        <f t="shared" si="1"/>
        <v>396416666</v>
      </c>
      <c r="J14" s="14"/>
      <c r="K14" s="15">
        <f>VLOOKUP(B14,[3]REPNCT004ReporteAuxiliarContabl!A$21:D$67,4,0)</f>
        <v>396416666</v>
      </c>
      <c r="L14" s="16">
        <f t="shared" si="2"/>
        <v>0</v>
      </c>
      <c r="M14" s="16">
        <f t="shared" si="3"/>
        <v>792833332</v>
      </c>
      <c r="N14" s="14"/>
      <c r="O14" s="15">
        <v>396416666</v>
      </c>
      <c r="P14" s="16">
        <f t="shared" si="4"/>
        <v>0</v>
      </c>
      <c r="Q14" s="16">
        <f t="shared" si="5"/>
        <v>1189249998</v>
      </c>
      <c r="R14" s="16"/>
      <c r="S14" s="14"/>
      <c r="T14" s="15">
        <v>396416666</v>
      </c>
      <c r="U14" s="16">
        <f t="shared" si="6"/>
        <v>0</v>
      </c>
      <c r="V14" s="16">
        <f t="shared" si="7"/>
        <v>0</v>
      </c>
      <c r="W14" s="16">
        <f t="shared" si="8"/>
        <v>1585666664</v>
      </c>
      <c r="X14" s="16"/>
      <c r="Y14" s="14"/>
      <c r="Z14" s="15">
        <v>551809267</v>
      </c>
      <c r="AA14" s="16">
        <f t="shared" si="9"/>
        <v>0</v>
      </c>
      <c r="AB14" s="16">
        <f t="shared" si="10"/>
        <v>0</v>
      </c>
      <c r="AC14" s="16">
        <f t="shared" si="11"/>
        <v>2137475931</v>
      </c>
      <c r="AD14" s="16"/>
      <c r="AE14" s="14"/>
      <c r="AF14" s="15">
        <f>VLOOKUP(B14,[4]REPNCT004ReporteAuxiliarContabl!A$21:D$68,4,0)</f>
        <v>396416666</v>
      </c>
      <c r="AG14" s="16">
        <f t="shared" si="12"/>
        <v>0</v>
      </c>
      <c r="AH14" s="16">
        <f t="shared" si="13"/>
        <v>0</v>
      </c>
      <c r="AI14" s="16">
        <f t="shared" si="14"/>
        <v>2533892597</v>
      </c>
      <c r="AJ14" s="16"/>
      <c r="AK14" s="14"/>
      <c r="AL14" s="15">
        <f>VLOOKUP(B14,[5]REPNCT004ReporteAuxiliarContabl!A$21:D$67,4,0)</f>
        <v>396416666</v>
      </c>
      <c r="AM14" s="16">
        <f t="shared" si="15"/>
        <v>0</v>
      </c>
      <c r="AN14" s="16">
        <f t="shared" si="16"/>
        <v>0</v>
      </c>
      <c r="AO14" s="16">
        <f t="shared" si="17"/>
        <v>2930309263</v>
      </c>
      <c r="AP14" s="16"/>
      <c r="AQ14" s="14"/>
      <c r="AR14" s="50">
        <v>396416666</v>
      </c>
      <c r="AS14" s="16">
        <f t="shared" si="18"/>
        <v>0</v>
      </c>
      <c r="AT14" s="16">
        <f t="shared" si="19"/>
        <v>0</v>
      </c>
      <c r="AU14" s="16">
        <f t="shared" si="20"/>
        <v>3326725929</v>
      </c>
      <c r="AV14" s="16"/>
      <c r="AW14" s="14">
        <v>1002644693</v>
      </c>
      <c r="AX14" s="50">
        <v>396416666</v>
      </c>
      <c r="AY14" s="16">
        <f t="shared" si="21"/>
        <v>0</v>
      </c>
      <c r="AZ14" s="16">
        <f t="shared" si="22"/>
        <v>1002644693</v>
      </c>
      <c r="BA14" s="16">
        <f t="shared" si="23"/>
        <v>3723142595</v>
      </c>
      <c r="BB14" s="16"/>
      <c r="BC14" s="14">
        <f>VLOOKUP(B14,[1]REPNCT004ReporteAuxiliarContabl!A$21:D$76,4,0)</f>
        <v>2047402997</v>
      </c>
      <c r="BD14" s="50">
        <f>VLOOKUP(B14,[6]REPNCT004ReporteAuxiliarContabl!A$21:D$67,4,0)</f>
        <v>396416666</v>
      </c>
      <c r="BE14" s="16">
        <f t="shared" si="24"/>
        <v>0</v>
      </c>
      <c r="BF14" s="16">
        <f t="shared" si="25"/>
        <v>3050047690</v>
      </c>
      <c r="BG14" s="16">
        <f t="shared" si="26"/>
        <v>4119559261</v>
      </c>
    </row>
    <row r="15" spans="1:59" ht="15" hidden="1" customHeight="1" x14ac:dyDescent="0.2">
      <c r="A15" s="31">
        <v>8050008890</v>
      </c>
      <c r="B15" s="11">
        <v>805000889</v>
      </c>
      <c r="C15" s="11">
        <v>260176001</v>
      </c>
      <c r="D15" s="12" t="s">
        <v>101</v>
      </c>
      <c r="E15" s="13" t="s">
        <v>112</v>
      </c>
      <c r="F15" s="14"/>
      <c r="G15" s="15"/>
      <c r="H15" s="16">
        <f t="shared" si="0"/>
        <v>0</v>
      </c>
      <c r="I15" s="16">
        <f t="shared" si="1"/>
        <v>0</v>
      </c>
      <c r="J15" s="14"/>
      <c r="K15" s="15"/>
      <c r="L15" s="16">
        <f t="shared" si="2"/>
        <v>0</v>
      </c>
      <c r="M15" s="16">
        <f t="shared" si="3"/>
        <v>0</v>
      </c>
      <c r="N15" s="14"/>
      <c r="O15" s="15"/>
      <c r="P15" s="16">
        <f t="shared" si="4"/>
        <v>0</v>
      </c>
      <c r="Q15" s="16">
        <f t="shared" si="5"/>
        <v>0</v>
      </c>
      <c r="R15" s="16"/>
      <c r="S15" s="14"/>
      <c r="T15" s="15"/>
      <c r="U15" s="16">
        <f t="shared" si="6"/>
        <v>0</v>
      </c>
      <c r="V15" s="16">
        <f t="shared" si="7"/>
        <v>0</v>
      </c>
      <c r="W15" s="16">
        <f t="shared" si="8"/>
        <v>0</v>
      </c>
      <c r="X15" s="16"/>
      <c r="Y15" s="14"/>
      <c r="Z15" s="15"/>
      <c r="AA15" s="16">
        <f t="shared" si="9"/>
        <v>0</v>
      </c>
      <c r="AB15" s="16">
        <f t="shared" si="10"/>
        <v>0</v>
      </c>
      <c r="AC15" s="16">
        <f t="shared" si="11"/>
        <v>0</v>
      </c>
      <c r="AD15" s="16"/>
      <c r="AE15" s="14"/>
      <c r="AF15" s="15"/>
      <c r="AG15" s="16">
        <f t="shared" si="12"/>
        <v>0</v>
      </c>
      <c r="AH15" s="16">
        <f t="shared" si="13"/>
        <v>0</v>
      </c>
      <c r="AI15" s="16">
        <f t="shared" si="14"/>
        <v>0</v>
      </c>
      <c r="AJ15" s="16"/>
      <c r="AK15" s="14"/>
      <c r="AL15" s="15"/>
      <c r="AM15" s="16">
        <f t="shared" si="15"/>
        <v>0</v>
      </c>
      <c r="AN15" s="16">
        <f t="shared" si="16"/>
        <v>0</v>
      </c>
      <c r="AO15" s="16">
        <f t="shared" si="17"/>
        <v>0</v>
      </c>
      <c r="AP15" s="16"/>
      <c r="AQ15" s="14"/>
      <c r="AR15" s="50"/>
      <c r="AS15" s="16">
        <f t="shared" si="18"/>
        <v>0</v>
      </c>
      <c r="AT15" s="16">
        <f t="shared" si="19"/>
        <v>0</v>
      </c>
      <c r="AU15" s="16">
        <f t="shared" si="20"/>
        <v>0</v>
      </c>
      <c r="AV15" s="16"/>
      <c r="AW15" s="14">
        <v>885528561</v>
      </c>
      <c r="AX15" s="50"/>
      <c r="AY15" s="16">
        <f t="shared" si="21"/>
        <v>0</v>
      </c>
      <c r="AZ15" s="16">
        <f t="shared" si="22"/>
        <v>885528561</v>
      </c>
      <c r="BA15" s="16">
        <f t="shared" si="23"/>
        <v>0</v>
      </c>
      <c r="BB15" s="16"/>
      <c r="BC15" s="14">
        <f>VLOOKUP(B15,[1]REPNCT004ReporteAuxiliarContabl!A$21:D$76,4,0)</f>
        <v>2082688300</v>
      </c>
      <c r="BD15" s="50"/>
      <c r="BE15" s="16">
        <f t="shared" si="24"/>
        <v>0</v>
      </c>
      <c r="BF15" s="16">
        <f t="shared" si="25"/>
        <v>2968216861</v>
      </c>
      <c r="BG15" s="16">
        <f t="shared" si="26"/>
        <v>0</v>
      </c>
    </row>
    <row r="16" spans="1:59" ht="15" hidden="1" customHeight="1" x14ac:dyDescent="0.2">
      <c r="A16" s="31">
        <v>8050018680</v>
      </c>
      <c r="B16" s="11">
        <v>805001868</v>
      </c>
      <c r="C16" s="11">
        <v>822576000</v>
      </c>
      <c r="D16" s="12" t="s">
        <v>99</v>
      </c>
      <c r="E16" s="13" t="s">
        <v>110</v>
      </c>
      <c r="F16" s="14"/>
      <c r="G16" s="15"/>
      <c r="H16" s="16">
        <f t="shared" si="0"/>
        <v>0</v>
      </c>
      <c r="I16" s="16">
        <f t="shared" si="1"/>
        <v>0</v>
      </c>
      <c r="J16" s="14"/>
      <c r="K16" s="15"/>
      <c r="L16" s="16">
        <f t="shared" si="2"/>
        <v>0</v>
      </c>
      <c r="M16" s="16">
        <f t="shared" si="3"/>
        <v>0</v>
      </c>
      <c r="N16" s="14"/>
      <c r="O16" s="15"/>
      <c r="P16" s="16">
        <f t="shared" si="4"/>
        <v>0</v>
      </c>
      <c r="Q16" s="16">
        <f t="shared" si="5"/>
        <v>0</v>
      </c>
      <c r="R16" s="16"/>
      <c r="S16" s="14"/>
      <c r="T16" s="15"/>
      <c r="U16" s="16">
        <f t="shared" si="6"/>
        <v>0</v>
      </c>
      <c r="V16" s="16">
        <f t="shared" si="7"/>
        <v>0</v>
      </c>
      <c r="W16" s="16">
        <f t="shared" si="8"/>
        <v>0</v>
      </c>
      <c r="X16" s="16"/>
      <c r="Y16" s="14"/>
      <c r="Z16" s="15"/>
      <c r="AA16" s="16">
        <f t="shared" si="9"/>
        <v>0</v>
      </c>
      <c r="AB16" s="16">
        <f t="shared" si="10"/>
        <v>0</v>
      </c>
      <c r="AC16" s="16">
        <f t="shared" si="11"/>
        <v>0</v>
      </c>
      <c r="AD16" s="16"/>
      <c r="AE16" s="14"/>
      <c r="AF16" s="15"/>
      <c r="AG16" s="16">
        <f t="shared" si="12"/>
        <v>0</v>
      </c>
      <c r="AH16" s="16">
        <f t="shared" si="13"/>
        <v>0</v>
      </c>
      <c r="AI16" s="16">
        <f t="shared" si="14"/>
        <v>0</v>
      </c>
      <c r="AJ16" s="16"/>
      <c r="AK16" s="14"/>
      <c r="AL16" s="15"/>
      <c r="AM16" s="16">
        <f t="shared" si="15"/>
        <v>0</v>
      </c>
      <c r="AN16" s="16">
        <f t="shared" si="16"/>
        <v>0</v>
      </c>
      <c r="AO16" s="16">
        <f t="shared" si="17"/>
        <v>0</v>
      </c>
      <c r="AP16" s="16"/>
      <c r="AQ16" s="14"/>
      <c r="AR16" s="50"/>
      <c r="AS16" s="16">
        <f t="shared" si="18"/>
        <v>0</v>
      </c>
      <c r="AT16" s="16">
        <f t="shared" si="19"/>
        <v>0</v>
      </c>
      <c r="AU16" s="16">
        <f t="shared" si="20"/>
        <v>0</v>
      </c>
      <c r="AV16" s="16"/>
      <c r="AW16" s="14">
        <v>906807881</v>
      </c>
      <c r="AX16" s="50"/>
      <c r="AY16" s="16">
        <f t="shared" si="21"/>
        <v>0</v>
      </c>
      <c r="AZ16" s="16">
        <f t="shared" si="22"/>
        <v>906807881</v>
      </c>
      <c r="BA16" s="16">
        <f t="shared" si="23"/>
        <v>0</v>
      </c>
      <c r="BB16" s="16"/>
      <c r="BC16" s="14">
        <f>VLOOKUP(B16,[1]REPNCT004ReporteAuxiliarContabl!A$21:D$76,4,0)</f>
        <v>1126121150</v>
      </c>
      <c r="BD16" s="50"/>
      <c r="BE16" s="16">
        <f t="shared" si="24"/>
        <v>0</v>
      </c>
      <c r="BF16" s="16">
        <f t="shared" si="25"/>
        <v>2032929031</v>
      </c>
      <c r="BG16" s="16">
        <f t="shared" si="26"/>
        <v>0</v>
      </c>
    </row>
    <row r="17" spans="1:59" ht="15" hidden="1" customHeight="1" x14ac:dyDescent="0.2">
      <c r="A17" s="31">
        <v>8110002782</v>
      </c>
      <c r="B17" s="11">
        <v>811000278</v>
      </c>
      <c r="C17" s="11">
        <v>262505266</v>
      </c>
      <c r="D17" s="12" t="s">
        <v>103</v>
      </c>
      <c r="E17" s="13" t="s">
        <v>114</v>
      </c>
      <c r="F17" s="14"/>
      <c r="G17" s="15"/>
      <c r="H17" s="16">
        <f t="shared" si="0"/>
        <v>0</v>
      </c>
      <c r="I17" s="16">
        <f t="shared" si="1"/>
        <v>0</v>
      </c>
      <c r="J17" s="14"/>
      <c r="K17" s="15"/>
      <c r="L17" s="16">
        <f t="shared" si="2"/>
        <v>0</v>
      </c>
      <c r="M17" s="16">
        <f t="shared" si="3"/>
        <v>0</v>
      </c>
      <c r="N17" s="14"/>
      <c r="O17" s="15"/>
      <c r="P17" s="16">
        <f t="shared" si="4"/>
        <v>0</v>
      </c>
      <c r="Q17" s="16">
        <f t="shared" si="5"/>
        <v>0</v>
      </c>
      <c r="R17" s="16"/>
      <c r="S17" s="14"/>
      <c r="T17" s="15"/>
      <c r="U17" s="16">
        <f t="shared" si="6"/>
        <v>0</v>
      </c>
      <c r="V17" s="16">
        <f t="shared" si="7"/>
        <v>0</v>
      </c>
      <c r="W17" s="16">
        <f t="shared" si="8"/>
        <v>0</v>
      </c>
      <c r="X17" s="16"/>
      <c r="Y17" s="14"/>
      <c r="Z17" s="15"/>
      <c r="AA17" s="16">
        <f t="shared" si="9"/>
        <v>0</v>
      </c>
      <c r="AB17" s="16">
        <f t="shared" si="10"/>
        <v>0</v>
      </c>
      <c r="AC17" s="16">
        <f t="shared" si="11"/>
        <v>0</v>
      </c>
      <c r="AD17" s="16"/>
      <c r="AE17" s="14"/>
      <c r="AF17" s="15"/>
      <c r="AG17" s="16">
        <f t="shared" si="12"/>
        <v>0</v>
      </c>
      <c r="AH17" s="16">
        <f t="shared" si="13"/>
        <v>0</v>
      </c>
      <c r="AI17" s="16">
        <f t="shared" si="14"/>
        <v>0</v>
      </c>
      <c r="AJ17" s="16"/>
      <c r="AK17" s="14"/>
      <c r="AL17" s="15"/>
      <c r="AM17" s="16">
        <f t="shared" si="15"/>
        <v>0</v>
      </c>
      <c r="AN17" s="16">
        <f t="shared" si="16"/>
        <v>0</v>
      </c>
      <c r="AO17" s="16">
        <f t="shared" si="17"/>
        <v>0</v>
      </c>
      <c r="AP17" s="16"/>
      <c r="AQ17" s="14"/>
      <c r="AR17" s="50"/>
      <c r="AS17" s="16">
        <f t="shared" si="18"/>
        <v>0</v>
      </c>
      <c r="AT17" s="16">
        <f t="shared" si="19"/>
        <v>0</v>
      </c>
      <c r="AU17" s="16">
        <f t="shared" si="20"/>
        <v>0</v>
      </c>
      <c r="AV17" s="16"/>
      <c r="AW17" s="14">
        <v>974935256</v>
      </c>
      <c r="AX17" s="50"/>
      <c r="AY17" s="16">
        <f t="shared" si="21"/>
        <v>0</v>
      </c>
      <c r="AZ17" s="16">
        <f t="shared" si="22"/>
        <v>974935256</v>
      </c>
      <c r="BA17" s="16">
        <f t="shared" si="23"/>
        <v>0</v>
      </c>
      <c r="BB17" s="16"/>
      <c r="BC17" s="14">
        <f>VLOOKUP(B17,[1]REPNCT004ReporteAuxiliarContabl!A$21:D$76,4,0)</f>
        <v>2009628034</v>
      </c>
      <c r="BD17" s="50"/>
      <c r="BE17" s="16">
        <f t="shared" si="24"/>
        <v>0</v>
      </c>
      <c r="BF17" s="16">
        <f t="shared" si="25"/>
        <v>2984563290</v>
      </c>
      <c r="BG17" s="16">
        <f t="shared" si="26"/>
        <v>0</v>
      </c>
    </row>
    <row r="18" spans="1:59" ht="15" hidden="1" customHeight="1" x14ac:dyDescent="0.2">
      <c r="A18" s="31">
        <v>8110429679</v>
      </c>
      <c r="B18" s="11">
        <v>811042967</v>
      </c>
      <c r="C18" s="11">
        <v>262305266</v>
      </c>
      <c r="D18" s="12" t="s">
        <v>100</v>
      </c>
      <c r="E18" s="13" t="s">
        <v>111</v>
      </c>
      <c r="F18" s="14"/>
      <c r="G18" s="15"/>
      <c r="H18" s="16">
        <f t="shared" si="0"/>
        <v>0</v>
      </c>
      <c r="I18" s="16">
        <f t="shared" si="1"/>
        <v>0</v>
      </c>
      <c r="J18" s="14"/>
      <c r="K18" s="15"/>
      <c r="L18" s="16">
        <f t="shared" si="2"/>
        <v>0</v>
      </c>
      <c r="M18" s="16">
        <f t="shared" si="3"/>
        <v>0</v>
      </c>
      <c r="N18" s="14"/>
      <c r="O18" s="15"/>
      <c r="P18" s="16">
        <f t="shared" si="4"/>
        <v>0</v>
      </c>
      <c r="Q18" s="16">
        <f t="shared" si="5"/>
        <v>0</v>
      </c>
      <c r="R18" s="16"/>
      <c r="S18" s="14"/>
      <c r="T18" s="15"/>
      <c r="U18" s="16">
        <f t="shared" si="6"/>
        <v>0</v>
      </c>
      <c r="V18" s="16">
        <f t="shared" si="7"/>
        <v>0</v>
      </c>
      <c r="W18" s="16">
        <f t="shared" si="8"/>
        <v>0</v>
      </c>
      <c r="X18" s="16"/>
      <c r="Y18" s="14"/>
      <c r="Z18" s="15"/>
      <c r="AA18" s="16">
        <f t="shared" si="9"/>
        <v>0</v>
      </c>
      <c r="AB18" s="16">
        <f t="shared" si="10"/>
        <v>0</v>
      </c>
      <c r="AC18" s="16">
        <f t="shared" si="11"/>
        <v>0</v>
      </c>
      <c r="AD18" s="16"/>
      <c r="AE18" s="14"/>
      <c r="AF18" s="15"/>
      <c r="AG18" s="16">
        <f t="shared" si="12"/>
        <v>0</v>
      </c>
      <c r="AH18" s="16">
        <f t="shared" si="13"/>
        <v>0</v>
      </c>
      <c r="AI18" s="16">
        <f t="shared" si="14"/>
        <v>0</v>
      </c>
      <c r="AJ18" s="16"/>
      <c r="AK18" s="14"/>
      <c r="AL18" s="15"/>
      <c r="AM18" s="16">
        <f t="shared" si="15"/>
        <v>0</v>
      </c>
      <c r="AN18" s="16">
        <f t="shared" si="16"/>
        <v>0</v>
      </c>
      <c r="AO18" s="16">
        <f t="shared" si="17"/>
        <v>0</v>
      </c>
      <c r="AP18" s="16"/>
      <c r="AQ18" s="14"/>
      <c r="AR18" s="50"/>
      <c r="AS18" s="16">
        <f t="shared" si="18"/>
        <v>0</v>
      </c>
      <c r="AT18" s="16">
        <f t="shared" si="19"/>
        <v>0</v>
      </c>
      <c r="AU18" s="16">
        <f t="shared" si="20"/>
        <v>0</v>
      </c>
      <c r="AV18" s="16"/>
      <c r="AW18" s="14">
        <v>727083803</v>
      </c>
      <c r="AX18" s="50"/>
      <c r="AY18" s="16">
        <f t="shared" si="21"/>
        <v>0</v>
      </c>
      <c r="AZ18" s="16">
        <f t="shared" si="22"/>
        <v>727083803</v>
      </c>
      <c r="BA18" s="16">
        <f t="shared" si="23"/>
        <v>0</v>
      </c>
      <c r="BB18" s="16"/>
      <c r="BC18" s="14">
        <f>VLOOKUP(B18,[1]REPNCT004ReporteAuxiliarContabl!A$21:D$76,4,0)</f>
        <v>1365666849</v>
      </c>
      <c r="BD18" s="50"/>
      <c r="BE18" s="16">
        <f t="shared" si="24"/>
        <v>0</v>
      </c>
      <c r="BF18" s="16">
        <f t="shared" si="25"/>
        <v>2092750652</v>
      </c>
      <c r="BG18" s="16">
        <f t="shared" si="26"/>
        <v>0</v>
      </c>
    </row>
    <row r="19" spans="1:59" ht="15" hidden="1" customHeight="1" x14ac:dyDescent="0.2">
      <c r="A19" s="11">
        <v>8350003004</v>
      </c>
      <c r="B19" s="11">
        <v>835000300</v>
      </c>
      <c r="C19" s="11">
        <v>826076000</v>
      </c>
      <c r="D19" s="12" t="s">
        <v>7</v>
      </c>
      <c r="E19" s="13" t="s">
        <v>8</v>
      </c>
      <c r="F19" s="14"/>
      <c r="G19" s="15">
        <f>VLOOKUP(B19,[2]REPNCT004ReporteAuxiliarContabl!A$21:F$67,6,0)</f>
        <v>1317050674</v>
      </c>
      <c r="H19" s="16">
        <f t="shared" si="0"/>
        <v>0</v>
      </c>
      <c r="I19" s="16">
        <f t="shared" si="1"/>
        <v>1317050674</v>
      </c>
      <c r="J19" s="14"/>
      <c r="K19" s="15">
        <f>VLOOKUP(B19,[3]REPNCT004ReporteAuxiliarContabl!A$21:D$67,4,0)</f>
        <v>2634101348</v>
      </c>
      <c r="L19" s="16">
        <f t="shared" si="2"/>
        <v>0</v>
      </c>
      <c r="M19" s="16">
        <f t="shared" si="3"/>
        <v>3951152022</v>
      </c>
      <c r="N19" s="14"/>
      <c r="O19" s="15">
        <v>1317050674</v>
      </c>
      <c r="P19" s="16">
        <f t="shared" si="4"/>
        <v>0</v>
      </c>
      <c r="Q19" s="16">
        <f t="shared" si="5"/>
        <v>5268202696</v>
      </c>
      <c r="R19" s="16"/>
      <c r="S19" s="14">
        <v>484202896</v>
      </c>
      <c r="T19" s="15">
        <v>1334272299</v>
      </c>
      <c r="U19" s="16">
        <f t="shared" si="6"/>
        <v>0</v>
      </c>
      <c r="V19" s="16">
        <f t="shared" si="7"/>
        <v>484202896</v>
      </c>
      <c r="W19" s="16">
        <f t="shared" si="8"/>
        <v>6602474995</v>
      </c>
      <c r="X19" s="16"/>
      <c r="Y19" s="14"/>
      <c r="Z19" s="15">
        <v>1898145688</v>
      </c>
      <c r="AA19" s="16">
        <f t="shared" si="9"/>
        <v>0</v>
      </c>
      <c r="AB19" s="16">
        <f t="shared" si="10"/>
        <v>484202896</v>
      </c>
      <c r="AC19" s="16">
        <f t="shared" si="11"/>
        <v>8500620683</v>
      </c>
      <c r="AD19" s="16"/>
      <c r="AE19" s="14"/>
      <c r="AF19" s="15">
        <f>VLOOKUP(B19,[4]REPNCT004ReporteAuxiliarContabl!A$21:D$68,4,0)</f>
        <v>2634101348</v>
      </c>
      <c r="AG19" s="16">
        <f t="shared" si="12"/>
        <v>0</v>
      </c>
      <c r="AH19" s="16">
        <f t="shared" si="13"/>
        <v>484202896</v>
      </c>
      <c r="AI19" s="16">
        <f t="shared" si="14"/>
        <v>11134722031</v>
      </c>
      <c r="AJ19" s="16"/>
      <c r="AK19" s="14"/>
      <c r="AL19" s="15">
        <f>VLOOKUP(B19,[5]REPNCT004ReporteAuxiliarContabl!A$21:D$67,4,0)</f>
        <v>1317050674</v>
      </c>
      <c r="AM19" s="16">
        <f t="shared" si="15"/>
        <v>0</v>
      </c>
      <c r="AN19" s="16">
        <f t="shared" si="16"/>
        <v>484202896</v>
      </c>
      <c r="AO19" s="16">
        <f t="shared" si="17"/>
        <v>12451772705</v>
      </c>
      <c r="AP19" s="16"/>
      <c r="AQ19" s="14"/>
      <c r="AR19" s="50">
        <v>1317050674</v>
      </c>
      <c r="AS19" s="16">
        <f t="shared" si="18"/>
        <v>0</v>
      </c>
      <c r="AT19" s="16">
        <f t="shared" si="19"/>
        <v>484202896</v>
      </c>
      <c r="AU19" s="16">
        <f t="shared" si="20"/>
        <v>13768823379</v>
      </c>
      <c r="AV19" s="16"/>
      <c r="AW19" s="14">
        <v>1600507287</v>
      </c>
      <c r="AX19" s="50">
        <v>1317050674</v>
      </c>
      <c r="AY19" s="16">
        <f t="shared" si="21"/>
        <v>0</v>
      </c>
      <c r="AZ19" s="16">
        <f t="shared" si="22"/>
        <v>2084710183</v>
      </c>
      <c r="BA19" s="16">
        <f t="shared" si="23"/>
        <v>15085874053</v>
      </c>
      <c r="BB19" s="16"/>
      <c r="BC19" s="14">
        <f>VLOOKUP(B19,[1]REPNCT004ReporteAuxiliarContabl!A$21:D$76,4,0)</f>
        <v>2047261190</v>
      </c>
      <c r="BD19" s="50">
        <f>VLOOKUP(B19,[6]REPNCT004ReporteAuxiliarContabl!A$21:D$67,4,0)</f>
        <v>1317050674</v>
      </c>
      <c r="BE19" s="16">
        <f t="shared" si="24"/>
        <v>0</v>
      </c>
      <c r="BF19" s="16">
        <f t="shared" si="25"/>
        <v>4131971373</v>
      </c>
      <c r="BG19" s="16">
        <f t="shared" si="26"/>
        <v>16402924727</v>
      </c>
    </row>
    <row r="20" spans="1:59" ht="15" hidden="1" customHeight="1" x14ac:dyDescent="0.2">
      <c r="A20" s="11">
        <v>8605127804</v>
      </c>
      <c r="B20" s="11">
        <v>860512780</v>
      </c>
      <c r="C20" s="11">
        <v>822000000</v>
      </c>
      <c r="D20" s="12" t="s">
        <v>62</v>
      </c>
      <c r="E20" s="29" t="s">
        <v>127</v>
      </c>
      <c r="F20" s="14"/>
      <c r="G20" s="15">
        <f>VLOOKUP(B20,[2]REPNCT004ReporteAuxiliarContabl!A$21:F$67,6,0)</f>
        <v>3592991830</v>
      </c>
      <c r="H20" s="16">
        <f t="shared" si="0"/>
        <v>0</v>
      </c>
      <c r="I20" s="16">
        <f t="shared" si="1"/>
        <v>3592991830</v>
      </c>
      <c r="J20" s="14"/>
      <c r="K20" s="15">
        <f>VLOOKUP(B20,[3]REPNCT004ReporteAuxiliarContabl!A$21:D$67,4,0)</f>
        <v>7185983660</v>
      </c>
      <c r="L20" s="16">
        <f t="shared" si="2"/>
        <v>0</v>
      </c>
      <c r="M20" s="16">
        <f t="shared" si="3"/>
        <v>10778975490</v>
      </c>
      <c r="N20" s="14"/>
      <c r="O20" s="15">
        <v>3592991830</v>
      </c>
      <c r="P20" s="16">
        <f t="shared" si="4"/>
        <v>0</v>
      </c>
      <c r="Q20" s="16">
        <f t="shared" si="5"/>
        <v>14371967320</v>
      </c>
      <c r="R20" s="16"/>
      <c r="S20" s="14">
        <v>2384788641</v>
      </c>
      <c r="T20" s="15">
        <v>10607866022</v>
      </c>
      <c r="U20" s="16">
        <f t="shared" si="6"/>
        <v>0</v>
      </c>
      <c r="V20" s="16">
        <f t="shared" si="7"/>
        <v>2384788641</v>
      </c>
      <c r="W20" s="16">
        <f t="shared" si="8"/>
        <v>24979833342</v>
      </c>
      <c r="X20" s="16"/>
      <c r="Y20" s="14"/>
      <c r="Z20" s="15">
        <v>6882639054</v>
      </c>
      <c r="AA20" s="16">
        <f t="shared" si="9"/>
        <v>0</v>
      </c>
      <c r="AB20" s="16">
        <f t="shared" si="10"/>
        <v>2384788641</v>
      </c>
      <c r="AC20" s="16">
        <f t="shared" si="11"/>
        <v>31862472396</v>
      </c>
      <c r="AD20" s="16"/>
      <c r="AE20" s="14"/>
      <c r="AF20" s="15">
        <f>VLOOKUP(B20,[4]REPNCT004ReporteAuxiliarContabl!A$21:D$68,4,0)</f>
        <v>7185983660</v>
      </c>
      <c r="AG20" s="16">
        <f t="shared" si="12"/>
        <v>0</v>
      </c>
      <c r="AH20" s="16">
        <f t="shared" si="13"/>
        <v>2384788641</v>
      </c>
      <c r="AI20" s="16">
        <f t="shared" si="14"/>
        <v>39048456056</v>
      </c>
      <c r="AJ20" s="16"/>
      <c r="AK20" s="14"/>
      <c r="AL20" s="15">
        <f>VLOOKUP(B20,[5]REPNCT004ReporteAuxiliarContabl!A$21:D$67,4,0)</f>
        <v>3592991830</v>
      </c>
      <c r="AM20" s="16">
        <f t="shared" si="15"/>
        <v>0</v>
      </c>
      <c r="AN20" s="16">
        <f t="shared" si="16"/>
        <v>2384788641</v>
      </c>
      <c r="AO20" s="16">
        <f t="shared" si="17"/>
        <v>42641447886</v>
      </c>
      <c r="AP20" s="16"/>
      <c r="AQ20" s="14"/>
      <c r="AR20" s="50">
        <v>3592991830</v>
      </c>
      <c r="AS20" s="16">
        <f t="shared" si="18"/>
        <v>0</v>
      </c>
      <c r="AT20" s="16">
        <f t="shared" si="19"/>
        <v>2384788641</v>
      </c>
      <c r="AU20" s="16">
        <f t="shared" si="20"/>
        <v>46234439716</v>
      </c>
      <c r="AV20" s="16"/>
      <c r="AW20" s="14">
        <v>1903102418</v>
      </c>
      <c r="AX20" s="50">
        <v>3592991830</v>
      </c>
      <c r="AY20" s="16">
        <f t="shared" si="21"/>
        <v>0</v>
      </c>
      <c r="AZ20" s="16">
        <f t="shared" si="22"/>
        <v>4287891059</v>
      </c>
      <c r="BA20" s="16">
        <f t="shared" si="23"/>
        <v>49827431546</v>
      </c>
      <c r="BB20" s="16"/>
      <c r="BC20" s="14">
        <f>VLOOKUP(B20,[1]REPNCT004ReporteAuxiliarContabl!A$21:D$76,4,0)</f>
        <v>7576966674</v>
      </c>
      <c r="BD20" s="50">
        <f>VLOOKUP(B20,[6]REPNCT004ReporteAuxiliarContabl!A$21:D$67,4,0)</f>
        <v>3592991830</v>
      </c>
      <c r="BE20" s="16">
        <f t="shared" si="24"/>
        <v>0</v>
      </c>
      <c r="BF20" s="16">
        <f t="shared" si="25"/>
        <v>11864857733</v>
      </c>
      <c r="BG20" s="16">
        <f t="shared" si="26"/>
        <v>53420423376</v>
      </c>
    </row>
    <row r="21" spans="1:59" ht="15" hidden="1" customHeight="1" x14ac:dyDescent="0.2">
      <c r="A21" s="11">
        <v>8900004328</v>
      </c>
      <c r="B21" s="11">
        <v>890000432</v>
      </c>
      <c r="C21" s="11">
        <v>126663000</v>
      </c>
      <c r="D21" s="12" t="s">
        <v>9</v>
      </c>
      <c r="E21" s="13" t="s">
        <v>126</v>
      </c>
      <c r="F21" s="14"/>
      <c r="G21" s="15">
        <f>VLOOKUP(B21,[2]REPNCT004ReporteAuxiliarContabl!A$21:F$67,6,0)</f>
        <v>4348300065</v>
      </c>
      <c r="H21" s="16">
        <f t="shared" si="0"/>
        <v>0</v>
      </c>
      <c r="I21" s="16">
        <f t="shared" si="1"/>
        <v>4348300065</v>
      </c>
      <c r="J21" s="14"/>
      <c r="K21" s="15">
        <f>VLOOKUP(B21,[3]REPNCT004ReporteAuxiliarContabl!A$21:D$67,4,0)</f>
        <v>8696600130</v>
      </c>
      <c r="L21" s="16">
        <f t="shared" si="2"/>
        <v>0</v>
      </c>
      <c r="M21" s="16">
        <f t="shared" si="3"/>
        <v>13044900195</v>
      </c>
      <c r="N21" s="14"/>
      <c r="O21" s="15">
        <v>4348300065</v>
      </c>
      <c r="P21" s="16">
        <f t="shared" si="4"/>
        <v>0</v>
      </c>
      <c r="Q21" s="16">
        <f t="shared" si="5"/>
        <v>17393200260</v>
      </c>
      <c r="R21" s="16"/>
      <c r="S21" s="14"/>
      <c r="T21" s="15">
        <v>5157150035</v>
      </c>
      <c r="U21" s="16">
        <f t="shared" si="6"/>
        <v>0</v>
      </c>
      <c r="V21" s="16">
        <f t="shared" si="7"/>
        <v>0</v>
      </c>
      <c r="W21" s="16">
        <f t="shared" si="8"/>
        <v>22550350295</v>
      </c>
      <c r="X21" s="16"/>
      <c r="Y21" s="14"/>
      <c r="Z21" s="15">
        <v>6569024002</v>
      </c>
      <c r="AA21" s="16">
        <f t="shared" si="9"/>
        <v>0</v>
      </c>
      <c r="AB21" s="16">
        <f t="shared" si="10"/>
        <v>0</v>
      </c>
      <c r="AC21" s="16">
        <f t="shared" si="11"/>
        <v>29119374297</v>
      </c>
      <c r="AD21" s="16"/>
      <c r="AE21" s="14"/>
      <c r="AF21" s="15">
        <f>VLOOKUP(B21,[4]REPNCT004ReporteAuxiliarContabl!A$21:D$68,4,0)</f>
        <v>8696600130</v>
      </c>
      <c r="AG21" s="16">
        <f t="shared" si="12"/>
        <v>0</v>
      </c>
      <c r="AH21" s="16">
        <f t="shared" si="13"/>
        <v>0</v>
      </c>
      <c r="AI21" s="16">
        <f t="shared" si="14"/>
        <v>37815974427</v>
      </c>
      <c r="AJ21" s="16"/>
      <c r="AK21" s="14"/>
      <c r="AL21" s="15">
        <f>VLOOKUP(B21,[5]REPNCT004ReporteAuxiliarContabl!A$21:D$67,4,0)</f>
        <v>4348300065</v>
      </c>
      <c r="AM21" s="16">
        <f t="shared" si="15"/>
        <v>0</v>
      </c>
      <c r="AN21" s="16">
        <f t="shared" si="16"/>
        <v>0</v>
      </c>
      <c r="AO21" s="16">
        <f t="shared" si="17"/>
        <v>42164274492</v>
      </c>
      <c r="AP21" s="16"/>
      <c r="AQ21" s="14"/>
      <c r="AR21" s="50">
        <v>4348300065</v>
      </c>
      <c r="AS21" s="16">
        <f t="shared" si="18"/>
        <v>0</v>
      </c>
      <c r="AT21" s="16">
        <f t="shared" si="19"/>
        <v>0</v>
      </c>
      <c r="AU21" s="16">
        <f t="shared" si="20"/>
        <v>46512574557</v>
      </c>
      <c r="AV21" s="16"/>
      <c r="AW21" s="14">
        <v>2241662199</v>
      </c>
      <c r="AX21" s="50">
        <v>4348300065</v>
      </c>
      <c r="AY21" s="16">
        <f t="shared" si="21"/>
        <v>0</v>
      </c>
      <c r="AZ21" s="16">
        <f t="shared" si="22"/>
        <v>2241662199</v>
      </c>
      <c r="BA21" s="16">
        <f t="shared" si="23"/>
        <v>50860874622</v>
      </c>
      <c r="BB21" s="16"/>
      <c r="BC21" s="14">
        <f>VLOOKUP(B21,[1]REPNCT004ReporteAuxiliarContabl!A$21:D$76,4,0)</f>
        <v>6221465840</v>
      </c>
      <c r="BD21" s="50">
        <f>VLOOKUP(B21,[6]REPNCT004ReporteAuxiliarContabl!A$21:D$67,4,0)</f>
        <v>4348300065</v>
      </c>
      <c r="BE21" s="16">
        <f t="shared" si="24"/>
        <v>0</v>
      </c>
      <c r="BF21" s="16">
        <f t="shared" si="25"/>
        <v>8463128039</v>
      </c>
      <c r="BG21" s="16">
        <f t="shared" si="26"/>
        <v>55209174687</v>
      </c>
    </row>
    <row r="22" spans="1:59" ht="15" hidden="1" customHeight="1" x14ac:dyDescent="0.2">
      <c r="A22" s="11">
        <v>8901022573</v>
      </c>
      <c r="B22" s="11">
        <v>890102257</v>
      </c>
      <c r="C22" s="11">
        <v>121708000</v>
      </c>
      <c r="D22" s="12" t="s">
        <v>10</v>
      </c>
      <c r="E22" s="13" t="s">
        <v>11</v>
      </c>
      <c r="F22" s="14"/>
      <c r="G22" s="15">
        <f>VLOOKUP(B22,[2]REPNCT004ReporteAuxiliarContabl!A$21:F$67,6,0)</f>
        <v>8869228740</v>
      </c>
      <c r="H22" s="16">
        <f t="shared" si="0"/>
        <v>0</v>
      </c>
      <c r="I22" s="16">
        <f t="shared" si="1"/>
        <v>8869228740</v>
      </c>
      <c r="J22" s="14"/>
      <c r="K22" s="15">
        <f>VLOOKUP(B22,[3]REPNCT004ReporteAuxiliarContabl!A$21:D$67,4,0)</f>
        <v>17738457480</v>
      </c>
      <c r="L22" s="16">
        <f t="shared" si="2"/>
        <v>0</v>
      </c>
      <c r="M22" s="16">
        <f t="shared" si="3"/>
        <v>26607686220</v>
      </c>
      <c r="N22" s="14"/>
      <c r="O22" s="15">
        <v>8869228740</v>
      </c>
      <c r="P22" s="16">
        <f t="shared" si="4"/>
        <v>0</v>
      </c>
      <c r="Q22" s="16">
        <f t="shared" si="5"/>
        <v>35476914960</v>
      </c>
      <c r="R22" s="16"/>
      <c r="S22" s="14"/>
      <c r="T22" s="15">
        <v>8899794914</v>
      </c>
      <c r="U22" s="16">
        <f t="shared" si="6"/>
        <v>0</v>
      </c>
      <c r="V22" s="16">
        <f t="shared" si="7"/>
        <v>0</v>
      </c>
      <c r="W22" s="16">
        <f t="shared" si="8"/>
        <v>44376709874</v>
      </c>
      <c r="X22" s="16"/>
      <c r="Y22" s="14"/>
      <c r="Z22" s="15">
        <v>13827395191</v>
      </c>
      <c r="AA22" s="16">
        <f t="shared" si="9"/>
        <v>0</v>
      </c>
      <c r="AB22" s="16">
        <f t="shared" si="10"/>
        <v>0</v>
      </c>
      <c r="AC22" s="16">
        <f t="shared" si="11"/>
        <v>58204105065</v>
      </c>
      <c r="AD22" s="16"/>
      <c r="AE22" s="14"/>
      <c r="AF22" s="15">
        <f>VLOOKUP(B22,[4]REPNCT004ReporteAuxiliarContabl!A$21:D$68,4,0)</f>
        <v>17738457480</v>
      </c>
      <c r="AG22" s="16">
        <f t="shared" si="12"/>
        <v>0</v>
      </c>
      <c r="AH22" s="16">
        <f t="shared" si="13"/>
        <v>0</v>
      </c>
      <c r="AI22" s="16">
        <f t="shared" si="14"/>
        <v>75942562545</v>
      </c>
      <c r="AJ22" s="16"/>
      <c r="AK22" s="14"/>
      <c r="AL22" s="15">
        <f>VLOOKUP(B22,[5]REPNCT004ReporteAuxiliarContabl!A$21:D$67,4,0)</f>
        <v>8869228740</v>
      </c>
      <c r="AM22" s="16">
        <f t="shared" si="15"/>
        <v>0</v>
      </c>
      <c r="AN22" s="16">
        <f t="shared" si="16"/>
        <v>0</v>
      </c>
      <c r="AO22" s="16">
        <f t="shared" si="17"/>
        <v>84811791285</v>
      </c>
      <c r="AP22" s="16"/>
      <c r="AQ22" s="14"/>
      <c r="AR22" s="50">
        <v>8869228740</v>
      </c>
      <c r="AS22" s="16">
        <f t="shared" si="18"/>
        <v>0</v>
      </c>
      <c r="AT22" s="16">
        <f t="shared" si="19"/>
        <v>0</v>
      </c>
      <c r="AU22" s="16">
        <f t="shared" si="20"/>
        <v>93681020025</v>
      </c>
      <c r="AV22" s="16"/>
      <c r="AW22" s="14">
        <v>2834561332</v>
      </c>
      <c r="AX22" s="50">
        <v>8869228740</v>
      </c>
      <c r="AY22" s="16">
        <f t="shared" si="21"/>
        <v>0</v>
      </c>
      <c r="AZ22" s="16">
        <f t="shared" si="22"/>
        <v>2834561332</v>
      </c>
      <c r="BA22" s="16">
        <f t="shared" si="23"/>
        <v>102550248765</v>
      </c>
      <c r="BB22" s="16"/>
      <c r="BC22" s="14">
        <f>VLOOKUP(B22,[1]REPNCT004ReporteAuxiliarContabl!A$21:D$76,4,0)</f>
        <v>7019248239</v>
      </c>
      <c r="BD22" s="50">
        <f>VLOOKUP(B22,[6]REPNCT004ReporteAuxiliarContabl!A$21:D$67,4,0)</f>
        <v>8869228740</v>
      </c>
      <c r="BE22" s="16">
        <f t="shared" si="24"/>
        <v>0</v>
      </c>
      <c r="BF22" s="16">
        <f t="shared" si="25"/>
        <v>9853809571</v>
      </c>
      <c r="BG22" s="16">
        <f t="shared" si="26"/>
        <v>111419477505</v>
      </c>
    </row>
    <row r="23" spans="1:59" ht="15" hidden="1" customHeight="1" x14ac:dyDescent="0.2">
      <c r="A23" s="11">
        <v>8902012134</v>
      </c>
      <c r="B23" s="11">
        <v>890201213</v>
      </c>
      <c r="C23" s="11">
        <v>128868000</v>
      </c>
      <c r="D23" s="12" t="s">
        <v>63</v>
      </c>
      <c r="E23" s="13" t="s">
        <v>12</v>
      </c>
      <c r="F23" s="14"/>
      <c r="G23" s="15">
        <f>VLOOKUP(B23,[2]REPNCT004ReporteAuxiliarContabl!A$21:F$67,6,0)</f>
        <v>9276471162</v>
      </c>
      <c r="H23" s="16">
        <f t="shared" si="0"/>
        <v>0</v>
      </c>
      <c r="I23" s="16">
        <f t="shared" si="1"/>
        <v>9276471162</v>
      </c>
      <c r="J23" s="14"/>
      <c r="K23" s="15">
        <f>VLOOKUP(B23,[3]REPNCT004ReporteAuxiliarContabl!A$21:D$67,4,0)</f>
        <v>18552942324</v>
      </c>
      <c r="L23" s="16">
        <f t="shared" si="2"/>
        <v>0</v>
      </c>
      <c r="M23" s="16">
        <f t="shared" si="3"/>
        <v>27829413486</v>
      </c>
      <c r="N23" s="14"/>
      <c r="O23" s="15">
        <v>9276471162</v>
      </c>
      <c r="P23" s="16">
        <f t="shared" si="4"/>
        <v>0</v>
      </c>
      <c r="Q23" s="16">
        <f t="shared" si="5"/>
        <v>37105884648</v>
      </c>
      <c r="R23" s="16"/>
      <c r="S23" s="14"/>
      <c r="T23" s="15">
        <v>9917188066</v>
      </c>
      <c r="U23" s="16">
        <f t="shared" si="6"/>
        <v>0</v>
      </c>
      <c r="V23" s="16">
        <f t="shared" si="7"/>
        <v>0</v>
      </c>
      <c r="W23" s="16">
        <f t="shared" si="8"/>
        <v>47023072714</v>
      </c>
      <c r="X23" s="16"/>
      <c r="Y23" s="14"/>
      <c r="Z23" s="15">
        <v>13405847934</v>
      </c>
      <c r="AA23" s="16">
        <f t="shared" si="9"/>
        <v>0</v>
      </c>
      <c r="AB23" s="16">
        <f t="shared" si="10"/>
        <v>0</v>
      </c>
      <c r="AC23" s="16">
        <f t="shared" si="11"/>
        <v>60428920648</v>
      </c>
      <c r="AD23" s="16"/>
      <c r="AE23" s="14"/>
      <c r="AF23" s="15">
        <f>VLOOKUP(B23,[4]REPNCT004ReporteAuxiliarContabl!A$21:D$68,4,0)</f>
        <v>18552942324</v>
      </c>
      <c r="AG23" s="16">
        <f t="shared" si="12"/>
        <v>0</v>
      </c>
      <c r="AH23" s="16">
        <f t="shared" si="13"/>
        <v>0</v>
      </c>
      <c r="AI23" s="16">
        <f t="shared" si="14"/>
        <v>78981862972</v>
      </c>
      <c r="AJ23" s="16"/>
      <c r="AK23" s="14"/>
      <c r="AL23" s="15">
        <f>VLOOKUP(B23,[5]REPNCT004ReporteAuxiliarContabl!A$21:D$67,4,0)</f>
        <v>9276471162</v>
      </c>
      <c r="AM23" s="16">
        <f t="shared" si="15"/>
        <v>0</v>
      </c>
      <c r="AN23" s="16">
        <f t="shared" si="16"/>
        <v>0</v>
      </c>
      <c r="AO23" s="16">
        <f t="shared" si="17"/>
        <v>88258334134</v>
      </c>
      <c r="AP23" s="16"/>
      <c r="AQ23" s="14"/>
      <c r="AR23" s="50">
        <v>9276471162</v>
      </c>
      <c r="AS23" s="16">
        <f t="shared" si="18"/>
        <v>0</v>
      </c>
      <c r="AT23" s="16">
        <f t="shared" si="19"/>
        <v>0</v>
      </c>
      <c r="AU23" s="16">
        <f t="shared" si="20"/>
        <v>97534805296</v>
      </c>
      <c r="AV23" s="16"/>
      <c r="AW23" s="14">
        <v>2680886902</v>
      </c>
      <c r="AX23" s="50">
        <v>9276471162</v>
      </c>
      <c r="AY23" s="16">
        <f t="shared" si="21"/>
        <v>0</v>
      </c>
      <c r="AZ23" s="16">
        <f t="shared" si="22"/>
        <v>2680886902</v>
      </c>
      <c r="BA23" s="16">
        <f t="shared" si="23"/>
        <v>106811276458</v>
      </c>
      <c r="BB23" s="16"/>
      <c r="BC23" s="14">
        <f>VLOOKUP(B23,[1]REPNCT004ReporteAuxiliarContabl!A$21:D$76,4,0)</f>
        <v>10461964489</v>
      </c>
      <c r="BD23" s="50">
        <f>VLOOKUP(B23,[6]REPNCT004ReporteAuxiliarContabl!A$21:D$67,4,0)</f>
        <v>9276471162</v>
      </c>
      <c r="BE23" s="16">
        <f t="shared" si="24"/>
        <v>0</v>
      </c>
      <c r="BF23" s="16">
        <f t="shared" si="25"/>
        <v>13142851391</v>
      </c>
      <c r="BG23" s="16">
        <f t="shared" si="26"/>
        <v>116087747620</v>
      </c>
    </row>
    <row r="24" spans="1:59" ht="15" hidden="1" customHeight="1" x14ac:dyDescent="0.2">
      <c r="A24" s="31">
        <v>8902087271</v>
      </c>
      <c r="B24" s="11">
        <v>890208727</v>
      </c>
      <c r="C24" s="11">
        <v>128068000</v>
      </c>
      <c r="D24" s="12" t="s">
        <v>109</v>
      </c>
      <c r="E24" s="13" t="s">
        <v>120</v>
      </c>
      <c r="F24" s="14"/>
      <c r="G24" s="15"/>
      <c r="H24" s="16">
        <f t="shared" si="0"/>
        <v>0</v>
      </c>
      <c r="I24" s="16">
        <f t="shared" si="1"/>
        <v>0</v>
      </c>
      <c r="J24" s="14"/>
      <c r="K24" s="15"/>
      <c r="L24" s="16">
        <f t="shared" si="2"/>
        <v>0</v>
      </c>
      <c r="M24" s="16">
        <f t="shared" si="3"/>
        <v>0</v>
      </c>
      <c r="N24" s="14"/>
      <c r="O24" s="15"/>
      <c r="P24" s="16">
        <f t="shared" si="4"/>
        <v>0</v>
      </c>
      <c r="Q24" s="16">
        <f t="shared" si="5"/>
        <v>0</v>
      </c>
      <c r="R24" s="16"/>
      <c r="S24" s="14"/>
      <c r="T24" s="15"/>
      <c r="U24" s="16">
        <f t="shared" si="6"/>
        <v>0</v>
      </c>
      <c r="V24" s="16">
        <f t="shared" si="7"/>
        <v>0</v>
      </c>
      <c r="W24" s="16">
        <f t="shared" si="8"/>
        <v>0</v>
      </c>
      <c r="X24" s="16"/>
      <c r="Y24" s="14"/>
      <c r="Z24" s="15"/>
      <c r="AA24" s="16">
        <f t="shared" si="9"/>
        <v>0</v>
      </c>
      <c r="AB24" s="16">
        <f t="shared" si="10"/>
        <v>0</v>
      </c>
      <c r="AC24" s="16">
        <f t="shared" si="11"/>
        <v>0</v>
      </c>
      <c r="AD24" s="16"/>
      <c r="AE24" s="14"/>
      <c r="AF24" s="15"/>
      <c r="AG24" s="16">
        <f t="shared" si="12"/>
        <v>0</v>
      </c>
      <c r="AH24" s="16">
        <f t="shared" si="13"/>
        <v>0</v>
      </c>
      <c r="AI24" s="16">
        <f t="shared" si="14"/>
        <v>0</v>
      </c>
      <c r="AJ24" s="16"/>
      <c r="AK24" s="14"/>
      <c r="AL24" s="15"/>
      <c r="AM24" s="16">
        <f t="shared" si="15"/>
        <v>0</v>
      </c>
      <c r="AN24" s="16">
        <f t="shared" si="16"/>
        <v>0</v>
      </c>
      <c r="AO24" s="16">
        <f t="shared" si="17"/>
        <v>0</v>
      </c>
      <c r="AP24" s="16"/>
      <c r="AQ24" s="14"/>
      <c r="AR24" s="50"/>
      <c r="AS24" s="16">
        <f t="shared" si="18"/>
        <v>0</v>
      </c>
      <c r="AT24" s="16">
        <f t="shared" si="19"/>
        <v>0</v>
      </c>
      <c r="AU24" s="16">
        <f t="shared" si="20"/>
        <v>0</v>
      </c>
      <c r="AV24" s="16"/>
      <c r="AW24" s="14">
        <v>984974772</v>
      </c>
      <c r="AX24" s="50"/>
      <c r="AY24" s="16">
        <f t="shared" si="21"/>
        <v>0</v>
      </c>
      <c r="AZ24" s="16">
        <f t="shared" si="22"/>
        <v>984974772</v>
      </c>
      <c r="BA24" s="16">
        <f t="shared" si="23"/>
        <v>0</v>
      </c>
      <c r="BB24" s="16"/>
      <c r="BC24" s="14">
        <f>VLOOKUP(B24,[1]REPNCT004ReporteAuxiliarContabl!A$21:D$76,4,0)</f>
        <v>3343039700</v>
      </c>
      <c r="BD24" s="50"/>
      <c r="BE24" s="16">
        <f t="shared" si="24"/>
        <v>0</v>
      </c>
      <c r="BF24" s="16">
        <f t="shared" si="25"/>
        <v>4328014472</v>
      </c>
      <c r="BG24" s="16">
        <f t="shared" si="26"/>
        <v>0</v>
      </c>
    </row>
    <row r="25" spans="1:59" ht="15" hidden="1" customHeight="1" x14ac:dyDescent="0.2">
      <c r="A25" s="31">
        <v>8903259893</v>
      </c>
      <c r="B25" s="11">
        <v>890325989</v>
      </c>
      <c r="C25" s="11">
        <v>121276000</v>
      </c>
      <c r="D25" s="12" t="s">
        <v>104</v>
      </c>
      <c r="E25" s="13" t="s">
        <v>115</v>
      </c>
      <c r="F25" s="14"/>
      <c r="G25" s="15"/>
      <c r="H25" s="16">
        <f t="shared" si="0"/>
        <v>0</v>
      </c>
      <c r="I25" s="16">
        <f t="shared" si="1"/>
        <v>0</v>
      </c>
      <c r="J25" s="14"/>
      <c r="K25" s="15"/>
      <c r="L25" s="16">
        <f t="shared" si="2"/>
        <v>0</v>
      </c>
      <c r="M25" s="16">
        <f t="shared" si="3"/>
        <v>0</v>
      </c>
      <c r="N25" s="14"/>
      <c r="O25" s="15"/>
      <c r="P25" s="16">
        <f t="shared" si="4"/>
        <v>0</v>
      </c>
      <c r="Q25" s="16">
        <f t="shared" si="5"/>
        <v>0</v>
      </c>
      <c r="R25" s="16"/>
      <c r="S25" s="14"/>
      <c r="T25" s="15"/>
      <c r="U25" s="16">
        <f t="shared" si="6"/>
        <v>0</v>
      </c>
      <c r="V25" s="16">
        <f t="shared" si="7"/>
        <v>0</v>
      </c>
      <c r="W25" s="16">
        <f t="shared" si="8"/>
        <v>0</v>
      </c>
      <c r="X25" s="16"/>
      <c r="Y25" s="14"/>
      <c r="Z25" s="15"/>
      <c r="AA25" s="16">
        <f t="shared" si="9"/>
        <v>0</v>
      </c>
      <c r="AB25" s="16">
        <f t="shared" si="10"/>
        <v>0</v>
      </c>
      <c r="AC25" s="16">
        <f t="shared" si="11"/>
        <v>0</v>
      </c>
      <c r="AD25" s="16"/>
      <c r="AE25" s="14"/>
      <c r="AF25" s="15"/>
      <c r="AG25" s="16">
        <f t="shared" si="12"/>
        <v>0</v>
      </c>
      <c r="AH25" s="16">
        <f t="shared" si="13"/>
        <v>0</v>
      </c>
      <c r="AI25" s="16">
        <f t="shared" si="14"/>
        <v>0</v>
      </c>
      <c r="AJ25" s="16"/>
      <c r="AK25" s="14"/>
      <c r="AL25" s="15"/>
      <c r="AM25" s="16">
        <f t="shared" si="15"/>
        <v>0</v>
      </c>
      <c r="AN25" s="16">
        <f t="shared" si="16"/>
        <v>0</v>
      </c>
      <c r="AO25" s="16">
        <f t="shared" si="17"/>
        <v>0</v>
      </c>
      <c r="AP25" s="16"/>
      <c r="AQ25" s="14"/>
      <c r="AR25" s="50"/>
      <c r="AS25" s="16">
        <f t="shared" si="18"/>
        <v>0</v>
      </c>
      <c r="AT25" s="16">
        <f t="shared" si="19"/>
        <v>0</v>
      </c>
      <c r="AU25" s="16">
        <f t="shared" si="20"/>
        <v>0</v>
      </c>
      <c r="AV25" s="16"/>
      <c r="AW25" s="14">
        <v>975297561</v>
      </c>
      <c r="AX25" s="50"/>
      <c r="AY25" s="16">
        <f t="shared" si="21"/>
        <v>0</v>
      </c>
      <c r="AZ25" s="16">
        <f t="shared" si="22"/>
        <v>975297561</v>
      </c>
      <c r="BA25" s="16">
        <f t="shared" si="23"/>
        <v>0</v>
      </c>
      <c r="BB25" s="16"/>
      <c r="BC25" s="14">
        <f>VLOOKUP(B25,[1]REPNCT004ReporteAuxiliarContabl!A$21:D$76,4,0)</f>
        <v>1875252948</v>
      </c>
      <c r="BD25" s="50"/>
      <c r="BE25" s="16">
        <f t="shared" si="24"/>
        <v>0</v>
      </c>
      <c r="BF25" s="16">
        <f t="shared" si="25"/>
        <v>2850550509</v>
      </c>
      <c r="BG25" s="16">
        <f t="shared" si="26"/>
        <v>0</v>
      </c>
    </row>
    <row r="26" spans="1:59" ht="15" hidden="1" customHeight="1" x14ac:dyDescent="0.2">
      <c r="A26" s="11">
        <v>8903990106</v>
      </c>
      <c r="B26" s="11">
        <v>890399010</v>
      </c>
      <c r="C26" s="11">
        <v>120676000</v>
      </c>
      <c r="D26" s="12" t="s">
        <v>13</v>
      </c>
      <c r="E26" s="30" t="s">
        <v>92</v>
      </c>
      <c r="F26" s="14"/>
      <c r="G26" s="15">
        <f>VLOOKUP(B26,[2]REPNCT004ReporteAuxiliarContabl!A$21:F$67,6,0)</f>
        <v>17393069113</v>
      </c>
      <c r="H26" s="16">
        <f t="shared" si="0"/>
        <v>0</v>
      </c>
      <c r="I26" s="16">
        <f t="shared" si="1"/>
        <v>17393069113</v>
      </c>
      <c r="J26" s="14"/>
      <c r="K26" s="15">
        <f>VLOOKUP(B26,[3]REPNCT004ReporteAuxiliarContabl!A$21:D$67,4,0)</f>
        <v>34786138226</v>
      </c>
      <c r="L26" s="16">
        <f t="shared" si="2"/>
        <v>0</v>
      </c>
      <c r="M26" s="16">
        <f t="shared" si="3"/>
        <v>52179207339</v>
      </c>
      <c r="N26" s="14"/>
      <c r="O26" s="15">
        <v>17393069113</v>
      </c>
      <c r="P26" s="16">
        <f t="shared" si="4"/>
        <v>0</v>
      </c>
      <c r="Q26" s="16">
        <f t="shared" si="5"/>
        <v>69572276452</v>
      </c>
      <c r="R26" s="16"/>
      <c r="S26" s="14"/>
      <c r="T26" s="15">
        <v>18412088810</v>
      </c>
      <c r="U26" s="16">
        <f t="shared" si="6"/>
        <v>0</v>
      </c>
      <c r="V26" s="16">
        <f t="shared" si="7"/>
        <v>0</v>
      </c>
      <c r="W26" s="16">
        <f t="shared" si="8"/>
        <v>87984365262</v>
      </c>
      <c r="X26" s="16"/>
      <c r="Y26" s="14"/>
      <c r="Z26" s="15">
        <v>24720984261</v>
      </c>
      <c r="AA26" s="16">
        <f t="shared" si="9"/>
        <v>0</v>
      </c>
      <c r="AB26" s="16">
        <f t="shared" si="10"/>
        <v>0</v>
      </c>
      <c r="AC26" s="16">
        <f t="shared" si="11"/>
        <v>112705349523</v>
      </c>
      <c r="AD26" s="16"/>
      <c r="AE26" s="14"/>
      <c r="AF26" s="15">
        <f>VLOOKUP(B26,[4]REPNCT004ReporteAuxiliarContabl!A$21:D$68,4,0)</f>
        <v>34786138226</v>
      </c>
      <c r="AG26" s="16">
        <f t="shared" si="12"/>
        <v>0</v>
      </c>
      <c r="AH26" s="16">
        <f t="shared" si="13"/>
        <v>0</v>
      </c>
      <c r="AI26" s="16">
        <f t="shared" si="14"/>
        <v>147491487749</v>
      </c>
      <c r="AJ26" s="16"/>
      <c r="AK26" s="14"/>
      <c r="AL26" s="15">
        <f>VLOOKUP(B26,[5]REPNCT004ReporteAuxiliarContabl!A$21:D$67,4,0)</f>
        <v>17393069113</v>
      </c>
      <c r="AM26" s="16">
        <f t="shared" si="15"/>
        <v>0</v>
      </c>
      <c r="AN26" s="16">
        <f t="shared" si="16"/>
        <v>0</v>
      </c>
      <c r="AO26" s="16">
        <f t="shared" si="17"/>
        <v>164884556862</v>
      </c>
      <c r="AP26" s="16"/>
      <c r="AQ26" s="14"/>
      <c r="AR26" s="50">
        <v>17393069113</v>
      </c>
      <c r="AS26" s="16">
        <f t="shared" si="18"/>
        <v>0</v>
      </c>
      <c r="AT26" s="16">
        <f t="shared" si="19"/>
        <v>0</v>
      </c>
      <c r="AU26" s="16">
        <f t="shared" si="20"/>
        <v>182277625975</v>
      </c>
      <c r="AV26" s="16"/>
      <c r="AW26" s="14">
        <v>2748423140</v>
      </c>
      <c r="AX26" s="50">
        <v>17393069113</v>
      </c>
      <c r="AY26" s="16">
        <f t="shared" si="21"/>
        <v>0</v>
      </c>
      <c r="AZ26" s="16">
        <f t="shared" si="22"/>
        <v>2748423140</v>
      </c>
      <c r="BA26" s="16">
        <f t="shared" si="23"/>
        <v>199670695088</v>
      </c>
      <c r="BB26" s="16"/>
      <c r="BC26" s="14">
        <f>VLOOKUP(B26,[1]REPNCT004ReporteAuxiliarContabl!A$21:D$76,4,0)</f>
        <v>11922596247</v>
      </c>
      <c r="BD26" s="50">
        <f>VLOOKUP(B26,[6]REPNCT004ReporteAuxiliarContabl!A$21:D$67,4,0)</f>
        <v>17393069113</v>
      </c>
      <c r="BE26" s="16">
        <f t="shared" si="24"/>
        <v>0</v>
      </c>
      <c r="BF26" s="16">
        <f t="shared" si="25"/>
        <v>14671019387</v>
      </c>
      <c r="BG26" s="16">
        <f t="shared" si="26"/>
        <v>217063764201</v>
      </c>
    </row>
    <row r="27" spans="1:59" ht="15" hidden="1" customHeight="1" x14ac:dyDescent="0.2">
      <c r="A27" s="11">
        <v>8904800545</v>
      </c>
      <c r="B27" s="11">
        <v>890480054</v>
      </c>
      <c r="C27" s="11">
        <v>824613000</v>
      </c>
      <c r="D27" s="12" t="s">
        <v>47</v>
      </c>
      <c r="E27" s="28" t="s">
        <v>48</v>
      </c>
      <c r="F27" s="14"/>
      <c r="G27" s="15">
        <f>VLOOKUP(B27,[2]REPNCT004ReporteAuxiliarContabl!A$21:F$67,6,0)</f>
        <v>363666666</v>
      </c>
      <c r="H27" s="16">
        <f t="shared" si="0"/>
        <v>0</v>
      </c>
      <c r="I27" s="16">
        <f t="shared" si="1"/>
        <v>363666666</v>
      </c>
      <c r="J27" s="14"/>
      <c r="K27" s="15">
        <f>VLOOKUP(B27,[3]REPNCT004ReporteAuxiliarContabl!A$21:D$67,4,0)</f>
        <v>363666666</v>
      </c>
      <c r="L27" s="16">
        <f t="shared" si="2"/>
        <v>0</v>
      </c>
      <c r="M27" s="16">
        <f t="shared" si="3"/>
        <v>727333332</v>
      </c>
      <c r="N27" s="14"/>
      <c r="O27" s="15">
        <v>363666666</v>
      </c>
      <c r="P27" s="16">
        <f t="shared" si="4"/>
        <v>0</v>
      </c>
      <c r="Q27" s="16">
        <f t="shared" si="5"/>
        <v>1090999998</v>
      </c>
      <c r="R27" s="16"/>
      <c r="S27" s="14"/>
      <c r="T27" s="15">
        <v>363666666</v>
      </c>
      <c r="U27" s="16">
        <f t="shared" si="6"/>
        <v>0</v>
      </c>
      <c r="V27" s="16">
        <f t="shared" si="7"/>
        <v>0</v>
      </c>
      <c r="W27" s="16">
        <f t="shared" si="8"/>
        <v>1454666664</v>
      </c>
      <c r="X27" s="16"/>
      <c r="Y27" s="14"/>
      <c r="Z27" s="15">
        <v>506554306</v>
      </c>
      <c r="AA27" s="16">
        <f t="shared" si="9"/>
        <v>0</v>
      </c>
      <c r="AB27" s="16">
        <f t="shared" si="10"/>
        <v>0</v>
      </c>
      <c r="AC27" s="16">
        <f t="shared" si="11"/>
        <v>1961220970</v>
      </c>
      <c r="AD27" s="16"/>
      <c r="AE27" s="14"/>
      <c r="AF27" s="15">
        <f>VLOOKUP(B27,[4]REPNCT004ReporteAuxiliarContabl!A$21:D$68,4,0)</f>
        <v>363666666</v>
      </c>
      <c r="AG27" s="16">
        <f t="shared" si="12"/>
        <v>0</v>
      </c>
      <c r="AH27" s="16">
        <f t="shared" si="13"/>
        <v>0</v>
      </c>
      <c r="AI27" s="16">
        <f t="shared" si="14"/>
        <v>2324887636</v>
      </c>
      <c r="AJ27" s="16"/>
      <c r="AK27" s="14"/>
      <c r="AL27" s="15">
        <f>VLOOKUP(B27,[5]REPNCT004ReporteAuxiliarContabl!A$21:D$67,4,0)</f>
        <v>363666666</v>
      </c>
      <c r="AM27" s="16">
        <f t="shared" si="15"/>
        <v>0</v>
      </c>
      <c r="AN27" s="16">
        <f t="shared" si="16"/>
        <v>0</v>
      </c>
      <c r="AO27" s="16">
        <f t="shared" si="17"/>
        <v>2688554302</v>
      </c>
      <c r="AP27" s="16"/>
      <c r="AQ27" s="14"/>
      <c r="AR27" s="50">
        <v>363666666</v>
      </c>
      <c r="AS27" s="16">
        <f t="shared" si="18"/>
        <v>0</v>
      </c>
      <c r="AT27" s="16">
        <f t="shared" si="19"/>
        <v>0</v>
      </c>
      <c r="AU27" s="16">
        <f t="shared" si="20"/>
        <v>3052220968</v>
      </c>
      <c r="AV27" s="16"/>
      <c r="AW27" s="14">
        <v>764075007</v>
      </c>
      <c r="AX27" s="50">
        <v>363666666</v>
      </c>
      <c r="AY27" s="16">
        <f t="shared" si="21"/>
        <v>0</v>
      </c>
      <c r="AZ27" s="16">
        <f t="shared" si="22"/>
        <v>764075007</v>
      </c>
      <c r="BA27" s="16">
        <f t="shared" si="23"/>
        <v>3415887634</v>
      </c>
      <c r="BB27" s="16"/>
      <c r="BC27" s="14">
        <f>VLOOKUP(B27,[1]REPNCT004ReporteAuxiliarContabl!A$21:D$76,4,0)</f>
        <v>1386103950</v>
      </c>
      <c r="BD27" s="50">
        <f>VLOOKUP(B27,[6]REPNCT004ReporteAuxiliarContabl!A$21:D$67,4,0)</f>
        <v>363666666</v>
      </c>
      <c r="BE27" s="16">
        <f t="shared" si="24"/>
        <v>0</v>
      </c>
      <c r="BF27" s="16">
        <f t="shared" si="25"/>
        <v>2150178957</v>
      </c>
      <c r="BG27" s="16">
        <f t="shared" si="26"/>
        <v>3779554300</v>
      </c>
    </row>
    <row r="28" spans="1:59" ht="15" hidden="1" customHeight="1" x14ac:dyDescent="0.2">
      <c r="A28" s="11">
        <v>8904801235</v>
      </c>
      <c r="B28" s="11">
        <v>890480123</v>
      </c>
      <c r="C28" s="11">
        <v>122613000</v>
      </c>
      <c r="D28" s="12" t="s">
        <v>14</v>
      </c>
      <c r="E28" s="13" t="s">
        <v>89</v>
      </c>
      <c r="F28" s="14"/>
      <c r="G28" s="15">
        <f>VLOOKUP(B28,[2]REPNCT004ReporteAuxiliarContabl!A$21:F$67,6,0)</f>
        <v>6154743356</v>
      </c>
      <c r="H28" s="16">
        <f t="shared" si="0"/>
        <v>0</v>
      </c>
      <c r="I28" s="16">
        <f t="shared" si="1"/>
        <v>6154743356</v>
      </c>
      <c r="J28" s="14"/>
      <c r="K28" s="15">
        <f>VLOOKUP(B28,[3]REPNCT004ReporteAuxiliarContabl!A$21:D$67,4,0)</f>
        <v>12309486712</v>
      </c>
      <c r="L28" s="16">
        <f t="shared" si="2"/>
        <v>0</v>
      </c>
      <c r="M28" s="16">
        <f t="shared" si="3"/>
        <v>18464230068</v>
      </c>
      <c r="N28" s="14"/>
      <c r="O28" s="15">
        <v>6154743356</v>
      </c>
      <c r="P28" s="16">
        <f t="shared" si="4"/>
        <v>0</v>
      </c>
      <c r="Q28" s="16">
        <f t="shared" si="5"/>
        <v>24618973424</v>
      </c>
      <c r="R28" s="16"/>
      <c r="S28" s="14"/>
      <c r="T28" s="15">
        <v>6938752846</v>
      </c>
      <c r="U28" s="16">
        <f t="shared" si="6"/>
        <v>0</v>
      </c>
      <c r="V28" s="16">
        <f t="shared" si="7"/>
        <v>0</v>
      </c>
      <c r="W28" s="16">
        <f t="shared" si="8"/>
        <v>31557726270</v>
      </c>
      <c r="X28" s="16"/>
      <c r="Y28" s="14"/>
      <c r="Z28" s="15">
        <v>9087613301</v>
      </c>
      <c r="AA28" s="16">
        <f t="shared" si="9"/>
        <v>0</v>
      </c>
      <c r="AB28" s="16">
        <f t="shared" si="10"/>
        <v>0</v>
      </c>
      <c r="AC28" s="16">
        <f t="shared" si="11"/>
        <v>40645339571</v>
      </c>
      <c r="AD28" s="16"/>
      <c r="AE28" s="14"/>
      <c r="AF28" s="15">
        <f>VLOOKUP(B28,[4]REPNCT004ReporteAuxiliarContabl!A$21:D$68,4,0)</f>
        <v>12309486712</v>
      </c>
      <c r="AG28" s="16">
        <f t="shared" si="12"/>
        <v>0</v>
      </c>
      <c r="AH28" s="16">
        <f t="shared" si="13"/>
        <v>0</v>
      </c>
      <c r="AI28" s="16">
        <f t="shared" si="14"/>
        <v>52954826283</v>
      </c>
      <c r="AJ28" s="16"/>
      <c r="AK28" s="14"/>
      <c r="AL28" s="15">
        <f>VLOOKUP(B28,[5]REPNCT004ReporteAuxiliarContabl!A$21:D$67,4,0)</f>
        <v>6154743356</v>
      </c>
      <c r="AM28" s="16">
        <f t="shared" si="15"/>
        <v>0</v>
      </c>
      <c r="AN28" s="16">
        <f t="shared" si="16"/>
        <v>0</v>
      </c>
      <c r="AO28" s="16">
        <f t="shared" si="17"/>
        <v>59109569639</v>
      </c>
      <c r="AP28" s="16"/>
      <c r="AQ28" s="14"/>
      <c r="AR28" s="50">
        <v>6154743356</v>
      </c>
      <c r="AS28" s="16">
        <f t="shared" si="18"/>
        <v>0</v>
      </c>
      <c r="AT28" s="16">
        <f t="shared" si="19"/>
        <v>0</v>
      </c>
      <c r="AU28" s="16">
        <f t="shared" si="20"/>
        <v>65264312995</v>
      </c>
      <c r="AV28" s="16"/>
      <c r="AW28" s="14">
        <v>2453215030</v>
      </c>
      <c r="AX28" s="50">
        <v>6154743356</v>
      </c>
      <c r="AY28" s="16">
        <f t="shared" si="21"/>
        <v>0</v>
      </c>
      <c r="AZ28" s="16">
        <f t="shared" si="22"/>
        <v>2453215030</v>
      </c>
      <c r="BA28" s="16">
        <f t="shared" si="23"/>
        <v>71419056351</v>
      </c>
      <c r="BB28" s="16"/>
      <c r="BC28" s="14">
        <f>VLOOKUP(B28,[1]REPNCT004ReporteAuxiliarContabl!A$21:D$76,4,0)</f>
        <v>6932667204</v>
      </c>
      <c r="BD28" s="50">
        <f>VLOOKUP(B28,[6]REPNCT004ReporteAuxiliarContabl!A$21:D$67,4,0)</f>
        <v>6154743356</v>
      </c>
      <c r="BE28" s="16">
        <f t="shared" si="24"/>
        <v>0</v>
      </c>
      <c r="BF28" s="16">
        <f t="shared" si="25"/>
        <v>9385882234</v>
      </c>
      <c r="BG28" s="16">
        <f t="shared" si="26"/>
        <v>77573799707</v>
      </c>
    </row>
    <row r="29" spans="1:59" ht="15" hidden="1" customHeight="1" x14ac:dyDescent="0.2">
      <c r="A29" s="31">
        <v>8904803080</v>
      </c>
      <c r="B29" s="11">
        <v>890480308</v>
      </c>
      <c r="C29" s="11">
        <v>220113001</v>
      </c>
      <c r="D29" s="12" t="s">
        <v>102</v>
      </c>
      <c r="E29" s="13" t="s">
        <v>113</v>
      </c>
      <c r="F29" s="14"/>
      <c r="G29" s="15"/>
      <c r="H29" s="16">
        <f t="shared" si="0"/>
        <v>0</v>
      </c>
      <c r="I29" s="16">
        <f t="shared" si="1"/>
        <v>0</v>
      </c>
      <c r="J29" s="14"/>
      <c r="K29" s="15"/>
      <c r="L29" s="16">
        <f t="shared" si="2"/>
        <v>0</v>
      </c>
      <c r="M29" s="16">
        <f t="shared" si="3"/>
        <v>0</v>
      </c>
      <c r="N29" s="14"/>
      <c r="O29" s="15"/>
      <c r="P29" s="16">
        <f t="shared" si="4"/>
        <v>0</v>
      </c>
      <c r="Q29" s="16">
        <f t="shared" si="5"/>
        <v>0</v>
      </c>
      <c r="R29" s="16"/>
      <c r="S29" s="14"/>
      <c r="T29" s="15"/>
      <c r="U29" s="16">
        <f t="shared" si="6"/>
        <v>0</v>
      </c>
      <c r="V29" s="16">
        <f t="shared" si="7"/>
        <v>0</v>
      </c>
      <c r="W29" s="16">
        <f t="shared" si="8"/>
        <v>0</v>
      </c>
      <c r="X29" s="16"/>
      <c r="Y29" s="14"/>
      <c r="Z29" s="15"/>
      <c r="AA29" s="16">
        <f t="shared" si="9"/>
        <v>0</v>
      </c>
      <c r="AB29" s="16">
        <f t="shared" si="10"/>
        <v>0</v>
      </c>
      <c r="AC29" s="16">
        <f t="shared" si="11"/>
        <v>0</v>
      </c>
      <c r="AD29" s="16"/>
      <c r="AE29" s="14"/>
      <c r="AF29" s="15"/>
      <c r="AG29" s="16">
        <f t="shared" si="12"/>
        <v>0</v>
      </c>
      <c r="AH29" s="16">
        <f t="shared" si="13"/>
        <v>0</v>
      </c>
      <c r="AI29" s="16">
        <f t="shared" si="14"/>
        <v>0</v>
      </c>
      <c r="AJ29" s="16"/>
      <c r="AK29" s="14"/>
      <c r="AL29" s="15"/>
      <c r="AM29" s="16">
        <f t="shared" si="15"/>
        <v>0</v>
      </c>
      <c r="AN29" s="16">
        <f t="shared" si="16"/>
        <v>0</v>
      </c>
      <c r="AO29" s="16">
        <f t="shared" si="17"/>
        <v>0</v>
      </c>
      <c r="AP29" s="16"/>
      <c r="AQ29" s="14"/>
      <c r="AR29" s="50"/>
      <c r="AS29" s="16">
        <f t="shared" si="18"/>
        <v>0</v>
      </c>
      <c r="AT29" s="16">
        <f t="shared" si="19"/>
        <v>0</v>
      </c>
      <c r="AU29" s="16">
        <f t="shared" si="20"/>
        <v>0</v>
      </c>
      <c r="AV29" s="16"/>
      <c r="AW29" s="14">
        <v>905684059</v>
      </c>
      <c r="AX29" s="50"/>
      <c r="AY29" s="16">
        <f t="shared" si="21"/>
        <v>0</v>
      </c>
      <c r="AZ29" s="16">
        <f t="shared" si="22"/>
        <v>905684059</v>
      </c>
      <c r="BA29" s="16">
        <f t="shared" si="23"/>
        <v>0</v>
      </c>
      <c r="BB29" s="16"/>
      <c r="BC29" s="14">
        <f>VLOOKUP(B29,[1]REPNCT004ReporteAuxiliarContabl!A$21:D$76,4,0)</f>
        <v>1340575857</v>
      </c>
      <c r="BD29" s="50"/>
      <c r="BE29" s="16">
        <f t="shared" si="24"/>
        <v>0</v>
      </c>
      <c r="BF29" s="16">
        <f t="shared" si="25"/>
        <v>2246259916</v>
      </c>
      <c r="BG29" s="16">
        <f t="shared" si="26"/>
        <v>0</v>
      </c>
    </row>
    <row r="30" spans="1:59" ht="15" hidden="1" customHeight="1" x14ac:dyDescent="0.2">
      <c r="A30" s="11">
        <v>8905006226</v>
      </c>
      <c r="B30" s="11">
        <v>890500622</v>
      </c>
      <c r="C30" s="11">
        <v>125354000</v>
      </c>
      <c r="D30" s="12" t="s">
        <v>64</v>
      </c>
      <c r="E30" s="13" t="s">
        <v>15</v>
      </c>
      <c r="F30" s="14"/>
      <c r="G30" s="15">
        <f>VLOOKUP(B30,[2]REPNCT004ReporteAuxiliarContabl!A$21:F$67,6,0)</f>
        <v>2980098671</v>
      </c>
      <c r="H30" s="16">
        <f t="shared" si="0"/>
        <v>0</v>
      </c>
      <c r="I30" s="16">
        <f t="shared" si="1"/>
        <v>2980098671</v>
      </c>
      <c r="J30" s="14"/>
      <c r="K30" s="15">
        <f>VLOOKUP(B30,[3]REPNCT004ReporteAuxiliarContabl!A$21:D$67,4,0)</f>
        <v>5960197342</v>
      </c>
      <c r="L30" s="16">
        <f t="shared" si="2"/>
        <v>0</v>
      </c>
      <c r="M30" s="16">
        <f t="shared" si="3"/>
        <v>8940296013</v>
      </c>
      <c r="N30" s="14"/>
      <c r="O30" s="15">
        <v>2980098671</v>
      </c>
      <c r="P30" s="16">
        <f t="shared" si="4"/>
        <v>0</v>
      </c>
      <c r="Q30" s="16">
        <f t="shared" si="5"/>
        <v>11920394684</v>
      </c>
      <c r="R30" s="16"/>
      <c r="S30" s="14"/>
      <c r="T30" s="15">
        <v>3359251322</v>
      </c>
      <c r="U30" s="16">
        <f t="shared" si="6"/>
        <v>0</v>
      </c>
      <c r="V30" s="16">
        <f t="shared" si="7"/>
        <v>0</v>
      </c>
      <c r="W30" s="16">
        <f t="shared" si="8"/>
        <v>15279646006</v>
      </c>
      <c r="X30" s="16"/>
      <c r="Y30" s="14"/>
      <c r="Z30" s="15">
        <v>5413527722</v>
      </c>
      <c r="AA30" s="16">
        <f t="shared" si="9"/>
        <v>0</v>
      </c>
      <c r="AB30" s="16">
        <f t="shared" si="10"/>
        <v>0</v>
      </c>
      <c r="AC30" s="16">
        <f t="shared" si="11"/>
        <v>20693173728</v>
      </c>
      <c r="AD30" s="16"/>
      <c r="AE30" s="14"/>
      <c r="AF30" s="15">
        <f>VLOOKUP(B30,[4]REPNCT004ReporteAuxiliarContabl!A$21:D$68,4,0)</f>
        <v>5960197342</v>
      </c>
      <c r="AG30" s="16">
        <f t="shared" si="12"/>
        <v>0</v>
      </c>
      <c r="AH30" s="16">
        <f t="shared" si="13"/>
        <v>0</v>
      </c>
      <c r="AI30" s="16">
        <f t="shared" si="14"/>
        <v>26653371070</v>
      </c>
      <c r="AJ30" s="16"/>
      <c r="AK30" s="14"/>
      <c r="AL30" s="15">
        <f>VLOOKUP(B30,[5]REPNCT004ReporteAuxiliarContabl!A$21:D$67,4,0)</f>
        <v>2980098671</v>
      </c>
      <c r="AM30" s="16">
        <f t="shared" si="15"/>
        <v>0</v>
      </c>
      <c r="AN30" s="16">
        <f t="shared" si="16"/>
        <v>0</v>
      </c>
      <c r="AO30" s="16">
        <f t="shared" si="17"/>
        <v>29633469741</v>
      </c>
      <c r="AP30" s="16"/>
      <c r="AQ30" s="14"/>
      <c r="AR30" s="50">
        <v>2980098671</v>
      </c>
      <c r="AS30" s="16">
        <f t="shared" si="18"/>
        <v>0</v>
      </c>
      <c r="AT30" s="16">
        <f t="shared" si="19"/>
        <v>0</v>
      </c>
      <c r="AU30" s="16">
        <f t="shared" si="20"/>
        <v>32613568412</v>
      </c>
      <c r="AV30" s="16"/>
      <c r="AW30" s="14">
        <v>2358387177</v>
      </c>
      <c r="AX30" s="50">
        <v>2980098671</v>
      </c>
      <c r="AY30" s="16">
        <f t="shared" si="21"/>
        <v>0</v>
      </c>
      <c r="AZ30" s="16">
        <f t="shared" si="22"/>
        <v>2358387177</v>
      </c>
      <c r="BA30" s="16">
        <f t="shared" si="23"/>
        <v>35593667083</v>
      </c>
      <c r="BB30" s="16"/>
      <c r="BC30" s="14">
        <f>VLOOKUP(B30,[1]REPNCT004ReporteAuxiliarContabl!A$21:D$76,4,0)</f>
        <v>4038386873</v>
      </c>
      <c r="BD30" s="50">
        <f>VLOOKUP(B30,[6]REPNCT004ReporteAuxiliarContabl!A$21:D$67,4,0)</f>
        <v>2980098671</v>
      </c>
      <c r="BE30" s="16">
        <f t="shared" si="24"/>
        <v>0</v>
      </c>
      <c r="BF30" s="16">
        <f t="shared" si="25"/>
        <v>6396774050</v>
      </c>
      <c r="BG30" s="16">
        <f t="shared" si="26"/>
        <v>38573765754</v>
      </c>
    </row>
    <row r="31" spans="1:59" ht="15" hidden="1" customHeight="1" x14ac:dyDescent="0.2">
      <c r="A31" s="11">
        <v>8905015104</v>
      </c>
      <c r="B31" s="11">
        <v>890501510</v>
      </c>
      <c r="C31" s="11">
        <v>125454000</v>
      </c>
      <c r="D31" s="12" t="s">
        <v>16</v>
      </c>
      <c r="E31" s="13" t="s">
        <v>83</v>
      </c>
      <c r="F31" s="14"/>
      <c r="G31" s="15">
        <f>VLOOKUP(B31,[2]REPNCT004ReporteAuxiliarContabl!A$21:F$67,6,0)</f>
        <v>3197276623</v>
      </c>
      <c r="H31" s="16">
        <f t="shared" si="0"/>
        <v>0</v>
      </c>
      <c r="I31" s="16">
        <f t="shared" si="1"/>
        <v>3197276623</v>
      </c>
      <c r="J31" s="14"/>
      <c r="K31" s="15">
        <f>VLOOKUP(B31,[3]REPNCT004ReporteAuxiliarContabl!A$21:D$67,4,0)</f>
        <v>6394553246</v>
      </c>
      <c r="L31" s="16">
        <f t="shared" si="2"/>
        <v>0</v>
      </c>
      <c r="M31" s="16">
        <f t="shared" si="3"/>
        <v>9591829869</v>
      </c>
      <c r="N31" s="14"/>
      <c r="O31" s="15">
        <v>3197276623</v>
      </c>
      <c r="P31" s="16">
        <f t="shared" si="4"/>
        <v>0</v>
      </c>
      <c r="Q31" s="16">
        <f t="shared" si="5"/>
        <v>12789106492</v>
      </c>
      <c r="R31" s="16"/>
      <c r="S31" s="14"/>
      <c r="T31" s="15">
        <v>4082394546</v>
      </c>
      <c r="U31" s="16">
        <f t="shared" si="6"/>
        <v>0</v>
      </c>
      <c r="V31" s="16">
        <f t="shared" si="7"/>
        <v>0</v>
      </c>
      <c r="W31" s="16">
        <f t="shared" si="8"/>
        <v>16871501038</v>
      </c>
      <c r="X31" s="16"/>
      <c r="Y31" s="14"/>
      <c r="Z31" s="15">
        <v>5438183649</v>
      </c>
      <c r="AA31" s="16">
        <f t="shared" si="9"/>
        <v>0</v>
      </c>
      <c r="AB31" s="16">
        <f t="shared" si="10"/>
        <v>0</v>
      </c>
      <c r="AC31" s="16">
        <f t="shared" si="11"/>
        <v>22309684687</v>
      </c>
      <c r="AD31" s="16"/>
      <c r="AE31" s="14"/>
      <c r="AF31" s="15">
        <f>VLOOKUP(B31,[4]REPNCT004ReporteAuxiliarContabl!A$21:D$68,4,0)</f>
        <v>6394553246</v>
      </c>
      <c r="AG31" s="16">
        <f t="shared" si="12"/>
        <v>0</v>
      </c>
      <c r="AH31" s="16">
        <f t="shared" si="13"/>
        <v>0</v>
      </c>
      <c r="AI31" s="16">
        <f t="shared" si="14"/>
        <v>28704237933</v>
      </c>
      <c r="AJ31" s="16"/>
      <c r="AK31" s="14"/>
      <c r="AL31" s="15">
        <f>VLOOKUP(B31,[5]REPNCT004ReporteAuxiliarContabl!A$21:D$67,4,0)</f>
        <v>3197276623</v>
      </c>
      <c r="AM31" s="16">
        <f t="shared" si="15"/>
        <v>0</v>
      </c>
      <c r="AN31" s="16">
        <f t="shared" si="16"/>
        <v>0</v>
      </c>
      <c r="AO31" s="16">
        <f t="shared" si="17"/>
        <v>31901514556</v>
      </c>
      <c r="AP31" s="16"/>
      <c r="AQ31" s="14"/>
      <c r="AR31" s="50">
        <v>3197276623</v>
      </c>
      <c r="AS31" s="16">
        <f t="shared" si="18"/>
        <v>0</v>
      </c>
      <c r="AT31" s="16">
        <f t="shared" si="19"/>
        <v>0</v>
      </c>
      <c r="AU31" s="16">
        <f t="shared" si="20"/>
        <v>35098791179</v>
      </c>
      <c r="AV31" s="16"/>
      <c r="AW31" s="14">
        <v>2316454750</v>
      </c>
      <c r="AX31" s="50">
        <v>3197276623</v>
      </c>
      <c r="AY31" s="16">
        <f t="shared" si="21"/>
        <v>0</v>
      </c>
      <c r="AZ31" s="16">
        <f t="shared" si="22"/>
        <v>2316454750</v>
      </c>
      <c r="BA31" s="16">
        <f t="shared" si="23"/>
        <v>38296067802</v>
      </c>
      <c r="BB31" s="16"/>
      <c r="BC31" s="14">
        <f>VLOOKUP(B31,[1]REPNCT004ReporteAuxiliarContabl!A$21:D$76,4,0)</f>
        <v>4313550325</v>
      </c>
      <c r="BD31" s="50">
        <f>VLOOKUP(B31,[6]REPNCT004ReporteAuxiliarContabl!A$21:D$67,4,0)</f>
        <v>3197276623</v>
      </c>
      <c r="BE31" s="16">
        <f t="shared" si="24"/>
        <v>0</v>
      </c>
      <c r="BF31" s="16">
        <f t="shared" si="25"/>
        <v>6630005075</v>
      </c>
      <c r="BG31" s="16">
        <f t="shared" si="26"/>
        <v>41493344425</v>
      </c>
    </row>
    <row r="32" spans="1:59" ht="15" hidden="1" customHeight="1" x14ac:dyDescent="0.2">
      <c r="A32" s="11">
        <v>8905015784</v>
      </c>
      <c r="B32" s="11">
        <v>890501578</v>
      </c>
      <c r="C32" s="11">
        <v>824454000</v>
      </c>
      <c r="D32" s="12" t="s">
        <v>76</v>
      </c>
      <c r="E32" s="29" t="s">
        <v>79</v>
      </c>
      <c r="F32" s="14"/>
      <c r="G32" s="15">
        <f>VLOOKUP(B32,[2]REPNCT004ReporteAuxiliarContabl!A$21:F$67,6,0)</f>
        <v>378166666</v>
      </c>
      <c r="H32" s="16">
        <f t="shared" si="0"/>
        <v>0</v>
      </c>
      <c r="I32" s="16">
        <f t="shared" si="1"/>
        <v>378166666</v>
      </c>
      <c r="J32" s="14"/>
      <c r="K32" s="15">
        <f>VLOOKUP(B32,[3]REPNCT004ReporteAuxiliarContabl!A$21:D$67,4,0)</f>
        <v>378166666</v>
      </c>
      <c r="L32" s="16">
        <f t="shared" si="2"/>
        <v>0</v>
      </c>
      <c r="M32" s="16">
        <f t="shared" si="3"/>
        <v>756333332</v>
      </c>
      <c r="N32" s="14"/>
      <c r="O32" s="15">
        <v>378166666</v>
      </c>
      <c r="P32" s="16">
        <f t="shared" si="4"/>
        <v>0</v>
      </c>
      <c r="Q32" s="16">
        <f t="shared" si="5"/>
        <v>1134499998</v>
      </c>
      <c r="R32" s="16"/>
      <c r="S32" s="14"/>
      <c r="T32" s="15">
        <v>378166666</v>
      </c>
      <c r="U32" s="16">
        <f t="shared" si="6"/>
        <v>0</v>
      </c>
      <c r="V32" s="16">
        <f t="shared" si="7"/>
        <v>0</v>
      </c>
      <c r="W32" s="16">
        <f t="shared" si="8"/>
        <v>1512666664</v>
      </c>
      <c r="X32" s="16"/>
      <c r="Y32" s="14"/>
      <c r="Z32" s="15">
        <v>525921758</v>
      </c>
      <c r="AA32" s="16">
        <f t="shared" si="9"/>
        <v>0</v>
      </c>
      <c r="AB32" s="16">
        <f t="shared" si="10"/>
        <v>0</v>
      </c>
      <c r="AC32" s="16">
        <f t="shared" si="11"/>
        <v>2038588422</v>
      </c>
      <c r="AD32" s="16"/>
      <c r="AE32" s="14"/>
      <c r="AF32" s="15">
        <f>VLOOKUP(B32,[4]REPNCT004ReporteAuxiliarContabl!A$21:D$68,4,0)</f>
        <v>378166666</v>
      </c>
      <c r="AG32" s="16">
        <f t="shared" si="12"/>
        <v>0</v>
      </c>
      <c r="AH32" s="16">
        <f t="shared" si="13"/>
        <v>0</v>
      </c>
      <c r="AI32" s="16">
        <f t="shared" si="14"/>
        <v>2416755088</v>
      </c>
      <c r="AJ32" s="16"/>
      <c r="AK32" s="14"/>
      <c r="AL32" s="15">
        <f>VLOOKUP(B32,[5]REPNCT004ReporteAuxiliarContabl!A$21:D$67,4,0)</f>
        <v>378166666</v>
      </c>
      <c r="AM32" s="16">
        <f t="shared" si="15"/>
        <v>0</v>
      </c>
      <c r="AN32" s="16">
        <f t="shared" si="16"/>
        <v>0</v>
      </c>
      <c r="AO32" s="16">
        <f t="shared" si="17"/>
        <v>2794921754</v>
      </c>
      <c r="AP32" s="16"/>
      <c r="AQ32" s="14"/>
      <c r="AR32" s="50">
        <v>378166666</v>
      </c>
      <c r="AS32" s="16">
        <f t="shared" si="18"/>
        <v>0</v>
      </c>
      <c r="AT32" s="16">
        <f t="shared" si="19"/>
        <v>0</v>
      </c>
      <c r="AU32" s="16">
        <f t="shared" si="20"/>
        <v>3173088420</v>
      </c>
      <c r="AV32" s="16"/>
      <c r="AW32" s="14">
        <v>626113901</v>
      </c>
      <c r="AX32" s="50">
        <v>378166666</v>
      </c>
      <c r="AY32" s="16">
        <f t="shared" si="21"/>
        <v>0</v>
      </c>
      <c r="AZ32" s="16">
        <f t="shared" si="22"/>
        <v>626113901</v>
      </c>
      <c r="BA32" s="16">
        <f t="shared" si="23"/>
        <v>3551255086</v>
      </c>
      <c r="BB32" s="16"/>
      <c r="BC32" s="14">
        <f>VLOOKUP(B32,[1]REPNCT004ReporteAuxiliarContabl!A$21:D$76,4,0)</f>
        <v>1011538216</v>
      </c>
      <c r="BD32" s="50">
        <f>VLOOKUP(B32,[6]REPNCT004ReporteAuxiliarContabl!A$21:D$67,4,0)</f>
        <v>378166666</v>
      </c>
      <c r="BE32" s="16">
        <f t="shared" si="24"/>
        <v>0</v>
      </c>
      <c r="BF32" s="16">
        <f t="shared" si="25"/>
        <v>1637652117</v>
      </c>
      <c r="BG32" s="16">
        <f t="shared" si="26"/>
        <v>3929421752</v>
      </c>
    </row>
    <row r="33" spans="1:59" ht="15" hidden="1" customHeight="1" x14ac:dyDescent="0.2">
      <c r="A33" s="11">
        <v>8906800622</v>
      </c>
      <c r="B33" s="11">
        <v>890680062</v>
      </c>
      <c r="C33" s="11">
        <v>127625000</v>
      </c>
      <c r="D33" s="12" t="s">
        <v>17</v>
      </c>
      <c r="E33" s="13" t="s">
        <v>18</v>
      </c>
      <c r="F33" s="14"/>
      <c r="G33" s="15">
        <f>VLOOKUP(B33,[2]REPNCT004ReporteAuxiliarContabl!A$21:F$67,6,0)</f>
        <v>1388596582</v>
      </c>
      <c r="H33" s="16">
        <f t="shared" si="0"/>
        <v>0</v>
      </c>
      <c r="I33" s="16">
        <f t="shared" si="1"/>
        <v>1388596582</v>
      </c>
      <c r="J33" s="14"/>
      <c r="K33" s="15">
        <f>VLOOKUP(B33,[3]REPNCT004ReporteAuxiliarContabl!A$21:D$67,4,0)</f>
        <v>2777193164</v>
      </c>
      <c r="L33" s="16">
        <f t="shared" si="2"/>
        <v>0</v>
      </c>
      <c r="M33" s="16">
        <f t="shared" si="3"/>
        <v>4165789746</v>
      </c>
      <c r="N33" s="14"/>
      <c r="O33" s="15">
        <v>1388596582</v>
      </c>
      <c r="P33" s="16">
        <f t="shared" si="4"/>
        <v>0</v>
      </c>
      <c r="Q33" s="16">
        <f t="shared" si="5"/>
        <v>5554386328</v>
      </c>
      <c r="R33" s="16"/>
      <c r="S33" s="14"/>
      <c r="T33" s="15">
        <v>2204044660</v>
      </c>
      <c r="U33" s="16">
        <f t="shared" si="6"/>
        <v>0</v>
      </c>
      <c r="V33" s="16">
        <f t="shared" si="7"/>
        <v>0</v>
      </c>
      <c r="W33" s="16">
        <f t="shared" si="8"/>
        <v>7758430988</v>
      </c>
      <c r="X33" s="16"/>
      <c r="Y33" s="14"/>
      <c r="Z33" s="15">
        <v>2517843515</v>
      </c>
      <c r="AA33" s="16">
        <f t="shared" si="9"/>
        <v>0</v>
      </c>
      <c r="AB33" s="16">
        <f t="shared" si="10"/>
        <v>0</v>
      </c>
      <c r="AC33" s="16">
        <f t="shared" si="11"/>
        <v>10276274503</v>
      </c>
      <c r="AD33" s="16"/>
      <c r="AE33" s="14"/>
      <c r="AF33" s="15">
        <f>VLOOKUP(B33,[4]REPNCT004ReporteAuxiliarContabl!A$21:D$68,4,0)</f>
        <v>2777193164</v>
      </c>
      <c r="AG33" s="16">
        <f t="shared" si="12"/>
        <v>0</v>
      </c>
      <c r="AH33" s="16">
        <f t="shared" si="13"/>
        <v>0</v>
      </c>
      <c r="AI33" s="16">
        <f t="shared" si="14"/>
        <v>13053467667</v>
      </c>
      <c r="AJ33" s="16"/>
      <c r="AK33" s="14"/>
      <c r="AL33" s="15">
        <f>VLOOKUP(B33,[5]REPNCT004ReporteAuxiliarContabl!A$21:D$67,4,0)</f>
        <v>1388596582</v>
      </c>
      <c r="AM33" s="16">
        <f t="shared" si="15"/>
        <v>0</v>
      </c>
      <c r="AN33" s="16">
        <f t="shared" si="16"/>
        <v>0</v>
      </c>
      <c r="AO33" s="16">
        <f t="shared" si="17"/>
        <v>14442064249</v>
      </c>
      <c r="AP33" s="16"/>
      <c r="AQ33" s="14"/>
      <c r="AR33" s="50">
        <v>1388596582</v>
      </c>
      <c r="AS33" s="16">
        <f t="shared" si="18"/>
        <v>0</v>
      </c>
      <c r="AT33" s="16">
        <f t="shared" si="19"/>
        <v>0</v>
      </c>
      <c r="AU33" s="16">
        <f t="shared" si="20"/>
        <v>15830660831</v>
      </c>
      <c r="AV33" s="16"/>
      <c r="AW33" s="14">
        <v>2248786503</v>
      </c>
      <c r="AX33" s="50">
        <v>1388596582</v>
      </c>
      <c r="AY33" s="16">
        <f t="shared" si="21"/>
        <v>0</v>
      </c>
      <c r="AZ33" s="16">
        <f t="shared" si="22"/>
        <v>2248786503</v>
      </c>
      <c r="BA33" s="16">
        <f t="shared" si="23"/>
        <v>17219257413</v>
      </c>
      <c r="BB33" s="16"/>
      <c r="BC33" s="14">
        <f>VLOOKUP(B33,[1]REPNCT004ReporteAuxiliarContabl!A$21:D$76,4,0)</f>
        <v>3956504773</v>
      </c>
      <c r="BD33" s="50">
        <f>VLOOKUP(B33,[6]REPNCT004ReporteAuxiliarContabl!A$21:D$67,4,0)</f>
        <v>1388596582</v>
      </c>
      <c r="BE33" s="16">
        <f t="shared" si="24"/>
        <v>0</v>
      </c>
      <c r="BF33" s="16">
        <f t="shared" si="25"/>
        <v>6205291276</v>
      </c>
      <c r="BG33" s="16">
        <f t="shared" si="26"/>
        <v>18607853995</v>
      </c>
    </row>
    <row r="34" spans="1:59" ht="15" hidden="1" customHeight="1" x14ac:dyDescent="0.2">
      <c r="A34" s="11">
        <v>8907006407</v>
      </c>
      <c r="B34" s="11">
        <v>890700640</v>
      </c>
      <c r="C34" s="11">
        <v>129373000</v>
      </c>
      <c r="D34" s="12" t="s">
        <v>19</v>
      </c>
      <c r="E34" s="13" t="s">
        <v>81</v>
      </c>
      <c r="F34" s="14"/>
      <c r="G34" s="15">
        <f>VLOOKUP(B34,[2]REPNCT004ReporteAuxiliarContabl!A$21:F$67,6,0)</f>
        <v>3721061349</v>
      </c>
      <c r="H34" s="16">
        <f t="shared" si="0"/>
        <v>0</v>
      </c>
      <c r="I34" s="16">
        <f t="shared" si="1"/>
        <v>3721061349</v>
      </c>
      <c r="J34" s="14"/>
      <c r="K34" s="15">
        <f>VLOOKUP(B34,[3]REPNCT004ReporteAuxiliarContabl!A$21:D$67,4,0)</f>
        <v>7442122698</v>
      </c>
      <c r="L34" s="16">
        <f t="shared" si="2"/>
        <v>0</v>
      </c>
      <c r="M34" s="16">
        <f t="shared" si="3"/>
        <v>11163184047</v>
      </c>
      <c r="N34" s="14"/>
      <c r="O34" s="15">
        <v>3721061349</v>
      </c>
      <c r="P34" s="16">
        <f t="shared" si="4"/>
        <v>0</v>
      </c>
      <c r="Q34" s="16">
        <f t="shared" si="5"/>
        <v>14884245396</v>
      </c>
      <c r="R34" s="16"/>
      <c r="S34" s="14"/>
      <c r="T34" s="15">
        <v>5016578645</v>
      </c>
      <c r="U34" s="16">
        <f t="shared" si="6"/>
        <v>0</v>
      </c>
      <c r="V34" s="16">
        <f t="shared" si="7"/>
        <v>0</v>
      </c>
      <c r="W34" s="16">
        <f t="shared" si="8"/>
        <v>19900824041</v>
      </c>
      <c r="X34" s="16"/>
      <c r="Y34" s="14"/>
      <c r="Z34" s="15">
        <v>6159054179</v>
      </c>
      <c r="AA34" s="16">
        <f t="shared" si="9"/>
        <v>0</v>
      </c>
      <c r="AB34" s="16">
        <f t="shared" si="10"/>
        <v>0</v>
      </c>
      <c r="AC34" s="16">
        <f t="shared" si="11"/>
        <v>26059878220</v>
      </c>
      <c r="AD34" s="16"/>
      <c r="AE34" s="14"/>
      <c r="AF34" s="15">
        <f>VLOOKUP(B34,[4]REPNCT004ReporteAuxiliarContabl!A$21:D$68,4,0)</f>
        <v>7442122698</v>
      </c>
      <c r="AG34" s="16">
        <f t="shared" si="12"/>
        <v>0</v>
      </c>
      <c r="AH34" s="16">
        <f t="shared" si="13"/>
        <v>0</v>
      </c>
      <c r="AI34" s="16">
        <f t="shared" si="14"/>
        <v>33502000918</v>
      </c>
      <c r="AJ34" s="16"/>
      <c r="AK34" s="14"/>
      <c r="AL34" s="15">
        <f>VLOOKUP(B34,[5]REPNCT004ReporteAuxiliarContabl!A$21:D$67,4,0)</f>
        <v>3721061349</v>
      </c>
      <c r="AM34" s="16">
        <f t="shared" si="15"/>
        <v>0</v>
      </c>
      <c r="AN34" s="16">
        <f t="shared" si="16"/>
        <v>0</v>
      </c>
      <c r="AO34" s="16">
        <f t="shared" si="17"/>
        <v>37223062267</v>
      </c>
      <c r="AP34" s="16"/>
      <c r="AQ34" s="14"/>
      <c r="AR34" s="50">
        <v>3721061349</v>
      </c>
      <c r="AS34" s="16">
        <f t="shared" si="18"/>
        <v>0</v>
      </c>
      <c r="AT34" s="16">
        <f t="shared" si="19"/>
        <v>0</v>
      </c>
      <c r="AU34" s="16">
        <f t="shared" si="20"/>
        <v>40944123616</v>
      </c>
      <c r="AV34" s="16"/>
      <c r="AW34" s="14">
        <v>2381918415</v>
      </c>
      <c r="AX34" s="50">
        <v>3721061349</v>
      </c>
      <c r="AY34" s="16">
        <f t="shared" si="21"/>
        <v>0</v>
      </c>
      <c r="AZ34" s="16">
        <f t="shared" si="22"/>
        <v>2381918415</v>
      </c>
      <c r="BA34" s="16">
        <f t="shared" si="23"/>
        <v>44665184965</v>
      </c>
      <c r="BB34" s="16"/>
      <c r="BC34" s="14">
        <f>VLOOKUP(B34,[1]REPNCT004ReporteAuxiliarContabl!A$21:D$76,4,0)</f>
        <v>5393226855</v>
      </c>
      <c r="BD34" s="50">
        <f>VLOOKUP(B34,[6]REPNCT004ReporteAuxiliarContabl!A$21:D$67,4,0)</f>
        <v>3721061349</v>
      </c>
      <c r="BE34" s="16">
        <f t="shared" si="24"/>
        <v>0</v>
      </c>
      <c r="BF34" s="16">
        <f t="shared" si="25"/>
        <v>7775145270</v>
      </c>
      <c r="BG34" s="16">
        <f t="shared" si="26"/>
        <v>48386246314</v>
      </c>
    </row>
    <row r="35" spans="1:59" ht="15" hidden="1" customHeight="1" x14ac:dyDescent="0.2">
      <c r="A35" s="11">
        <v>8907009060</v>
      </c>
      <c r="B35" s="11">
        <v>890700906</v>
      </c>
      <c r="C35" s="11">
        <v>128873000</v>
      </c>
      <c r="D35" s="12" t="s">
        <v>65</v>
      </c>
      <c r="E35" s="13" t="s">
        <v>20</v>
      </c>
      <c r="F35" s="14"/>
      <c r="G35" s="15">
        <f>VLOOKUP(B35,[2]REPNCT004ReporteAuxiliarContabl!A$21:F$67,6,0)</f>
        <v>160166666</v>
      </c>
      <c r="H35" s="16">
        <f t="shared" si="0"/>
        <v>0</v>
      </c>
      <c r="I35" s="16">
        <f t="shared" si="1"/>
        <v>160166666</v>
      </c>
      <c r="J35" s="14"/>
      <c r="K35" s="15">
        <f>VLOOKUP(B35,[3]REPNCT004ReporteAuxiliarContabl!A$21:D$67,4,0)</f>
        <v>160166666</v>
      </c>
      <c r="L35" s="16">
        <f t="shared" si="2"/>
        <v>0</v>
      </c>
      <c r="M35" s="16">
        <f t="shared" si="3"/>
        <v>320333332</v>
      </c>
      <c r="N35" s="14"/>
      <c r="O35" s="15">
        <v>160166666</v>
      </c>
      <c r="P35" s="16">
        <f t="shared" si="4"/>
        <v>0</v>
      </c>
      <c r="Q35" s="16">
        <f t="shared" si="5"/>
        <v>480499998</v>
      </c>
      <c r="R35" s="16"/>
      <c r="S35" s="14"/>
      <c r="T35" s="15">
        <v>160166666</v>
      </c>
      <c r="U35" s="16">
        <f t="shared" si="6"/>
        <v>0</v>
      </c>
      <c r="V35" s="16">
        <f t="shared" si="7"/>
        <v>0</v>
      </c>
      <c r="W35" s="16">
        <f t="shared" si="8"/>
        <v>640666664</v>
      </c>
      <c r="X35" s="16"/>
      <c r="Y35" s="14"/>
      <c r="Z35" s="15">
        <v>221135741</v>
      </c>
      <c r="AA35" s="16">
        <f t="shared" si="9"/>
        <v>0</v>
      </c>
      <c r="AB35" s="16">
        <f t="shared" si="10"/>
        <v>0</v>
      </c>
      <c r="AC35" s="16">
        <f t="shared" si="11"/>
        <v>861802405</v>
      </c>
      <c r="AD35" s="16"/>
      <c r="AE35" s="14"/>
      <c r="AF35" s="15">
        <f>VLOOKUP(B35,[4]REPNCT004ReporteAuxiliarContabl!A$21:D$68,4,0)</f>
        <v>160166666</v>
      </c>
      <c r="AG35" s="16">
        <f t="shared" si="12"/>
        <v>0</v>
      </c>
      <c r="AH35" s="16">
        <f t="shared" si="13"/>
        <v>0</v>
      </c>
      <c r="AI35" s="16">
        <f t="shared" si="14"/>
        <v>1021969071</v>
      </c>
      <c r="AJ35" s="16"/>
      <c r="AK35" s="14"/>
      <c r="AL35" s="15">
        <f>VLOOKUP(B35,[5]REPNCT004ReporteAuxiliarContabl!A$21:D$67,4,0)</f>
        <v>160166666</v>
      </c>
      <c r="AM35" s="16">
        <f t="shared" si="15"/>
        <v>0</v>
      </c>
      <c r="AN35" s="16">
        <f t="shared" si="16"/>
        <v>0</v>
      </c>
      <c r="AO35" s="16">
        <f t="shared" si="17"/>
        <v>1182135737</v>
      </c>
      <c r="AP35" s="16"/>
      <c r="AQ35" s="14"/>
      <c r="AR35" s="50">
        <v>160166666</v>
      </c>
      <c r="AS35" s="16">
        <f t="shared" si="18"/>
        <v>0</v>
      </c>
      <c r="AT35" s="16">
        <f t="shared" si="19"/>
        <v>0</v>
      </c>
      <c r="AU35" s="16">
        <f t="shared" si="20"/>
        <v>1342302403</v>
      </c>
      <c r="AV35" s="16"/>
      <c r="AW35" s="14">
        <v>886781917</v>
      </c>
      <c r="AX35" s="50">
        <v>160166666</v>
      </c>
      <c r="AY35" s="16">
        <f t="shared" si="21"/>
        <v>0</v>
      </c>
      <c r="AZ35" s="16">
        <f t="shared" si="22"/>
        <v>886781917</v>
      </c>
      <c r="BA35" s="16">
        <f t="shared" si="23"/>
        <v>1502469069</v>
      </c>
      <c r="BB35" s="16"/>
      <c r="BC35" s="14">
        <f>VLOOKUP(B35,[1]REPNCT004ReporteAuxiliarContabl!A$21:D$76,4,0)</f>
        <v>1392550055</v>
      </c>
      <c r="BD35" s="50">
        <f>VLOOKUP(B35,[6]REPNCT004ReporteAuxiliarContabl!A$21:D$67,4,0)</f>
        <v>160166666</v>
      </c>
      <c r="BE35" s="16">
        <f t="shared" si="24"/>
        <v>0</v>
      </c>
      <c r="BF35" s="16">
        <f t="shared" si="25"/>
        <v>2279331972</v>
      </c>
      <c r="BG35" s="16">
        <f t="shared" si="26"/>
        <v>1662635735</v>
      </c>
    </row>
    <row r="36" spans="1:59" ht="15" hidden="1" customHeight="1" x14ac:dyDescent="0.2">
      <c r="A36" s="11">
        <v>8908010630</v>
      </c>
      <c r="B36" s="11">
        <v>890801063</v>
      </c>
      <c r="C36" s="11">
        <v>27017000</v>
      </c>
      <c r="D36" s="12" t="s">
        <v>21</v>
      </c>
      <c r="E36" s="13" t="s">
        <v>73</v>
      </c>
      <c r="F36" s="14">
        <f>VLOOKUP(B36,[7]REPNCT004ReporteAuxiliarContabl!A$21:D$27,4,0)</f>
        <v>1356909431</v>
      </c>
      <c r="G36" s="15">
        <f>VLOOKUP(B36,[2]REPNCT004ReporteAuxiliarContabl!A$21:F$67,6,0)</f>
        <v>5985202139</v>
      </c>
      <c r="H36" s="16">
        <f t="shared" si="0"/>
        <v>1356909431</v>
      </c>
      <c r="I36" s="16">
        <f t="shared" si="1"/>
        <v>5985202139</v>
      </c>
      <c r="J36" s="14">
        <f>VLOOKUP(B36,[8]REPNCT004ReporteAuxiliarContabl!A$21:D$26,4,0)</f>
        <v>2713818863</v>
      </c>
      <c r="K36" s="15">
        <f>VLOOKUP(B36,[3]REPNCT004ReporteAuxiliarContabl!A$21:D$67,4,0)</f>
        <v>11970404278</v>
      </c>
      <c r="L36" s="16">
        <f t="shared" si="2"/>
        <v>4070728294</v>
      </c>
      <c r="M36" s="16">
        <f t="shared" si="3"/>
        <v>17955606417</v>
      </c>
      <c r="N36" s="14">
        <v>1356909431</v>
      </c>
      <c r="O36" s="15">
        <v>5985202139</v>
      </c>
      <c r="P36" s="16">
        <f t="shared" si="4"/>
        <v>5427637725</v>
      </c>
      <c r="Q36" s="16">
        <f t="shared" si="5"/>
        <v>23940808556</v>
      </c>
      <c r="R36" s="16">
        <v>1580397959</v>
      </c>
      <c r="S36" s="14">
        <v>3956872250</v>
      </c>
      <c r="T36" s="15">
        <v>6833850675</v>
      </c>
      <c r="U36" s="16">
        <f t="shared" si="6"/>
        <v>7008035684</v>
      </c>
      <c r="V36" s="16">
        <f t="shared" si="7"/>
        <v>3956872250</v>
      </c>
      <c r="W36" s="16">
        <f t="shared" si="8"/>
        <v>30774659231</v>
      </c>
      <c r="X36" s="16">
        <v>1356909431</v>
      </c>
      <c r="Y36" s="14"/>
      <c r="Z36" s="15">
        <v>8706083596</v>
      </c>
      <c r="AA36" s="16">
        <f t="shared" si="9"/>
        <v>8364945115</v>
      </c>
      <c r="AB36" s="16">
        <f t="shared" si="10"/>
        <v>3956872250</v>
      </c>
      <c r="AC36" s="16">
        <f t="shared" si="11"/>
        <v>39480742827</v>
      </c>
      <c r="AD36" s="16">
        <f>VLOOKUP(B36,[9]REPNCT004ReporteAuxiliarContabl!A$21:D$27,4,0)</f>
        <v>2831865589</v>
      </c>
      <c r="AE36" s="14"/>
      <c r="AF36" s="15">
        <f>VLOOKUP(B36,[4]REPNCT004ReporteAuxiliarContabl!A$21:D$68,4,0)</f>
        <v>11970404278</v>
      </c>
      <c r="AG36" s="16">
        <f t="shared" si="12"/>
        <v>11196810704</v>
      </c>
      <c r="AH36" s="16">
        <f t="shared" si="13"/>
        <v>3956872250</v>
      </c>
      <c r="AI36" s="16">
        <f t="shared" si="14"/>
        <v>51451147105</v>
      </c>
      <c r="AJ36" s="16">
        <v>1415932795</v>
      </c>
      <c r="AK36" s="14"/>
      <c r="AL36" s="15">
        <f>VLOOKUP(B36,[5]REPNCT004ReporteAuxiliarContabl!A$21:D$67,4,0)</f>
        <v>5985202139</v>
      </c>
      <c r="AM36" s="16">
        <f t="shared" si="15"/>
        <v>12612743499</v>
      </c>
      <c r="AN36" s="16">
        <f t="shared" si="16"/>
        <v>3956872250</v>
      </c>
      <c r="AO36" s="16">
        <f t="shared" si="17"/>
        <v>57436349244</v>
      </c>
      <c r="AP36" s="16">
        <v>1415932795</v>
      </c>
      <c r="AQ36" s="14"/>
      <c r="AR36" s="50">
        <v>5985202139</v>
      </c>
      <c r="AS36" s="16">
        <f t="shared" si="18"/>
        <v>14028676294</v>
      </c>
      <c r="AT36" s="16">
        <f t="shared" si="19"/>
        <v>3956872250</v>
      </c>
      <c r="AU36" s="16">
        <f t="shared" si="20"/>
        <v>63421551383</v>
      </c>
      <c r="AV36" s="16">
        <v>1415932795</v>
      </c>
      <c r="AW36" s="14">
        <v>2388659590</v>
      </c>
      <c r="AX36" s="50">
        <v>5985202139</v>
      </c>
      <c r="AY36" s="16">
        <f t="shared" si="21"/>
        <v>15444609089</v>
      </c>
      <c r="AZ36" s="16">
        <f t="shared" si="22"/>
        <v>6345531840</v>
      </c>
      <c r="BA36" s="16">
        <f t="shared" si="23"/>
        <v>69406753522</v>
      </c>
      <c r="BB36" s="16">
        <f>VLOOKUP(B36,[10]REPNCT004ReporteAuxiliarContabl!A$21:D$27,4,0)</f>
        <v>1415932795</v>
      </c>
      <c r="BC36" s="14">
        <f>VLOOKUP(B36,[1]REPNCT004ReporteAuxiliarContabl!A$21:D$76,4,0)</f>
        <v>5554077481</v>
      </c>
      <c r="BD36" s="50">
        <f>VLOOKUP(B36,[6]REPNCT004ReporteAuxiliarContabl!A$21:D$67,4,0)</f>
        <v>5985202139</v>
      </c>
      <c r="BE36" s="16">
        <f t="shared" si="24"/>
        <v>16860541884</v>
      </c>
      <c r="BF36" s="16">
        <f t="shared" si="25"/>
        <v>11899609321</v>
      </c>
      <c r="BG36" s="16">
        <f t="shared" si="26"/>
        <v>75391955661</v>
      </c>
    </row>
    <row r="37" spans="1:59" ht="15" hidden="1" customHeight="1" x14ac:dyDescent="0.2">
      <c r="A37" s="11">
        <v>8908026784</v>
      </c>
      <c r="B37" s="11">
        <v>890802678</v>
      </c>
      <c r="C37" s="11">
        <v>825717000</v>
      </c>
      <c r="D37" s="27" t="s">
        <v>123</v>
      </c>
      <c r="E37" s="13" t="s">
        <v>22</v>
      </c>
      <c r="F37" s="14"/>
      <c r="G37" s="15">
        <f>VLOOKUP(B37,[2]REPNCT004ReporteAuxiliarContabl!A$21:F$67,6,0)</f>
        <v>214000000</v>
      </c>
      <c r="H37" s="16">
        <f t="shared" si="0"/>
        <v>0</v>
      </c>
      <c r="I37" s="16">
        <f t="shared" si="1"/>
        <v>214000000</v>
      </c>
      <c r="J37" s="14"/>
      <c r="K37" s="15">
        <f>VLOOKUP(B37,[3]REPNCT004ReporteAuxiliarContabl!A$21:D$67,4,0)</f>
        <v>214000000</v>
      </c>
      <c r="L37" s="16">
        <f t="shared" si="2"/>
        <v>0</v>
      </c>
      <c r="M37" s="16">
        <f t="shared" si="3"/>
        <v>428000000</v>
      </c>
      <c r="N37" s="14"/>
      <c r="O37" s="15">
        <v>214000000</v>
      </c>
      <c r="P37" s="16">
        <f t="shared" si="4"/>
        <v>0</v>
      </c>
      <c r="Q37" s="16">
        <f t="shared" si="5"/>
        <v>642000000</v>
      </c>
      <c r="R37" s="16"/>
      <c r="S37" s="14"/>
      <c r="T37" s="15">
        <v>214000000</v>
      </c>
      <c r="U37" s="16">
        <f t="shared" si="6"/>
        <v>0</v>
      </c>
      <c r="V37" s="16">
        <f t="shared" si="7"/>
        <v>0</v>
      </c>
      <c r="W37" s="16">
        <f t="shared" si="8"/>
        <v>856000000</v>
      </c>
      <c r="X37" s="16"/>
      <c r="Y37" s="14"/>
      <c r="Z37" s="15">
        <v>297805371</v>
      </c>
      <c r="AA37" s="16">
        <f t="shared" si="9"/>
        <v>0</v>
      </c>
      <c r="AB37" s="16">
        <f t="shared" si="10"/>
        <v>0</v>
      </c>
      <c r="AC37" s="16">
        <f t="shared" si="11"/>
        <v>1153805371</v>
      </c>
      <c r="AD37" s="16"/>
      <c r="AE37" s="14"/>
      <c r="AF37" s="15">
        <f>VLOOKUP(B37,[4]REPNCT004ReporteAuxiliarContabl!A$21:D$68,4,0)</f>
        <v>214000000</v>
      </c>
      <c r="AG37" s="16">
        <f t="shared" si="12"/>
        <v>0</v>
      </c>
      <c r="AH37" s="16">
        <f t="shared" si="13"/>
        <v>0</v>
      </c>
      <c r="AI37" s="16">
        <f t="shared" si="14"/>
        <v>1367805371</v>
      </c>
      <c r="AJ37" s="16"/>
      <c r="AK37" s="14"/>
      <c r="AL37" s="15">
        <f>VLOOKUP(B37,[5]REPNCT004ReporteAuxiliarContabl!A$21:D$67,4,0)</f>
        <v>214000000</v>
      </c>
      <c r="AM37" s="16">
        <f t="shared" si="15"/>
        <v>0</v>
      </c>
      <c r="AN37" s="16">
        <f t="shared" si="16"/>
        <v>0</v>
      </c>
      <c r="AO37" s="16">
        <f t="shared" si="17"/>
        <v>1581805371</v>
      </c>
      <c r="AP37" s="16"/>
      <c r="AQ37" s="14"/>
      <c r="AR37" s="50">
        <v>214000000</v>
      </c>
      <c r="AS37" s="16">
        <f t="shared" si="18"/>
        <v>0</v>
      </c>
      <c r="AT37" s="16">
        <f t="shared" si="19"/>
        <v>0</v>
      </c>
      <c r="AU37" s="16">
        <f t="shared" si="20"/>
        <v>1795805371</v>
      </c>
      <c r="AV37" s="16"/>
      <c r="AW37" s="14">
        <v>668827348</v>
      </c>
      <c r="AX37" s="50">
        <v>214000000</v>
      </c>
      <c r="AY37" s="16">
        <f t="shared" si="21"/>
        <v>0</v>
      </c>
      <c r="AZ37" s="16">
        <f t="shared" si="22"/>
        <v>668827348</v>
      </c>
      <c r="BA37" s="16">
        <f t="shared" si="23"/>
        <v>2009805371</v>
      </c>
      <c r="BB37" s="16"/>
      <c r="BC37" s="14">
        <f>VLOOKUP(B37,[1]REPNCT004ReporteAuxiliarContabl!A$21:D$76,4,0)</f>
        <v>866395320</v>
      </c>
      <c r="BD37" s="50">
        <f>VLOOKUP(B37,[6]REPNCT004ReporteAuxiliarContabl!A$21:D$67,4,0)</f>
        <v>214000000</v>
      </c>
      <c r="BE37" s="16">
        <f t="shared" si="24"/>
        <v>0</v>
      </c>
      <c r="BF37" s="16">
        <f t="shared" si="25"/>
        <v>1535222668</v>
      </c>
      <c r="BG37" s="16">
        <f t="shared" si="26"/>
        <v>2223805371</v>
      </c>
    </row>
    <row r="38" spans="1:59" ht="15" hidden="1" customHeight="1" x14ac:dyDescent="0.2">
      <c r="A38" s="31">
        <v>8909054196</v>
      </c>
      <c r="B38" s="11">
        <v>890905419</v>
      </c>
      <c r="C38" s="11">
        <v>121705000</v>
      </c>
      <c r="D38" s="12" t="s">
        <v>108</v>
      </c>
      <c r="E38" s="13" t="s">
        <v>119</v>
      </c>
      <c r="F38" s="14"/>
      <c r="G38" s="15"/>
      <c r="H38" s="16">
        <f t="shared" si="0"/>
        <v>0</v>
      </c>
      <c r="I38" s="16">
        <f t="shared" si="1"/>
        <v>0</v>
      </c>
      <c r="J38" s="14"/>
      <c r="K38" s="15"/>
      <c r="L38" s="16">
        <f t="shared" si="2"/>
        <v>0</v>
      </c>
      <c r="M38" s="16">
        <f t="shared" si="3"/>
        <v>0</v>
      </c>
      <c r="N38" s="14"/>
      <c r="O38" s="15"/>
      <c r="P38" s="16">
        <f t="shared" si="4"/>
        <v>0</v>
      </c>
      <c r="Q38" s="16">
        <f t="shared" si="5"/>
        <v>0</v>
      </c>
      <c r="R38" s="16"/>
      <c r="S38" s="14"/>
      <c r="T38" s="15"/>
      <c r="U38" s="16">
        <f t="shared" si="6"/>
        <v>0</v>
      </c>
      <c r="V38" s="16">
        <f t="shared" si="7"/>
        <v>0</v>
      </c>
      <c r="W38" s="16">
        <f t="shared" si="8"/>
        <v>0</v>
      </c>
      <c r="X38" s="16"/>
      <c r="Y38" s="14"/>
      <c r="Z38" s="15"/>
      <c r="AA38" s="16">
        <f t="shared" si="9"/>
        <v>0</v>
      </c>
      <c r="AB38" s="16">
        <f t="shared" si="10"/>
        <v>0</v>
      </c>
      <c r="AC38" s="16">
        <f t="shared" si="11"/>
        <v>0</v>
      </c>
      <c r="AD38" s="16"/>
      <c r="AE38" s="14"/>
      <c r="AF38" s="15"/>
      <c r="AG38" s="16">
        <f t="shared" si="12"/>
        <v>0</v>
      </c>
      <c r="AH38" s="16">
        <f t="shared" si="13"/>
        <v>0</v>
      </c>
      <c r="AI38" s="16">
        <f t="shared" si="14"/>
        <v>0</v>
      </c>
      <c r="AJ38" s="16"/>
      <c r="AK38" s="14"/>
      <c r="AL38" s="15"/>
      <c r="AM38" s="16">
        <f t="shared" si="15"/>
        <v>0</v>
      </c>
      <c r="AN38" s="16">
        <f t="shared" si="16"/>
        <v>0</v>
      </c>
      <c r="AO38" s="16">
        <f t="shared" si="17"/>
        <v>0</v>
      </c>
      <c r="AP38" s="16"/>
      <c r="AQ38" s="14"/>
      <c r="AR38" s="50"/>
      <c r="AS38" s="16">
        <f t="shared" si="18"/>
        <v>0</v>
      </c>
      <c r="AT38" s="16">
        <f t="shared" si="19"/>
        <v>0</v>
      </c>
      <c r="AU38" s="16">
        <f t="shared" si="20"/>
        <v>0</v>
      </c>
      <c r="AV38" s="16"/>
      <c r="AW38" s="14">
        <v>1109880225</v>
      </c>
      <c r="AX38" s="50"/>
      <c r="AY38" s="16">
        <f t="shared" si="21"/>
        <v>0</v>
      </c>
      <c r="AZ38" s="16">
        <f t="shared" si="22"/>
        <v>1109880225</v>
      </c>
      <c r="BA38" s="16">
        <f t="shared" si="23"/>
        <v>0</v>
      </c>
      <c r="BB38" s="16"/>
      <c r="BC38" s="14">
        <f>VLOOKUP(B38,[1]REPNCT004ReporteAuxiliarContabl!A$21:D$76,4,0)</f>
        <v>3283903454</v>
      </c>
      <c r="BD38" s="50"/>
      <c r="BE38" s="16">
        <f t="shared" si="24"/>
        <v>0</v>
      </c>
      <c r="BF38" s="16">
        <f t="shared" si="25"/>
        <v>4393783679</v>
      </c>
      <c r="BG38" s="16">
        <f t="shared" si="26"/>
        <v>0</v>
      </c>
    </row>
    <row r="39" spans="1:59" ht="15" hidden="1" customHeight="1" x14ac:dyDescent="0.2">
      <c r="A39" s="11">
        <v>8909800408</v>
      </c>
      <c r="B39" s="11">
        <v>890980040</v>
      </c>
      <c r="C39" s="11">
        <v>120205000</v>
      </c>
      <c r="D39" s="12" t="s">
        <v>23</v>
      </c>
      <c r="E39" s="13" t="s">
        <v>122</v>
      </c>
      <c r="F39" s="14"/>
      <c r="G39" s="15">
        <f>VLOOKUP(B39,[2]REPNCT004ReporteAuxiliarContabl!A$21:F$67,6,0)</f>
        <v>23318127206</v>
      </c>
      <c r="H39" s="16">
        <f t="shared" si="0"/>
        <v>0</v>
      </c>
      <c r="I39" s="16">
        <f t="shared" si="1"/>
        <v>23318127206</v>
      </c>
      <c r="J39" s="14"/>
      <c r="K39" s="15">
        <f>VLOOKUP(B39,[3]REPNCT004ReporteAuxiliarContabl!A$21:D$67,4,0)</f>
        <v>46636254412</v>
      </c>
      <c r="L39" s="16">
        <f t="shared" si="2"/>
        <v>0</v>
      </c>
      <c r="M39" s="16">
        <f t="shared" si="3"/>
        <v>69954381618</v>
      </c>
      <c r="N39" s="14"/>
      <c r="O39" s="15">
        <v>23318127206</v>
      </c>
      <c r="P39" s="16">
        <f t="shared" si="4"/>
        <v>0</v>
      </c>
      <c r="Q39" s="16">
        <f t="shared" si="5"/>
        <v>93272508824</v>
      </c>
      <c r="R39" s="16"/>
      <c r="S39" s="14"/>
      <c r="T39" s="15">
        <v>24995516096</v>
      </c>
      <c r="U39" s="16">
        <f t="shared" si="6"/>
        <v>0</v>
      </c>
      <c r="V39" s="16">
        <f t="shared" si="7"/>
        <v>0</v>
      </c>
      <c r="W39" s="16">
        <f t="shared" si="8"/>
        <v>118268024920</v>
      </c>
      <c r="X39" s="16"/>
      <c r="Y39" s="14"/>
      <c r="Z39" s="15">
        <v>33265919518</v>
      </c>
      <c r="AA39" s="16">
        <f t="shared" si="9"/>
        <v>0</v>
      </c>
      <c r="AB39" s="16">
        <f t="shared" si="10"/>
        <v>0</v>
      </c>
      <c r="AC39" s="16">
        <f t="shared" si="11"/>
        <v>151533944438</v>
      </c>
      <c r="AD39" s="16"/>
      <c r="AE39" s="14"/>
      <c r="AF39" s="15">
        <f>VLOOKUP(B39,[4]REPNCT004ReporteAuxiliarContabl!A$21:D$68,4,0)</f>
        <v>46636254412</v>
      </c>
      <c r="AG39" s="16">
        <f t="shared" si="12"/>
        <v>0</v>
      </c>
      <c r="AH39" s="16">
        <f t="shared" si="13"/>
        <v>0</v>
      </c>
      <c r="AI39" s="16">
        <f t="shared" si="14"/>
        <v>198170198850</v>
      </c>
      <c r="AJ39" s="16"/>
      <c r="AK39" s="14"/>
      <c r="AL39" s="15">
        <f>VLOOKUP(B39,[5]REPNCT004ReporteAuxiliarContabl!A$21:D$67,4,0)</f>
        <v>23318127206</v>
      </c>
      <c r="AM39" s="16">
        <f t="shared" si="15"/>
        <v>0</v>
      </c>
      <c r="AN39" s="16">
        <f t="shared" si="16"/>
        <v>0</v>
      </c>
      <c r="AO39" s="16">
        <f t="shared" si="17"/>
        <v>221488326056</v>
      </c>
      <c r="AP39" s="16"/>
      <c r="AQ39" s="14"/>
      <c r="AR39" s="50">
        <v>23318127206</v>
      </c>
      <c r="AS39" s="16">
        <f t="shared" si="18"/>
        <v>0</v>
      </c>
      <c r="AT39" s="16">
        <f t="shared" si="19"/>
        <v>0</v>
      </c>
      <c r="AU39" s="16">
        <f t="shared" si="20"/>
        <v>244806453262</v>
      </c>
      <c r="AV39" s="16"/>
      <c r="AW39" s="14">
        <v>2561979053</v>
      </c>
      <c r="AX39" s="50">
        <v>23318127206</v>
      </c>
      <c r="AY39" s="16">
        <f t="shared" si="21"/>
        <v>0</v>
      </c>
      <c r="AZ39" s="16">
        <f t="shared" si="22"/>
        <v>2561979053</v>
      </c>
      <c r="BA39" s="16">
        <f t="shared" si="23"/>
        <v>268124580468</v>
      </c>
      <c r="BB39" s="16"/>
      <c r="BC39" s="14">
        <f>VLOOKUP(B39,[1]REPNCT004ReporteAuxiliarContabl!A$21:D$76,4,0)</f>
        <v>12023678029</v>
      </c>
      <c r="BD39" s="50">
        <f>VLOOKUP(B39,[6]REPNCT004ReporteAuxiliarContabl!A$21:D$67,4,0)</f>
        <v>23318127206</v>
      </c>
      <c r="BE39" s="16">
        <f t="shared" si="24"/>
        <v>0</v>
      </c>
      <c r="BF39" s="16">
        <f t="shared" si="25"/>
        <v>14585657082</v>
      </c>
      <c r="BG39" s="16">
        <f t="shared" si="26"/>
        <v>291442707674</v>
      </c>
    </row>
    <row r="40" spans="1:59" ht="15" hidden="1" customHeight="1" x14ac:dyDescent="0.2">
      <c r="A40" s="11">
        <v>8909801341</v>
      </c>
      <c r="B40" s="11">
        <v>890980134</v>
      </c>
      <c r="C40" s="11">
        <v>824505000</v>
      </c>
      <c r="D40" s="12" t="s">
        <v>24</v>
      </c>
      <c r="E40" s="13" t="s">
        <v>25</v>
      </c>
      <c r="F40" s="14"/>
      <c r="G40" s="15">
        <f>VLOOKUP(B40,[2]REPNCT004ReporteAuxiliarContabl!A$21:F$67,6,0)</f>
        <v>397416666</v>
      </c>
      <c r="H40" s="16">
        <f t="shared" si="0"/>
        <v>0</v>
      </c>
      <c r="I40" s="16">
        <f t="shared" si="1"/>
        <v>397416666</v>
      </c>
      <c r="J40" s="14"/>
      <c r="K40" s="15">
        <f>VLOOKUP(B40,[3]REPNCT004ReporteAuxiliarContabl!A$21:D$67,4,0)</f>
        <v>397416666</v>
      </c>
      <c r="L40" s="16">
        <f t="shared" si="2"/>
        <v>0</v>
      </c>
      <c r="M40" s="16">
        <f t="shared" si="3"/>
        <v>794833332</v>
      </c>
      <c r="N40" s="14"/>
      <c r="O40" s="15">
        <v>397416666</v>
      </c>
      <c r="P40" s="16">
        <f t="shared" si="4"/>
        <v>0</v>
      </c>
      <c r="Q40" s="16">
        <f t="shared" si="5"/>
        <v>1192249998</v>
      </c>
      <c r="R40" s="16"/>
      <c r="S40" s="14"/>
      <c r="T40" s="15">
        <v>397416666</v>
      </c>
      <c r="U40" s="16">
        <f t="shared" si="6"/>
        <v>0</v>
      </c>
      <c r="V40" s="16">
        <f t="shared" si="7"/>
        <v>0</v>
      </c>
      <c r="W40" s="16">
        <f t="shared" si="8"/>
        <v>1589666664</v>
      </c>
      <c r="X40" s="16"/>
      <c r="Y40" s="14"/>
      <c r="Z40" s="15">
        <v>552935864</v>
      </c>
      <c r="AA40" s="16">
        <f t="shared" si="9"/>
        <v>0</v>
      </c>
      <c r="AB40" s="16">
        <f t="shared" si="10"/>
        <v>0</v>
      </c>
      <c r="AC40" s="16">
        <f t="shared" si="11"/>
        <v>2142602528</v>
      </c>
      <c r="AD40" s="16"/>
      <c r="AE40" s="14"/>
      <c r="AF40" s="15">
        <f>VLOOKUP(B40,[4]REPNCT004ReporteAuxiliarContabl!A$21:D$68,4,0)</f>
        <v>397416666</v>
      </c>
      <c r="AG40" s="16">
        <f t="shared" si="12"/>
        <v>0</v>
      </c>
      <c r="AH40" s="16">
        <f t="shared" si="13"/>
        <v>0</v>
      </c>
      <c r="AI40" s="16">
        <f t="shared" si="14"/>
        <v>2540019194</v>
      </c>
      <c r="AJ40" s="16"/>
      <c r="AK40" s="14"/>
      <c r="AL40" s="15">
        <f>VLOOKUP(B40,[5]REPNCT004ReporteAuxiliarContabl!A$21:D$67,4,0)</f>
        <v>397416666</v>
      </c>
      <c r="AM40" s="16">
        <f t="shared" si="15"/>
        <v>0</v>
      </c>
      <c r="AN40" s="16">
        <f t="shared" si="16"/>
        <v>0</v>
      </c>
      <c r="AO40" s="16">
        <f t="shared" si="17"/>
        <v>2937435860</v>
      </c>
      <c r="AP40" s="16"/>
      <c r="AQ40" s="14"/>
      <c r="AR40" s="50">
        <v>397416666</v>
      </c>
      <c r="AS40" s="16">
        <f t="shared" si="18"/>
        <v>0</v>
      </c>
      <c r="AT40" s="16">
        <f t="shared" si="19"/>
        <v>0</v>
      </c>
      <c r="AU40" s="16">
        <f t="shared" si="20"/>
        <v>3334852526</v>
      </c>
      <c r="AV40" s="16"/>
      <c r="AW40" s="14">
        <v>1015094296</v>
      </c>
      <c r="AX40" s="50">
        <v>397416666</v>
      </c>
      <c r="AY40" s="16">
        <f t="shared" si="21"/>
        <v>0</v>
      </c>
      <c r="AZ40" s="16">
        <f t="shared" si="22"/>
        <v>1015094296</v>
      </c>
      <c r="BA40" s="16">
        <f t="shared" si="23"/>
        <v>3732269192</v>
      </c>
      <c r="BB40" s="16"/>
      <c r="BC40" s="14">
        <f>VLOOKUP(B40,[1]REPNCT004ReporteAuxiliarContabl!A$21:D$76,4,0)</f>
        <v>3553364857</v>
      </c>
      <c r="BD40" s="50">
        <f>VLOOKUP(B40,[6]REPNCT004ReporteAuxiliarContabl!A$21:D$67,4,0)</f>
        <v>397416666</v>
      </c>
      <c r="BE40" s="16">
        <f t="shared" si="24"/>
        <v>0</v>
      </c>
      <c r="BF40" s="16">
        <f t="shared" si="25"/>
        <v>4568459153</v>
      </c>
      <c r="BG40" s="16">
        <f t="shared" si="26"/>
        <v>4129685858</v>
      </c>
    </row>
    <row r="41" spans="1:59" ht="15" hidden="1" customHeight="1" x14ac:dyDescent="0.2">
      <c r="A41" s="31">
        <v>8909801366</v>
      </c>
      <c r="B41" s="11">
        <v>890980136</v>
      </c>
      <c r="C41" s="11">
        <v>120305000</v>
      </c>
      <c r="D41" s="12" t="s">
        <v>107</v>
      </c>
      <c r="E41" s="13" t="s">
        <v>118</v>
      </c>
      <c r="F41" s="14"/>
      <c r="G41" s="15"/>
      <c r="H41" s="16">
        <f t="shared" si="0"/>
        <v>0</v>
      </c>
      <c r="I41" s="16">
        <f t="shared" si="1"/>
        <v>0</v>
      </c>
      <c r="J41" s="14"/>
      <c r="K41" s="15"/>
      <c r="L41" s="16">
        <f t="shared" si="2"/>
        <v>0</v>
      </c>
      <c r="M41" s="16">
        <f t="shared" si="3"/>
        <v>0</v>
      </c>
      <c r="N41" s="14"/>
      <c r="O41" s="15"/>
      <c r="P41" s="16">
        <f t="shared" si="4"/>
        <v>0</v>
      </c>
      <c r="Q41" s="16">
        <f t="shared" si="5"/>
        <v>0</v>
      </c>
      <c r="R41" s="16"/>
      <c r="S41" s="14"/>
      <c r="T41" s="15"/>
      <c r="U41" s="16">
        <f t="shared" si="6"/>
        <v>0</v>
      </c>
      <c r="V41" s="16">
        <f t="shared" si="7"/>
        <v>0</v>
      </c>
      <c r="W41" s="16">
        <f t="shared" si="8"/>
        <v>0</v>
      </c>
      <c r="X41" s="16"/>
      <c r="Y41" s="14"/>
      <c r="Z41" s="15"/>
      <c r="AA41" s="16">
        <f t="shared" si="9"/>
        <v>0</v>
      </c>
      <c r="AB41" s="16">
        <f t="shared" si="10"/>
        <v>0</v>
      </c>
      <c r="AC41" s="16">
        <f t="shared" si="11"/>
        <v>0</v>
      </c>
      <c r="AD41" s="16"/>
      <c r="AE41" s="14"/>
      <c r="AF41" s="15"/>
      <c r="AG41" s="16">
        <f t="shared" si="12"/>
        <v>0</v>
      </c>
      <c r="AH41" s="16">
        <f t="shared" si="13"/>
        <v>0</v>
      </c>
      <c r="AI41" s="16">
        <f t="shared" si="14"/>
        <v>0</v>
      </c>
      <c r="AJ41" s="16"/>
      <c r="AK41" s="14"/>
      <c r="AL41" s="15"/>
      <c r="AM41" s="16">
        <f t="shared" si="15"/>
        <v>0</v>
      </c>
      <c r="AN41" s="16">
        <f t="shared" si="16"/>
        <v>0</v>
      </c>
      <c r="AO41" s="16">
        <f t="shared" si="17"/>
        <v>0</v>
      </c>
      <c r="AP41" s="16"/>
      <c r="AQ41" s="14"/>
      <c r="AR41" s="50"/>
      <c r="AS41" s="16">
        <f t="shared" si="18"/>
        <v>0</v>
      </c>
      <c r="AT41" s="16">
        <f t="shared" si="19"/>
        <v>0</v>
      </c>
      <c r="AU41" s="16">
        <f t="shared" si="20"/>
        <v>0</v>
      </c>
      <c r="AV41" s="16"/>
      <c r="AW41" s="14">
        <v>1024860425</v>
      </c>
      <c r="AX41" s="50"/>
      <c r="AY41" s="16">
        <f t="shared" si="21"/>
        <v>0</v>
      </c>
      <c r="AZ41" s="16">
        <f t="shared" si="22"/>
        <v>1024860425</v>
      </c>
      <c r="BA41" s="16">
        <f t="shared" si="23"/>
        <v>0</v>
      </c>
      <c r="BB41" s="16"/>
      <c r="BC41" s="14">
        <f>VLOOKUP(B41,[1]REPNCT004ReporteAuxiliarContabl!A$21:D$76,4,0)</f>
        <v>5160059952</v>
      </c>
      <c r="BD41" s="50"/>
      <c r="BE41" s="16">
        <f t="shared" si="24"/>
        <v>0</v>
      </c>
      <c r="BF41" s="16">
        <f t="shared" si="25"/>
        <v>6184920377</v>
      </c>
      <c r="BG41" s="16">
        <f t="shared" si="26"/>
        <v>0</v>
      </c>
    </row>
    <row r="42" spans="1:59" ht="15" hidden="1" customHeight="1" x14ac:dyDescent="0.2">
      <c r="A42" s="11">
        <v>8909801501</v>
      </c>
      <c r="B42" s="11">
        <v>890980150</v>
      </c>
      <c r="C42" s="11">
        <v>824105000</v>
      </c>
      <c r="D42" s="12" t="s">
        <v>66</v>
      </c>
      <c r="E42" s="13" t="s">
        <v>26</v>
      </c>
      <c r="F42" s="14"/>
      <c r="G42" s="15"/>
      <c r="H42" s="16">
        <f t="shared" si="0"/>
        <v>0</v>
      </c>
      <c r="I42" s="16">
        <f t="shared" si="1"/>
        <v>0</v>
      </c>
      <c r="J42" s="14"/>
      <c r="K42" s="15">
        <f>VLOOKUP(B42,[3]REPNCT004ReporteAuxiliarContabl!A$21:D$67,4,0)</f>
        <v>364500000</v>
      </c>
      <c r="L42" s="16">
        <f t="shared" si="2"/>
        <v>0</v>
      </c>
      <c r="M42" s="16">
        <f>+I42+K42</f>
        <v>364500000</v>
      </c>
      <c r="N42" s="14"/>
      <c r="O42" s="15">
        <v>182250000</v>
      </c>
      <c r="P42" s="16">
        <f t="shared" si="4"/>
        <v>0</v>
      </c>
      <c r="Q42" s="16">
        <f>+M42+O42</f>
        <v>546750000</v>
      </c>
      <c r="R42" s="16"/>
      <c r="S42" s="14"/>
      <c r="T42" s="15">
        <v>182250000</v>
      </c>
      <c r="U42" s="16">
        <f t="shared" si="6"/>
        <v>0</v>
      </c>
      <c r="V42" s="16">
        <f t="shared" si="7"/>
        <v>0</v>
      </c>
      <c r="W42" s="16">
        <f t="shared" si="8"/>
        <v>729000000</v>
      </c>
      <c r="X42" s="16"/>
      <c r="Y42" s="14"/>
      <c r="Z42" s="15">
        <v>182250000</v>
      </c>
      <c r="AA42" s="16">
        <f t="shared" si="9"/>
        <v>0</v>
      </c>
      <c r="AB42" s="16">
        <f t="shared" si="10"/>
        <v>0</v>
      </c>
      <c r="AC42" s="16">
        <f t="shared" si="11"/>
        <v>911250000</v>
      </c>
      <c r="AD42" s="16"/>
      <c r="AE42" s="14"/>
      <c r="AF42" s="15">
        <f>VLOOKUP(B42,[4]REPNCT004ReporteAuxiliarContabl!A$21:D$68,4,0)</f>
        <v>182250000</v>
      </c>
      <c r="AG42" s="16">
        <f t="shared" si="12"/>
        <v>0</v>
      </c>
      <c r="AH42" s="16">
        <f t="shared" si="13"/>
        <v>0</v>
      </c>
      <c r="AI42" s="16">
        <f t="shared" si="14"/>
        <v>1093500000</v>
      </c>
      <c r="AJ42" s="16"/>
      <c r="AK42" s="14"/>
      <c r="AL42" s="15">
        <f>VLOOKUP(B42,[5]REPNCT004ReporteAuxiliarContabl!A$21:D$67,4,0)</f>
        <v>182250000</v>
      </c>
      <c r="AM42" s="16">
        <f t="shared" si="15"/>
        <v>0</v>
      </c>
      <c r="AN42" s="16">
        <f t="shared" si="16"/>
        <v>0</v>
      </c>
      <c r="AO42" s="16">
        <f t="shared" si="17"/>
        <v>1275750000</v>
      </c>
      <c r="AP42" s="16"/>
      <c r="AQ42" s="14"/>
      <c r="AR42" s="50">
        <v>182250000</v>
      </c>
      <c r="AS42" s="16">
        <f t="shared" si="18"/>
        <v>0</v>
      </c>
      <c r="AT42" s="16">
        <f t="shared" si="19"/>
        <v>0</v>
      </c>
      <c r="AU42" s="16">
        <f t="shared" si="20"/>
        <v>1458000000</v>
      </c>
      <c r="AV42" s="16"/>
      <c r="AW42" s="14"/>
      <c r="AX42" s="50">
        <v>182250000</v>
      </c>
      <c r="AY42" s="16">
        <f t="shared" si="21"/>
        <v>0</v>
      </c>
      <c r="AZ42" s="16">
        <f t="shared" si="22"/>
        <v>0</v>
      </c>
      <c r="BA42" s="16">
        <f t="shared" si="23"/>
        <v>1640250000</v>
      </c>
      <c r="BB42" s="16"/>
      <c r="BC42" s="14"/>
      <c r="BD42" s="50">
        <f>VLOOKUP(B42,[6]REPNCT004ReporteAuxiliarContabl!A$21:D$67,4,0)</f>
        <v>182250000</v>
      </c>
      <c r="BE42" s="16">
        <f t="shared" si="24"/>
        <v>0</v>
      </c>
      <c r="BF42" s="16">
        <f t="shared" si="25"/>
        <v>0</v>
      </c>
      <c r="BG42" s="16">
        <f t="shared" si="26"/>
        <v>1822500000</v>
      </c>
    </row>
    <row r="43" spans="1:59" ht="15" hidden="1" customHeight="1" x14ac:dyDescent="0.2">
      <c r="A43" s="11">
        <v>8909801531</v>
      </c>
      <c r="B43" s="11">
        <v>890980153</v>
      </c>
      <c r="C43" s="11">
        <v>821505000</v>
      </c>
      <c r="D43" s="12" t="s">
        <v>49</v>
      </c>
      <c r="E43" s="29" t="s">
        <v>50</v>
      </c>
      <c r="F43" s="14"/>
      <c r="G43" s="15">
        <f>VLOOKUP(B43,[2]REPNCT004ReporteAuxiliarContabl!A$21:F$67,6,0)</f>
        <v>908333333</v>
      </c>
      <c r="H43" s="16">
        <f t="shared" si="0"/>
        <v>0</v>
      </c>
      <c r="I43" s="16">
        <f t="shared" si="1"/>
        <v>908333333</v>
      </c>
      <c r="J43" s="14"/>
      <c r="K43" s="15">
        <f>VLOOKUP(B43,[3]REPNCT004ReporteAuxiliarContabl!A$21:D$67,4,0)</f>
        <v>908333333</v>
      </c>
      <c r="L43" s="16">
        <f t="shared" si="2"/>
        <v>0</v>
      </c>
      <c r="M43" s="16">
        <f t="shared" si="3"/>
        <v>1816666666</v>
      </c>
      <c r="N43" s="14"/>
      <c r="O43" s="15">
        <v>908333333</v>
      </c>
      <c r="P43" s="16">
        <f t="shared" si="4"/>
        <v>0</v>
      </c>
      <c r="Q43" s="16">
        <f t="shared" si="5"/>
        <v>2724999999</v>
      </c>
      <c r="R43" s="16"/>
      <c r="S43" s="14"/>
      <c r="T43" s="15">
        <v>908333333</v>
      </c>
      <c r="U43" s="16">
        <f t="shared" si="6"/>
        <v>0</v>
      </c>
      <c r="V43" s="16">
        <f t="shared" si="7"/>
        <v>0</v>
      </c>
      <c r="W43" s="16">
        <f t="shared" si="8"/>
        <v>3633333332</v>
      </c>
      <c r="X43" s="16"/>
      <c r="Y43" s="14"/>
      <c r="Z43" s="15">
        <v>1265153918</v>
      </c>
      <c r="AA43" s="16">
        <f t="shared" si="9"/>
        <v>0</v>
      </c>
      <c r="AB43" s="16">
        <f t="shared" si="10"/>
        <v>0</v>
      </c>
      <c r="AC43" s="16">
        <f t="shared" si="11"/>
        <v>4898487250</v>
      </c>
      <c r="AD43" s="16"/>
      <c r="AE43" s="14"/>
      <c r="AF43" s="15">
        <f>VLOOKUP(B43,[4]REPNCT004ReporteAuxiliarContabl!A$21:D$68,4,0)</f>
        <v>908333333</v>
      </c>
      <c r="AG43" s="16">
        <f t="shared" si="12"/>
        <v>0</v>
      </c>
      <c r="AH43" s="16">
        <f t="shared" si="13"/>
        <v>0</v>
      </c>
      <c r="AI43" s="16">
        <f t="shared" si="14"/>
        <v>5806820583</v>
      </c>
      <c r="AJ43" s="16"/>
      <c r="AK43" s="14"/>
      <c r="AL43" s="15">
        <f>VLOOKUP(B43,[5]REPNCT004ReporteAuxiliarContabl!A$21:D$67,4,0)</f>
        <v>908333333</v>
      </c>
      <c r="AM43" s="16">
        <f t="shared" si="15"/>
        <v>0</v>
      </c>
      <c r="AN43" s="16">
        <f t="shared" si="16"/>
        <v>0</v>
      </c>
      <c r="AO43" s="16">
        <f t="shared" si="17"/>
        <v>6715153916</v>
      </c>
      <c r="AP43" s="16"/>
      <c r="AQ43" s="14"/>
      <c r="AR43" s="50">
        <v>908333333</v>
      </c>
      <c r="AS43" s="16">
        <f t="shared" si="18"/>
        <v>0</v>
      </c>
      <c r="AT43" s="16">
        <f t="shared" si="19"/>
        <v>0</v>
      </c>
      <c r="AU43" s="16">
        <f t="shared" si="20"/>
        <v>7623487249</v>
      </c>
      <c r="AV43" s="16"/>
      <c r="AW43" s="14">
        <v>1054919144</v>
      </c>
      <c r="AX43" s="50">
        <v>908333333</v>
      </c>
      <c r="AY43" s="16">
        <f t="shared" si="21"/>
        <v>0</v>
      </c>
      <c r="AZ43" s="16">
        <f t="shared" si="22"/>
        <v>1054919144</v>
      </c>
      <c r="BA43" s="16">
        <f t="shared" si="23"/>
        <v>8531820582</v>
      </c>
      <c r="BB43" s="16"/>
      <c r="BC43" s="14">
        <f>VLOOKUP(B43,[1]REPNCT004ReporteAuxiliarContabl!A$21:D$76,4,0)</f>
        <v>2780237280</v>
      </c>
      <c r="BD43" s="50">
        <f>VLOOKUP(B43,[6]REPNCT004ReporteAuxiliarContabl!A$21:D$67,4,0)</f>
        <v>908333333</v>
      </c>
      <c r="BE43" s="16">
        <f t="shared" si="24"/>
        <v>0</v>
      </c>
      <c r="BF43" s="16">
        <f t="shared" si="25"/>
        <v>3835156424</v>
      </c>
      <c r="BG43" s="16">
        <f t="shared" si="26"/>
        <v>9440153915</v>
      </c>
    </row>
    <row r="44" spans="1:59" ht="15" hidden="1" customHeight="1" x14ac:dyDescent="0.2">
      <c r="A44" s="11">
        <v>8910800313</v>
      </c>
      <c r="B44" s="11">
        <v>891080031</v>
      </c>
      <c r="C44" s="11">
        <v>27123000</v>
      </c>
      <c r="D44" s="12" t="s">
        <v>27</v>
      </c>
      <c r="E44" s="29" t="s">
        <v>121</v>
      </c>
      <c r="F44" s="14">
        <f>VLOOKUP(B44,[7]REPNCT004ReporteAuxiliarContabl!A$21:D$27,4,0)</f>
        <v>2748932192</v>
      </c>
      <c r="G44" s="15">
        <f>VLOOKUP(B44,[2]REPNCT004ReporteAuxiliarContabl!A$21:F$67,6,0)</f>
        <v>6313498098</v>
      </c>
      <c r="H44" s="16">
        <f t="shared" si="0"/>
        <v>2748932192</v>
      </c>
      <c r="I44" s="16">
        <f t="shared" si="1"/>
        <v>6313498098</v>
      </c>
      <c r="J44" s="14">
        <f>VLOOKUP(B44,[8]REPNCT004ReporteAuxiliarContabl!A$21:D$26,4,0)</f>
        <v>5497864384</v>
      </c>
      <c r="K44" s="15">
        <f>VLOOKUP(B44,[3]REPNCT004ReporteAuxiliarContabl!A$21:D$67,4,0)</f>
        <v>12626996196</v>
      </c>
      <c r="L44" s="16">
        <f t="shared" si="2"/>
        <v>8246796576</v>
      </c>
      <c r="M44" s="16">
        <f t="shared" si="3"/>
        <v>18940494294</v>
      </c>
      <c r="N44" s="14">
        <v>2748932192</v>
      </c>
      <c r="O44" s="15">
        <v>6313498098</v>
      </c>
      <c r="P44" s="16">
        <f t="shared" si="4"/>
        <v>10995728768</v>
      </c>
      <c r="Q44" s="16">
        <f t="shared" si="5"/>
        <v>25253992392</v>
      </c>
      <c r="R44" s="16">
        <v>3201692557</v>
      </c>
      <c r="S44" s="14">
        <v>1881792429</v>
      </c>
      <c r="T44" s="15">
        <v>10724928929</v>
      </c>
      <c r="U44" s="16">
        <f t="shared" si="6"/>
        <v>14197421325</v>
      </c>
      <c r="V44" s="16">
        <f t="shared" si="7"/>
        <v>1881792429</v>
      </c>
      <c r="W44" s="16">
        <f t="shared" si="8"/>
        <v>35978921321</v>
      </c>
      <c r="X44" s="16">
        <v>2748932192</v>
      </c>
      <c r="Y44" s="14"/>
      <c r="Z44" s="15">
        <v>9632005855</v>
      </c>
      <c r="AA44" s="16">
        <f t="shared" si="9"/>
        <v>16946353517</v>
      </c>
      <c r="AB44" s="16">
        <f t="shared" si="10"/>
        <v>1881792429</v>
      </c>
      <c r="AC44" s="16">
        <f t="shared" si="11"/>
        <v>45610927176</v>
      </c>
      <c r="AD44" s="16">
        <f>VLOOKUP(B44,[9]REPNCT004ReporteAuxiliarContabl!A$21:D$27,4,0)</f>
        <v>5045104019</v>
      </c>
      <c r="AE44" s="14"/>
      <c r="AF44" s="15">
        <f>VLOOKUP(B44,[4]REPNCT004ReporteAuxiliarContabl!A$21:D$68,4,0)</f>
        <v>12626996196</v>
      </c>
      <c r="AG44" s="16">
        <f t="shared" si="12"/>
        <v>21991457536</v>
      </c>
      <c r="AH44" s="16">
        <f t="shared" si="13"/>
        <v>1881792429</v>
      </c>
      <c r="AI44" s="16">
        <f t="shared" si="14"/>
        <v>58237923372</v>
      </c>
      <c r="AJ44" s="16">
        <v>2748932194</v>
      </c>
      <c r="AK44" s="14"/>
      <c r="AL44" s="15">
        <f>VLOOKUP(B44,[5]REPNCT004ReporteAuxiliarContabl!A$21:D$67,4,0)</f>
        <v>6313498098</v>
      </c>
      <c r="AM44" s="16">
        <f t="shared" si="15"/>
        <v>24740389730</v>
      </c>
      <c r="AN44" s="16">
        <f t="shared" si="16"/>
        <v>1881792429</v>
      </c>
      <c r="AO44" s="16">
        <f t="shared" si="17"/>
        <v>64551421470</v>
      </c>
      <c r="AP44" s="16">
        <v>2748932194</v>
      </c>
      <c r="AQ44" s="14"/>
      <c r="AR44" s="50">
        <v>6313498098</v>
      </c>
      <c r="AS44" s="16">
        <f t="shared" si="18"/>
        <v>27489321924</v>
      </c>
      <c r="AT44" s="16">
        <f t="shared" si="19"/>
        <v>1881792429</v>
      </c>
      <c r="AU44" s="16">
        <f t="shared" si="20"/>
        <v>70864919568</v>
      </c>
      <c r="AV44" s="16">
        <v>2748932194</v>
      </c>
      <c r="AW44" s="14">
        <v>2194596546</v>
      </c>
      <c r="AX44" s="50">
        <v>6313498098</v>
      </c>
      <c r="AY44" s="16">
        <f t="shared" si="21"/>
        <v>30238254118</v>
      </c>
      <c r="AZ44" s="16">
        <f t="shared" si="22"/>
        <v>4076388975</v>
      </c>
      <c r="BA44" s="16">
        <f t="shared" si="23"/>
        <v>77178417666</v>
      </c>
      <c r="BB44" s="16">
        <f>VLOOKUP(B44,[10]REPNCT004ReporteAuxiliarContabl!A$21:D$27,4,0)</f>
        <v>2748932194</v>
      </c>
      <c r="BC44" s="14">
        <f>VLOOKUP(B44,[1]REPNCT004ReporteAuxiliarContabl!A$21:D$76,4,0)</f>
        <v>4711977147</v>
      </c>
      <c r="BD44" s="50">
        <f>VLOOKUP(B44,[6]REPNCT004ReporteAuxiliarContabl!A$21:D$67,4,0)</f>
        <v>6313498098</v>
      </c>
      <c r="BE44" s="16">
        <f t="shared" si="24"/>
        <v>32987186312</v>
      </c>
      <c r="BF44" s="16">
        <f t="shared" si="25"/>
        <v>8788366122</v>
      </c>
      <c r="BG44" s="16">
        <f t="shared" si="26"/>
        <v>83491915764</v>
      </c>
    </row>
    <row r="45" spans="1:59" ht="15" hidden="1" customHeight="1" x14ac:dyDescent="0.2">
      <c r="A45" s="11">
        <v>8911800842</v>
      </c>
      <c r="B45" s="11">
        <v>891180084</v>
      </c>
      <c r="C45" s="11">
        <v>26141000</v>
      </c>
      <c r="D45" s="12" t="s">
        <v>67</v>
      </c>
      <c r="E45" s="13" t="s">
        <v>28</v>
      </c>
      <c r="F45" s="14"/>
      <c r="G45" s="15">
        <f>VLOOKUP(B45,[2]REPNCT004ReporteAuxiliarContabl!A$21:F$67,6,0)</f>
        <v>4085931643</v>
      </c>
      <c r="H45" s="16">
        <f t="shared" si="0"/>
        <v>0</v>
      </c>
      <c r="I45" s="16">
        <f t="shared" si="1"/>
        <v>4085931643</v>
      </c>
      <c r="J45" s="14"/>
      <c r="K45" s="15">
        <f>VLOOKUP(B45,[3]REPNCT004ReporteAuxiliarContabl!A$21:D$67,4,0)</f>
        <v>8171863286</v>
      </c>
      <c r="L45" s="16">
        <f t="shared" si="2"/>
        <v>0</v>
      </c>
      <c r="M45" s="16">
        <f t="shared" si="3"/>
        <v>12257794929</v>
      </c>
      <c r="N45" s="14"/>
      <c r="O45" s="15">
        <v>4085931643</v>
      </c>
      <c r="P45" s="16">
        <f t="shared" si="4"/>
        <v>0</v>
      </c>
      <c r="Q45" s="16">
        <f t="shared" si="5"/>
        <v>16343726572</v>
      </c>
      <c r="R45" s="16"/>
      <c r="S45" s="14">
        <v>2969410598</v>
      </c>
      <c r="T45" s="15">
        <v>4905442676</v>
      </c>
      <c r="U45" s="16">
        <f t="shared" si="6"/>
        <v>0</v>
      </c>
      <c r="V45" s="16">
        <f t="shared" si="7"/>
        <v>2969410598</v>
      </c>
      <c r="W45" s="16">
        <f t="shared" si="8"/>
        <v>21249169248</v>
      </c>
      <c r="X45" s="16"/>
      <c r="Y45" s="14"/>
      <c r="Z45" s="15">
        <v>6191734423</v>
      </c>
      <c r="AA45" s="16">
        <f t="shared" si="9"/>
        <v>0</v>
      </c>
      <c r="AB45" s="16">
        <f t="shared" si="10"/>
        <v>2969410598</v>
      </c>
      <c r="AC45" s="16">
        <f t="shared" si="11"/>
        <v>27440903671</v>
      </c>
      <c r="AD45" s="16"/>
      <c r="AE45" s="14"/>
      <c r="AF45" s="15">
        <f>VLOOKUP(B45,[4]REPNCT004ReporteAuxiliarContabl!A$21:D$68,4,0)</f>
        <v>8171863286</v>
      </c>
      <c r="AG45" s="16">
        <f t="shared" si="12"/>
        <v>0</v>
      </c>
      <c r="AH45" s="16">
        <f t="shared" si="13"/>
        <v>2969410598</v>
      </c>
      <c r="AI45" s="16">
        <f t="shared" si="14"/>
        <v>35612766957</v>
      </c>
      <c r="AJ45" s="16"/>
      <c r="AK45" s="14"/>
      <c r="AL45" s="15">
        <f>VLOOKUP(B45,[5]REPNCT004ReporteAuxiliarContabl!A$21:D$67,4,0)</f>
        <v>4085931643</v>
      </c>
      <c r="AM45" s="16">
        <f t="shared" si="15"/>
        <v>0</v>
      </c>
      <c r="AN45" s="16">
        <f t="shared" si="16"/>
        <v>2969410598</v>
      </c>
      <c r="AO45" s="16">
        <f t="shared" si="17"/>
        <v>39698698600</v>
      </c>
      <c r="AP45" s="16"/>
      <c r="AQ45" s="14"/>
      <c r="AR45" s="50">
        <v>4085931643</v>
      </c>
      <c r="AS45" s="16">
        <f t="shared" si="18"/>
        <v>0</v>
      </c>
      <c r="AT45" s="16">
        <f t="shared" si="19"/>
        <v>2969410598</v>
      </c>
      <c r="AU45" s="16">
        <f t="shared" si="20"/>
        <v>43784630243</v>
      </c>
      <c r="AV45" s="16"/>
      <c r="AW45" s="14">
        <v>2311816144</v>
      </c>
      <c r="AX45" s="50">
        <v>4085931643</v>
      </c>
      <c r="AY45" s="16">
        <f t="shared" si="21"/>
        <v>0</v>
      </c>
      <c r="AZ45" s="16">
        <f t="shared" si="22"/>
        <v>5281226742</v>
      </c>
      <c r="BA45" s="16">
        <f t="shared" si="23"/>
        <v>47870561886</v>
      </c>
      <c r="BB45" s="16"/>
      <c r="BC45" s="14">
        <f>VLOOKUP(B45,[1]REPNCT004ReporteAuxiliarContabl!A$21:D$76,4,0)</f>
        <v>4234156171</v>
      </c>
      <c r="BD45" s="50">
        <f>VLOOKUP(B45,[6]REPNCT004ReporteAuxiliarContabl!A$21:D$67,4,0)</f>
        <v>4085931643</v>
      </c>
      <c r="BE45" s="16">
        <f t="shared" si="24"/>
        <v>0</v>
      </c>
      <c r="BF45" s="16">
        <f t="shared" si="25"/>
        <v>9515382913</v>
      </c>
      <c r="BG45" s="16">
        <f t="shared" si="26"/>
        <v>51956493529</v>
      </c>
    </row>
    <row r="46" spans="1:59" ht="15" hidden="1" customHeight="1" x14ac:dyDescent="0.2">
      <c r="A46" s="11">
        <v>8911903461</v>
      </c>
      <c r="B46" s="11">
        <v>891190346</v>
      </c>
      <c r="C46" s="11">
        <v>26318000</v>
      </c>
      <c r="D46" s="12" t="s">
        <v>29</v>
      </c>
      <c r="E46" s="13" t="s">
        <v>30</v>
      </c>
      <c r="F46" s="14"/>
      <c r="G46" s="15">
        <f>VLOOKUP(B46,[2]REPNCT004ReporteAuxiliarContabl!A$21:F$67,6,0)</f>
        <v>2173173961</v>
      </c>
      <c r="H46" s="16">
        <f t="shared" si="0"/>
        <v>0</v>
      </c>
      <c r="I46" s="16">
        <f t="shared" si="1"/>
        <v>2173173961</v>
      </c>
      <c r="J46" s="14"/>
      <c r="K46" s="15">
        <f>VLOOKUP(B46,[3]REPNCT004ReporteAuxiliarContabl!A$21:D$67,4,0)</f>
        <v>4346347922</v>
      </c>
      <c r="L46" s="16">
        <f t="shared" si="2"/>
        <v>0</v>
      </c>
      <c r="M46" s="16">
        <f t="shared" si="3"/>
        <v>6519521883</v>
      </c>
      <c r="N46" s="14"/>
      <c r="O46" s="15">
        <v>2173173961</v>
      </c>
      <c r="P46" s="16">
        <f t="shared" si="4"/>
        <v>0</v>
      </c>
      <c r="Q46" s="16">
        <f t="shared" si="5"/>
        <v>8692695844</v>
      </c>
      <c r="R46" s="16"/>
      <c r="S46" s="14">
        <v>1085099483</v>
      </c>
      <c r="T46" s="15">
        <v>2662579049</v>
      </c>
      <c r="U46" s="16">
        <f t="shared" si="6"/>
        <v>0</v>
      </c>
      <c r="V46" s="16">
        <f t="shared" si="7"/>
        <v>1085099483</v>
      </c>
      <c r="W46" s="16">
        <f t="shared" si="8"/>
        <v>11355274893</v>
      </c>
      <c r="X46" s="16"/>
      <c r="Y46" s="14"/>
      <c r="Z46" s="15">
        <v>3654327733</v>
      </c>
      <c r="AA46" s="16">
        <f t="shared" si="9"/>
        <v>0</v>
      </c>
      <c r="AB46" s="16">
        <f t="shared" si="10"/>
        <v>1085099483</v>
      </c>
      <c r="AC46" s="16">
        <f t="shared" si="11"/>
        <v>15009602626</v>
      </c>
      <c r="AD46" s="16"/>
      <c r="AE46" s="14"/>
      <c r="AF46" s="15">
        <f>VLOOKUP(B46,[4]REPNCT004ReporteAuxiliarContabl!A$21:D$68,4,0)</f>
        <v>4346347922</v>
      </c>
      <c r="AG46" s="16">
        <f t="shared" si="12"/>
        <v>0</v>
      </c>
      <c r="AH46" s="16">
        <f t="shared" si="13"/>
        <v>1085099483</v>
      </c>
      <c r="AI46" s="16">
        <f t="shared" si="14"/>
        <v>19355950548</v>
      </c>
      <c r="AJ46" s="16"/>
      <c r="AK46" s="14"/>
      <c r="AL46" s="15">
        <f>VLOOKUP(B46,[5]REPNCT004ReporteAuxiliarContabl!A$21:D$67,4,0)</f>
        <v>2173173961</v>
      </c>
      <c r="AM46" s="16">
        <f t="shared" si="15"/>
        <v>0</v>
      </c>
      <c r="AN46" s="16">
        <f t="shared" si="16"/>
        <v>1085099483</v>
      </c>
      <c r="AO46" s="16">
        <f t="shared" si="17"/>
        <v>21529124509</v>
      </c>
      <c r="AP46" s="16"/>
      <c r="AQ46" s="14"/>
      <c r="AR46" s="50">
        <v>2173173961</v>
      </c>
      <c r="AS46" s="16">
        <f t="shared" si="18"/>
        <v>0</v>
      </c>
      <c r="AT46" s="16">
        <f t="shared" si="19"/>
        <v>1085099483</v>
      </c>
      <c r="AU46" s="16">
        <f t="shared" si="20"/>
        <v>23702298470</v>
      </c>
      <c r="AV46" s="16"/>
      <c r="AW46" s="14">
        <v>2169806415</v>
      </c>
      <c r="AX46" s="50">
        <v>2173173961</v>
      </c>
      <c r="AY46" s="16">
        <f t="shared" si="21"/>
        <v>0</v>
      </c>
      <c r="AZ46" s="16">
        <f t="shared" si="22"/>
        <v>3254905898</v>
      </c>
      <c r="BA46" s="16">
        <f t="shared" si="23"/>
        <v>25875472431</v>
      </c>
      <c r="BB46" s="16"/>
      <c r="BC46" s="14">
        <f>VLOOKUP(B46,[1]REPNCT004ReporteAuxiliarContabl!A$21:D$76,4,0)</f>
        <v>3931378523</v>
      </c>
      <c r="BD46" s="50">
        <f>VLOOKUP(B46,[6]REPNCT004ReporteAuxiliarContabl!A$21:D$67,4,0)</f>
        <v>2173173961</v>
      </c>
      <c r="BE46" s="16">
        <f t="shared" si="24"/>
        <v>0</v>
      </c>
      <c r="BF46" s="16">
        <f t="shared" si="25"/>
        <v>7186284421</v>
      </c>
      <c r="BG46" s="16">
        <f t="shared" si="26"/>
        <v>28048646392</v>
      </c>
    </row>
    <row r="47" spans="1:59" ht="15" hidden="1" customHeight="1" x14ac:dyDescent="0.2">
      <c r="A47" s="11">
        <v>8913800335</v>
      </c>
      <c r="B47" s="11">
        <v>891380033</v>
      </c>
      <c r="C47" s="11">
        <v>211176111</v>
      </c>
      <c r="D47" s="12" t="s">
        <v>31</v>
      </c>
      <c r="E47" s="17" t="s">
        <v>84</v>
      </c>
      <c r="F47" s="14"/>
      <c r="G47" s="15"/>
      <c r="H47" s="16">
        <f t="shared" si="0"/>
        <v>0</v>
      </c>
      <c r="I47" s="16">
        <f t="shared" si="1"/>
        <v>0</v>
      </c>
      <c r="J47" s="14"/>
      <c r="K47" s="15"/>
      <c r="L47" s="16">
        <f t="shared" si="2"/>
        <v>0</v>
      </c>
      <c r="M47" s="16">
        <f t="shared" si="3"/>
        <v>0</v>
      </c>
      <c r="N47" s="14"/>
      <c r="O47" s="15"/>
      <c r="P47" s="16">
        <f t="shared" si="4"/>
        <v>0</v>
      </c>
      <c r="Q47" s="16">
        <f t="shared" si="5"/>
        <v>0</v>
      </c>
      <c r="R47" s="16"/>
      <c r="S47" s="14"/>
      <c r="T47" s="15"/>
      <c r="U47" s="16">
        <f t="shared" si="6"/>
        <v>0</v>
      </c>
      <c r="V47" s="16">
        <f t="shared" si="7"/>
        <v>0</v>
      </c>
      <c r="W47" s="16">
        <f t="shared" si="8"/>
        <v>0</v>
      </c>
      <c r="X47" s="16"/>
      <c r="Y47" s="14"/>
      <c r="Z47" s="15"/>
      <c r="AA47" s="16">
        <f t="shared" si="9"/>
        <v>0</v>
      </c>
      <c r="AB47" s="16">
        <f t="shared" si="10"/>
        <v>0</v>
      </c>
      <c r="AC47" s="16">
        <f t="shared" si="11"/>
        <v>0</v>
      </c>
      <c r="AD47" s="16"/>
      <c r="AE47" s="14"/>
      <c r="AF47" s="15"/>
      <c r="AG47" s="16">
        <f t="shared" si="12"/>
        <v>0</v>
      </c>
      <c r="AH47" s="16">
        <f t="shared" si="13"/>
        <v>0</v>
      </c>
      <c r="AI47" s="16">
        <f t="shared" si="14"/>
        <v>0</v>
      </c>
      <c r="AJ47" s="16"/>
      <c r="AK47" s="14"/>
      <c r="AL47" s="15"/>
      <c r="AM47" s="16">
        <f t="shared" si="15"/>
        <v>0</v>
      </c>
      <c r="AN47" s="16">
        <f t="shared" si="16"/>
        <v>0</v>
      </c>
      <c r="AO47" s="16">
        <f t="shared" si="17"/>
        <v>0</v>
      </c>
      <c r="AP47" s="16"/>
      <c r="AQ47" s="14"/>
      <c r="AR47" s="50"/>
      <c r="AS47" s="16">
        <f t="shared" si="18"/>
        <v>0</v>
      </c>
      <c r="AT47" s="16">
        <f t="shared" si="19"/>
        <v>0</v>
      </c>
      <c r="AU47" s="16">
        <f t="shared" si="20"/>
        <v>0</v>
      </c>
      <c r="AV47" s="16"/>
      <c r="AW47" s="14"/>
      <c r="AX47" s="50"/>
      <c r="AY47" s="16">
        <f t="shared" si="21"/>
        <v>0</v>
      </c>
      <c r="AZ47" s="16">
        <f t="shared" si="22"/>
        <v>0</v>
      </c>
      <c r="BA47" s="16">
        <f t="shared" si="23"/>
        <v>0</v>
      </c>
      <c r="BB47" s="16"/>
      <c r="BC47" s="14"/>
      <c r="BD47" s="50"/>
      <c r="BE47" s="16">
        <f t="shared" si="24"/>
        <v>0</v>
      </c>
      <c r="BF47" s="16">
        <f t="shared" si="25"/>
        <v>0</v>
      </c>
      <c r="BG47" s="16">
        <f t="shared" si="26"/>
        <v>0</v>
      </c>
    </row>
    <row r="48" spans="1:59" ht="15" hidden="1" customHeight="1" x14ac:dyDescent="0.2">
      <c r="A48" s="11">
        <v>8914800359</v>
      </c>
      <c r="B48" s="11">
        <v>891480035</v>
      </c>
      <c r="C48" s="11">
        <v>24666000</v>
      </c>
      <c r="D48" s="12" t="s">
        <v>68</v>
      </c>
      <c r="E48" s="13" t="s">
        <v>91</v>
      </c>
      <c r="F48" s="14">
        <f>VLOOKUP(B48,[7]REPNCT004ReporteAuxiliarContabl!A$21:D$27,4,0)</f>
        <v>124289633</v>
      </c>
      <c r="G48" s="15">
        <f>VLOOKUP(B48,[2]REPNCT004ReporteAuxiliarContabl!A$21:F$67,6,0)</f>
        <v>7484726512</v>
      </c>
      <c r="H48" s="16">
        <f t="shared" si="0"/>
        <v>124289633</v>
      </c>
      <c r="I48" s="16">
        <f t="shared" si="1"/>
        <v>7484726512</v>
      </c>
      <c r="J48" s="14">
        <f>VLOOKUP(B48,[8]REPNCT004ReporteAuxiliarContabl!A$21:D$26,4,0)</f>
        <v>248579266</v>
      </c>
      <c r="K48" s="15">
        <f>VLOOKUP(B48,[3]REPNCT004ReporteAuxiliarContabl!A$21:D$67,4,0)</f>
        <v>14969453024</v>
      </c>
      <c r="L48" s="16">
        <f t="shared" si="2"/>
        <v>372868899</v>
      </c>
      <c r="M48" s="16">
        <f t="shared" si="3"/>
        <v>22454179536</v>
      </c>
      <c r="N48" s="14">
        <v>124289633</v>
      </c>
      <c r="O48" s="15">
        <v>7484726512</v>
      </c>
      <c r="P48" s="16">
        <f t="shared" si="4"/>
        <v>497158532</v>
      </c>
      <c r="Q48" s="16">
        <f t="shared" si="5"/>
        <v>29938906048</v>
      </c>
      <c r="R48" s="16">
        <v>144760643</v>
      </c>
      <c r="S48" s="14">
        <v>3236352616</v>
      </c>
      <c r="T48" s="15">
        <v>8602161637</v>
      </c>
      <c r="U48" s="16">
        <f t="shared" si="6"/>
        <v>641919175</v>
      </c>
      <c r="V48" s="16">
        <f t="shared" si="7"/>
        <v>3236352616</v>
      </c>
      <c r="W48" s="16">
        <f t="shared" si="8"/>
        <v>38541067685</v>
      </c>
      <c r="X48" s="16">
        <v>124289633</v>
      </c>
      <c r="Y48" s="14"/>
      <c r="Z48" s="15">
        <v>10927174686</v>
      </c>
      <c r="AA48" s="16">
        <f t="shared" si="9"/>
        <v>766208808</v>
      </c>
      <c r="AB48" s="16">
        <f t="shared" si="10"/>
        <v>3236352616</v>
      </c>
      <c r="AC48" s="16">
        <f t="shared" si="11"/>
        <v>49468242371</v>
      </c>
      <c r="AD48" s="16">
        <f>VLOOKUP(B48,[9]REPNCT004ReporteAuxiliarContabl!A$21:D$27,4,0)</f>
        <v>228108256</v>
      </c>
      <c r="AE48" s="14"/>
      <c r="AF48" s="15">
        <f>VLOOKUP(B48,[4]REPNCT004ReporteAuxiliarContabl!A$21:D$68,4,0)</f>
        <v>14969453024</v>
      </c>
      <c r="AG48" s="16">
        <f t="shared" si="12"/>
        <v>994317064</v>
      </c>
      <c r="AH48" s="16">
        <f t="shared" si="13"/>
        <v>3236352616</v>
      </c>
      <c r="AI48" s="16">
        <f t="shared" si="14"/>
        <v>64437695395</v>
      </c>
      <c r="AJ48" s="16">
        <v>124289633</v>
      </c>
      <c r="AK48" s="14"/>
      <c r="AL48" s="15">
        <f>VLOOKUP(B48,[5]REPNCT004ReporteAuxiliarContabl!A$21:D$67,4,0)</f>
        <v>7484726512</v>
      </c>
      <c r="AM48" s="16">
        <f t="shared" si="15"/>
        <v>1118606697</v>
      </c>
      <c r="AN48" s="16">
        <f t="shared" si="16"/>
        <v>3236352616</v>
      </c>
      <c r="AO48" s="16">
        <f t="shared" si="17"/>
        <v>71922421907</v>
      </c>
      <c r="AP48" s="16">
        <v>124289633</v>
      </c>
      <c r="AQ48" s="14"/>
      <c r="AR48" s="50">
        <v>7484726512</v>
      </c>
      <c r="AS48" s="16">
        <f t="shared" si="18"/>
        <v>1242896330</v>
      </c>
      <c r="AT48" s="16">
        <f t="shared" si="19"/>
        <v>3236352616</v>
      </c>
      <c r="AU48" s="16">
        <f t="shared" si="20"/>
        <v>79407148419</v>
      </c>
      <c r="AV48" s="16">
        <v>124289633</v>
      </c>
      <c r="AW48" s="14">
        <v>2335224964</v>
      </c>
      <c r="AX48" s="50">
        <v>7484726512</v>
      </c>
      <c r="AY48" s="16">
        <f t="shared" si="21"/>
        <v>1367185963</v>
      </c>
      <c r="AZ48" s="16">
        <f t="shared" si="22"/>
        <v>5571577580</v>
      </c>
      <c r="BA48" s="16">
        <f t="shared" si="23"/>
        <v>86891874931</v>
      </c>
      <c r="BB48" s="16">
        <f>VLOOKUP(B48,[10]REPNCT004ReporteAuxiliarContabl!A$21:D$27,4,0)</f>
        <v>124289633</v>
      </c>
      <c r="BC48" s="14">
        <f>VLOOKUP(B48,[1]REPNCT004ReporteAuxiliarContabl!A$21:D$76,4,0)</f>
        <v>6808980010</v>
      </c>
      <c r="BD48" s="50">
        <f>VLOOKUP(B48,[6]REPNCT004ReporteAuxiliarContabl!A$21:D$67,4,0)</f>
        <v>7484726512</v>
      </c>
      <c r="BE48" s="16">
        <f t="shared" si="24"/>
        <v>1491475596</v>
      </c>
      <c r="BF48" s="16">
        <f t="shared" si="25"/>
        <v>12380557590</v>
      </c>
      <c r="BG48" s="16">
        <f t="shared" si="26"/>
        <v>94376601443</v>
      </c>
    </row>
    <row r="49" spans="1:59" ht="15" hidden="1" customHeight="1" x14ac:dyDescent="0.2">
      <c r="A49" s="11">
        <v>8915003192</v>
      </c>
      <c r="B49" s="11">
        <v>891500319</v>
      </c>
      <c r="C49" s="11">
        <v>27219000</v>
      </c>
      <c r="D49" s="12" t="s">
        <v>32</v>
      </c>
      <c r="E49" s="29" t="s">
        <v>586</v>
      </c>
      <c r="F49" s="14">
        <f>VLOOKUP(B49,[7]REPNCT004ReporteAuxiliarContabl!A$21:D$27,4,0)</f>
        <v>2193243636</v>
      </c>
      <c r="G49" s="15">
        <f>VLOOKUP(B49,[2]REPNCT004ReporteAuxiliarContabl!A$21:F$67,6,0)</f>
        <v>7781160146</v>
      </c>
      <c r="H49" s="16">
        <f t="shared" si="0"/>
        <v>2193243636</v>
      </c>
      <c r="I49" s="16">
        <f t="shared" si="1"/>
        <v>7781160146</v>
      </c>
      <c r="J49" s="14">
        <f>VLOOKUP(B49,[8]REPNCT004ReporteAuxiliarContabl!A$21:D$26,4,0)</f>
        <v>4386487271</v>
      </c>
      <c r="K49" s="15">
        <f>VLOOKUP(B49,[3]REPNCT004ReporteAuxiliarContabl!A$21:D$67,4,0)</f>
        <v>15562320292</v>
      </c>
      <c r="L49" s="16">
        <f t="shared" si="2"/>
        <v>6579730907</v>
      </c>
      <c r="M49" s="16">
        <f t="shared" si="3"/>
        <v>23343480438</v>
      </c>
      <c r="N49" s="14">
        <v>2193243636</v>
      </c>
      <c r="O49" s="15">
        <v>7781160146</v>
      </c>
      <c r="P49" s="16">
        <f t="shared" si="4"/>
        <v>8772974543</v>
      </c>
      <c r="Q49" s="16">
        <f t="shared" si="5"/>
        <v>31124640584</v>
      </c>
      <c r="R49" s="16">
        <v>2554479825</v>
      </c>
      <c r="S49" s="14">
        <v>3654219075</v>
      </c>
      <c r="T49" s="15">
        <v>8599661898</v>
      </c>
      <c r="U49" s="16">
        <f t="shared" si="6"/>
        <v>11327454368</v>
      </c>
      <c r="V49" s="16">
        <f t="shared" si="7"/>
        <v>3654219075</v>
      </c>
      <c r="W49" s="16">
        <f t="shared" si="8"/>
        <v>39724302482</v>
      </c>
      <c r="X49" s="16">
        <v>2193243636</v>
      </c>
      <c r="Y49" s="14"/>
      <c r="Z49" s="15">
        <v>11317560635</v>
      </c>
      <c r="AA49" s="16">
        <f t="shared" si="9"/>
        <v>13520698004</v>
      </c>
      <c r="AB49" s="16">
        <f t="shared" si="10"/>
        <v>3654219075</v>
      </c>
      <c r="AC49" s="16">
        <f t="shared" si="11"/>
        <v>51041863117</v>
      </c>
      <c r="AD49" s="16">
        <f>VLOOKUP(B49,[9]REPNCT004ReporteAuxiliarContabl!A$21:D$27,4,0)</f>
        <v>4621353611</v>
      </c>
      <c r="AE49" s="14"/>
      <c r="AF49" s="15">
        <f>VLOOKUP(B49,[4]REPNCT004ReporteAuxiliarContabl!A$21:D$68,4,0)</f>
        <v>15562320292</v>
      </c>
      <c r="AG49" s="16">
        <f t="shared" si="12"/>
        <v>18142051615</v>
      </c>
      <c r="AH49" s="16">
        <f t="shared" si="13"/>
        <v>3654219075</v>
      </c>
      <c r="AI49" s="16">
        <f t="shared" si="14"/>
        <v>66604183409</v>
      </c>
      <c r="AJ49" s="16">
        <v>2310676806</v>
      </c>
      <c r="AK49" s="14"/>
      <c r="AL49" s="15">
        <f>VLOOKUP(B49,[5]REPNCT004ReporteAuxiliarContabl!A$21:D$67,4,0)</f>
        <v>7781160146</v>
      </c>
      <c r="AM49" s="16">
        <f t="shared" si="15"/>
        <v>20452728421</v>
      </c>
      <c r="AN49" s="16">
        <f t="shared" si="16"/>
        <v>3654219075</v>
      </c>
      <c r="AO49" s="16">
        <f t="shared" si="17"/>
        <v>74385343555</v>
      </c>
      <c r="AP49" s="16">
        <v>2310676806</v>
      </c>
      <c r="AQ49" s="14"/>
      <c r="AR49" s="50">
        <v>7781160146</v>
      </c>
      <c r="AS49" s="16">
        <f t="shared" si="18"/>
        <v>22763405227</v>
      </c>
      <c r="AT49" s="16">
        <f t="shared" si="19"/>
        <v>3654219075</v>
      </c>
      <c r="AU49" s="16">
        <f t="shared" si="20"/>
        <v>82166503701</v>
      </c>
      <c r="AV49" s="16">
        <v>2310676806</v>
      </c>
      <c r="AW49" s="14">
        <v>2322755587</v>
      </c>
      <c r="AX49" s="50">
        <v>7781160146</v>
      </c>
      <c r="AY49" s="16">
        <f t="shared" si="21"/>
        <v>25074082033</v>
      </c>
      <c r="AZ49" s="16">
        <f t="shared" si="22"/>
        <v>5976974662</v>
      </c>
      <c r="BA49" s="16">
        <f t="shared" si="23"/>
        <v>89947663847</v>
      </c>
      <c r="BB49" s="16">
        <f>VLOOKUP(B49,[10]REPNCT004ReporteAuxiliarContabl!A$21:D$27,4,0)</f>
        <v>2310676806</v>
      </c>
      <c r="BC49" s="14">
        <f>VLOOKUP(B49,[1]REPNCT004ReporteAuxiliarContabl!A$21:D$76,4,0)</f>
        <v>5099911009</v>
      </c>
      <c r="BD49" s="50">
        <f>VLOOKUP(B49,[6]REPNCT004ReporteAuxiliarContabl!A$21:D$67,4,0)</f>
        <v>7781160146</v>
      </c>
      <c r="BE49" s="16">
        <f t="shared" si="24"/>
        <v>27384758839</v>
      </c>
      <c r="BF49" s="16">
        <f t="shared" si="25"/>
        <v>11076885671</v>
      </c>
      <c r="BG49" s="16">
        <f t="shared" si="26"/>
        <v>97728823993</v>
      </c>
    </row>
    <row r="50" spans="1:59" ht="15" hidden="1" customHeight="1" x14ac:dyDescent="0.2">
      <c r="A50" s="11">
        <v>8915007591</v>
      </c>
      <c r="B50" s="11">
        <v>891500759</v>
      </c>
      <c r="C50" s="11">
        <v>822719000</v>
      </c>
      <c r="D50" s="12" t="s">
        <v>33</v>
      </c>
      <c r="E50" s="29" t="s">
        <v>34</v>
      </c>
      <c r="F50" s="14"/>
      <c r="G50" s="15">
        <f>VLOOKUP(B50,[2]REPNCT004ReporteAuxiliarContabl!A$21:F$67,6,0)</f>
        <v>488333333</v>
      </c>
      <c r="H50" s="16">
        <f t="shared" si="0"/>
        <v>0</v>
      </c>
      <c r="I50" s="16">
        <f t="shared" si="1"/>
        <v>488333333</v>
      </c>
      <c r="J50" s="14"/>
      <c r="K50" s="15">
        <f>VLOOKUP(B50,[3]REPNCT004ReporteAuxiliarContabl!A$21:D$67,4,0)</f>
        <v>488333333</v>
      </c>
      <c r="L50" s="16">
        <f t="shared" si="2"/>
        <v>0</v>
      </c>
      <c r="M50" s="16">
        <f t="shared" si="3"/>
        <v>976666666</v>
      </c>
      <c r="N50" s="14"/>
      <c r="O50" s="15">
        <v>488333333</v>
      </c>
      <c r="P50" s="16">
        <f t="shared" si="4"/>
        <v>0</v>
      </c>
      <c r="Q50" s="16">
        <f t="shared" si="5"/>
        <v>1464999999</v>
      </c>
      <c r="R50" s="16"/>
      <c r="S50" s="14"/>
      <c r="T50" s="15">
        <v>488333333</v>
      </c>
      <c r="U50" s="16">
        <f t="shared" si="6"/>
        <v>0</v>
      </c>
      <c r="V50" s="16">
        <f t="shared" si="7"/>
        <v>0</v>
      </c>
      <c r="W50" s="16">
        <f t="shared" si="8"/>
        <v>1953333332</v>
      </c>
      <c r="X50" s="16"/>
      <c r="Y50" s="14"/>
      <c r="Z50" s="15">
        <v>679290256</v>
      </c>
      <c r="AA50" s="16">
        <f t="shared" si="9"/>
        <v>0</v>
      </c>
      <c r="AB50" s="16">
        <f t="shared" si="10"/>
        <v>0</v>
      </c>
      <c r="AC50" s="16">
        <f t="shared" si="11"/>
        <v>2632623588</v>
      </c>
      <c r="AD50" s="16"/>
      <c r="AE50" s="14"/>
      <c r="AF50" s="15">
        <f>VLOOKUP(B50,[4]REPNCT004ReporteAuxiliarContabl!A$21:D$68,4,0)</f>
        <v>488333333</v>
      </c>
      <c r="AG50" s="16">
        <f t="shared" si="12"/>
        <v>0</v>
      </c>
      <c r="AH50" s="16">
        <f t="shared" si="13"/>
        <v>0</v>
      </c>
      <c r="AI50" s="16">
        <f t="shared" si="14"/>
        <v>3120956921</v>
      </c>
      <c r="AJ50" s="16"/>
      <c r="AK50" s="14"/>
      <c r="AL50" s="15">
        <f>VLOOKUP(B50,[5]REPNCT004ReporteAuxiliarContabl!A$21:D$67,4,0)</f>
        <v>488333333</v>
      </c>
      <c r="AM50" s="16">
        <f t="shared" si="15"/>
        <v>0</v>
      </c>
      <c r="AN50" s="16">
        <f t="shared" si="16"/>
        <v>0</v>
      </c>
      <c r="AO50" s="16">
        <f t="shared" si="17"/>
        <v>3609290254</v>
      </c>
      <c r="AP50" s="16"/>
      <c r="AQ50" s="14"/>
      <c r="AR50" s="50">
        <v>488333333</v>
      </c>
      <c r="AS50" s="16">
        <f t="shared" si="18"/>
        <v>0</v>
      </c>
      <c r="AT50" s="16">
        <f t="shared" si="19"/>
        <v>0</v>
      </c>
      <c r="AU50" s="16">
        <f t="shared" si="20"/>
        <v>4097623587</v>
      </c>
      <c r="AV50" s="16"/>
      <c r="AW50" s="14">
        <v>927974867</v>
      </c>
      <c r="AX50" s="50">
        <v>488333333</v>
      </c>
      <c r="AY50" s="16">
        <f t="shared" si="21"/>
        <v>0</v>
      </c>
      <c r="AZ50" s="16">
        <f t="shared" si="22"/>
        <v>927974867</v>
      </c>
      <c r="BA50" s="16">
        <f t="shared" si="23"/>
        <v>4585956920</v>
      </c>
      <c r="BB50" s="16"/>
      <c r="BC50" s="14">
        <f>VLOOKUP(B50,[1]REPNCT004ReporteAuxiliarContabl!A$21:D$76,4,0)</f>
        <v>1492075200</v>
      </c>
      <c r="BD50" s="50">
        <f>VLOOKUP(B50,[6]REPNCT004ReporteAuxiliarContabl!A$21:D$67,4,0)</f>
        <v>488333333</v>
      </c>
      <c r="BE50" s="16">
        <f t="shared" si="24"/>
        <v>0</v>
      </c>
      <c r="BF50" s="16">
        <f t="shared" si="25"/>
        <v>2420050067</v>
      </c>
      <c r="BG50" s="16">
        <f t="shared" si="26"/>
        <v>5074290253</v>
      </c>
    </row>
    <row r="51" spans="1:59" ht="15" hidden="1" customHeight="1" x14ac:dyDescent="0.2">
      <c r="A51" s="11">
        <v>8916800894</v>
      </c>
      <c r="B51" s="11">
        <v>891680089</v>
      </c>
      <c r="C51" s="11">
        <v>28327000</v>
      </c>
      <c r="D51" s="12" t="s">
        <v>69</v>
      </c>
      <c r="E51" s="13" t="s">
        <v>80</v>
      </c>
      <c r="F51" s="14">
        <f>VLOOKUP(B51,[7]REPNCT004ReporteAuxiliarContabl!A$21:D$27,4,0)</f>
        <v>322723733</v>
      </c>
      <c r="G51" s="15">
        <f>VLOOKUP(B51,[2]REPNCT004ReporteAuxiliarContabl!A$21:F$67,6,0)</f>
        <v>3546222169</v>
      </c>
      <c r="H51" s="16">
        <f t="shared" si="0"/>
        <v>322723733</v>
      </c>
      <c r="I51" s="16">
        <f t="shared" si="1"/>
        <v>3546222169</v>
      </c>
      <c r="J51" s="14">
        <f>VLOOKUP(B51,[8]REPNCT004ReporteAuxiliarContabl!A$21:D$26,4,0)</f>
        <v>645447466</v>
      </c>
      <c r="K51" s="15">
        <f>VLOOKUP(B51,[3]REPNCT004ReporteAuxiliarContabl!A$21:D$67,4,0)</f>
        <v>7092444338</v>
      </c>
      <c r="L51" s="16">
        <f t="shared" si="2"/>
        <v>968171199</v>
      </c>
      <c r="M51" s="16">
        <f t="shared" si="3"/>
        <v>10638666507</v>
      </c>
      <c r="N51" s="14">
        <v>322723733</v>
      </c>
      <c r="O51" s="15">
        <v>3546222169</v>
      </c>
      <c r="P51" s="16">
        <f t="shared" si="4"/>
        <v>1290894932</v>
      </c>
      <c r="Q51" s="16">
        <f t="shared" si="5"/>
        <v>14184888676</v>
      </c>
      <c r="R51" s="16">
        <v>375877651</v>
      </c>
      <c r="S51" s="14">
        <v>855360728</v>
      </c>
      <c r="T51" s="15">
        <v>3887774843</v>
      </c>
      <c r="U51" s="16">
        <f t="shared" si="6"/>
        <v>1666772583</v>
      </c>
      <c r="V51" s="16">
        <f t="shared" si="7"/>
        <v>855360728</v>
      </c>
      <c r="W51" s="16">
        <f t="shared" si="8"/>
        <v>18072663519</v>
      </c>
      <c r="X51" s="16">
        <v>322723733</v>
      </c>
      <c r="Y51" s="14"/>
      <c r="Z51" s="15">
        <v>5254097826</v>
      </c>
      <c r="AA51" s="16">
        <f t="shared" si="9"/>
        <v>1989496316</v>
      </c>
      <c r="AB51" s="16">
        <f t="shared" si="10"/>
        <v>855360728</v>
      </c>
      <c r="AC51" s="16">
        <f t="shared" si="11"/>
        <v>23326761345</v>
      </c>
      <c r="AD51" s="16">
        <f>VLOOKUP(B51,[9]REPNCT004ReporteAuxiliarContabl!A$21:D$27,4,0)</f>
        <v>579422173</v>
      </c>
      <c r="AE51" s="14"/>
      <c r="AF51" s="15">
        <f>VLOOKUP(B51,[4]REPNCT004ReporteAuxiliarContabl!A$21:D$68,4,0)</f>
        <v>7092444338</v>
      </c>
      <c r="AG51" s="16">
        <f t="shared" si="12"/>
        <v>2568918489</v>
      </c>
      <c r="AH51" s="16">
        <f t="shared" si="13"/>
        <v>855360728</v>
      </c>
      <c r="AI51" s="16">
        <f t="shared" si="14"/>
        <v>30419205683</v>
      </c>
      <c r="AJ51" s="16">
        <v>289711086</v>
      </c>
      <c r="AK51" s="14"/>
      <c r="AL51" s="15">
        <f>VLOOKUP(B51,[5]REPNCT004ReporteAuxiliarContabl!A$21:D$67,4,0)</f>
        <v>3546222169</v>
      </c>
      <c r="AM51" s="16">
        <f t="shared" si="15"/>
        <v>2858629575</v>
      </c>
      <c r="AN51" s="16">
        <f t="shared" si="16"/>
        <v>855360728</v>
      </c>
      <c r="AO51" s="16">
        <f t="shared" si="17"/>
        <v>33965427852</v>
      </c>
      <c r="AP51" s="16">
        <v>289711086</v>
      </c>
      <c r="AQ51" s="14"/>
      <c r="AR51" s="50">
        <v>3546222169</v>
      </c>
      <c r="AS51" s="16">
        <f t="shared" si="18"/>
        <v>3148340661</v>
      </c>
      <c r="AT51" s="16">
        <f t="shared" si="19"/>
        <v>855360728</v>
      </c>
      <c r="AU51" s="16">
        <f t="shared" si="20"/>
        <v>37511650021</v>
      </c>
      <c r="AV51" s="16">
        <v>289711086</v>
      </c>
      <c r="AW51" s="14">
        <v>1809278579</v>
      </c>
      <c r="AX51" s="50">
        <v>3546222169</v>
      </c>
      <c r="AY51" s="16">
        <f t="shared" si="21"/>
        <v>3438051747</v>
      </c>
      <c r="AZ51" s="16">
        <f t="shared" si="22"/>
        <v>2664639307</v>
      </c>
      <c r="BA51" s="16">
        <f t="shared" si="23"/>
        <v>41057872190</v>
      </c>
      <c r="BB51" s="16">
        <f>VLOOKUP(B51,[10]REPNCT004ReporteAuxiliarContabl!A$21:D$27,4,0)</f>
        <v>289711086</v>
      </c>
      <c r="BC51" s="14">
        <f>VLOOKUP(B51,[1]REPNCT004ReporteAuxiliarContabl!A$21:D$76,4,0)</f>
        <v>4541579417</v>
      </c>
      <c r="BD51" s="50">
        <f>VLOOKUP(B51,[6]REPNCT004ReporteAuxiliarContabl!A$21:D$67,4,0)</f>
        <v>3546222169</v>
      </c>
      <c r="BE51" s="16">
        <f t="shared" si="24"/>
        <v>3727762833</v>
      </c>
      <c r="BF51" s="16">
        <f t="shared" si="25"/>
        <v>7206218724</v>
      </c>
      <c r="BG51" s="16">
        <f t="shared" si="26"/>
        <v>44604094359</v>
      </c>
    </row>
    <row r="52" spans="1:59" ht="15" hidden="1" customHeight="1" x14ac:dyDescent="0.2">
      <c r="A52" s="11">
        <v>8917019320</v>
      </c>
      <c r="B52" s="11">
        <v>891701932</v>
      </c>
      <c r="C52" s="11">
        <v>823847000</v>
      </c>
      <c r="D52" s="12" t="s">
        <v>70</v>
      </c>
      <c r="E52" s="17" t="s">
        <v>35</v>
      </c>
      <c r="F52" s="14"/>
      <c r="G52" s="15">
        <f>VLOOKUP(B52,[2]REPNCT004ReporteAuxiliarContabl!A$21:F$67,6,0)</f>
        <v>271666666</v>
      </c>
      <c r="H52" s="16">
        <f t="shared" si="0"/>
        <v>0</v>
      </c>
      <c r="I52" s="16">
        <f t="shared" si="1"/>
        <v>271666666</v>
      </c>
      <c r="J52" s="14"/>
      <c r="K52" s="15">
        <f>VLOOKUP(B52,[3]REPNCT004ReporteAuxiliarContabl!A$21:D$67,4,0)</f>
        <v>271666666</v>
      </c>
      <c r="L52" s="16">
        <f t="shared" si="2"/>
        <v>0</v>
      </c>
      <c r="M52" s="16">
        <f t="shared" si="3"/>
        <v>543333332</v>
      </c>
      <c r="N52" s="14"/>
      <c r="O52" s="15">
        <v>271666666</v>
      </c>
      <c r="P52" s="16">
        <f t="shared" si="4"/>
        <v>0</v>
      </c>
      <c r="Q52" s="16">
        <f t="shared" si="5"/>
        <v>814999998</v>
      </c>
      <c r="R52" s="16"/>
      <c r="S52" s="14"/>
      <c r="T52" s="15">
        <v>271666666</v>
      </c>
      <c r="U52" s="16">
        <f t="shared" si="6"/>
        <v>0</v>
      </c>
      <c r="V52" s="16">
        <f t="shared" si="7"/>
        <v>0</v>
      </c>
      <c r="W52" s="16">
        <f t="shared" si="8"/>
        <v>1086666664</v>
      </c>
      <c r="X52" s="16"/>
      <c r="Y52" s="14"/>
      <c r="Z52" s="15">
        <v>378116691</v>
      </c>
      <c r="AA52" s="16">
        <f t="shared" si="9"/>
        <v>0</v>
      </c>
      <c r="AB52" s="16">
        <f t="shared" si="10"/>
        <v>0</v>
      </c>
      <c r="AC52" s="16">
        <f t="shared" si="11"/>
        <v>1464783355</v>
      </c>
      <c r="AD52" s="16"/>
      <c r="AE52" s="14"/>
      <c r="AF52" s="15">
        <f>VLOOKUP(B52,[4]REPNCT004ReporteAuxiliarContabl!A$21:D$68,4,0)</f>
        <v>271666666</v>
      </c>
      <c r="AG52" s="16">
        <f t="shared" si="12"/>
        <v>0</v>
      </c>
      <c r="AH52" s="16">
        <f t="shared" si="13"/>
        <v>0</v>
      </c>
      <c r="AI52" s="16">
        <f t="shared" si="14"/>
        <v>1736450021</v>
      </c>
      <c r="AJ52" s="16"/>
      <c r="AK52" s="14"/>
      <c r="AL52" s="15">
        <f>VLOOKUP(B52,[5]REPNCT004ReporteAuxiliarContabl!A$21:D$67,4,0)</f>
        <v>271666666</v>
      </c>
      <c r="AM52" s="16">
        <f t="shared" si="15"/>
        <v>0</v>
      </c>
      <c r="AN52" s="16">
        <f t="shared" si="16"/>
        <v>0</v>
      </c>
      <c r="AO52" s="16">
        <f t="shared" si="17"/>
        <v>2008116687</v>
      </c>
      <c r="AP52" s="16"/>
      <c r="AQ52" s="14"/>
      <c r="AR52" s="50">
        <v>271666666</v>
      </c>
      <c r="AS52" s="16">
        <f t="shared" si="18"/>
        <v>0</v>
      </c>
      <c r="AT52" s="16">
        <f t="shared" si="19"/>
        <v>0</v>
      </c>
      <c r="AU52" s="16">
        <f t="shared" si="20"/>
        <v>2279783353</v>
      </c>
      <c r="AV52" s="16"/>
      <c r="AW52" s="14">
        <v>808897130</v>
      </c>
      <c r="AX52" s="50">
        <v>271666666</v>
      </c>
      <c r="AY52" s="16">
        <f t="shared" si="21"/>
        <v>0</v>
      </c>
      <c r="AZ52" s="16">
        <f t="shared" si="22"/>
        <v>808897130</v>
      </c>
      <c r="BA52" s="16">
        <f t="shared" si="23"/>
        <v>2551450019</v>
      </c>
      <c r="BB52" s="16"/>
      <c r="BC52" s="14">
        <f>VLOOKUP(B52,[1]REPNCT004ReporteAuxiliarContabl!A$21:D$76,4,0)</f>
        <v>860486550</v>
      </c>
      <c r="BD52" s="50">
        <f>VLOOKUP(B52,[6]REPNCT004ReporteAuxiliarContabl!A$21:D$67,4,0)</f>
        <v>271666666</v>
      </c>
      <c r="BE52" s="16">
        <f t="shared" si="24"/>
        <v>0</v>
      </c>
      <c r="BF52" s="16">
        <f t="shared" si="25"/>
        <v>1669383680</v>
      </c>
      <c r="BG52" s="16">
        <f t="shared" si="26"/>
        <v>2823116685</v>
      </c>
    </row>
    <row r="53" spans="1:59" ht="15" hidden="1" customHeight="1" x14ac:dyDescent="0.2">
      <c r="A53" s="11">
        <v>8917801118</v>
      </c>
      <c r="B53" s="11">
        <v>891780111</v>
      </c>
      <c r="C53" s="11">
        <v>121647000</v>
      </c>
      <c r="D53" s="12" t="s">
        <v>71</v>
      </c>
      <c r="E53" s="13" t="s">
        <v>82</v>
      </c>
      <c r="F53" s="14"/>
      <c r="G53" s="15">
        <f>VLOOKUP(B53,[2]REPNCT004ReporteAuxiliarContabl!A$21:F$67,6,0)</f>
        <v>4156649288</v>
      </c>
      <c r="H53" s="16">
        <f t="shared" si="0"/>
        <v>0</v>
      </c>
      <c r="I53" s="16">
        <f t="shared" si="1"/>
        <v>4156649288</v>
      </c>
      <c r="J53" s="14"/>
      <c r="K53" s="15">
        <f>VLOOKUP(B53,[3]REPNCT004ReporteAuxiliarContabl!A$21:D$67,4,0)</f>
        <v>8313298576</v>
      </c>
      <c r="L53" s="16">
        <f t="shared" si="2"/>
        <v>0</v>
      </c>
      <c r="M53" s="16">
        <f t="shared" si="3"/>
        <v>12469947864</v>
      </c>
      <c r="N53" s="14"/>
      <c r="O53" s="15">
        <v>4156649288</v>
      </c>
      <c r="P53" s="16">
        <f t="shared" si="4"/>
        <v>0</v>
      </c>
      <c r="Q53" s="16">
        <f t="shared" si="5"/>
        <v>16626597152</v>
      </c>
      <c r="R53" s="16"/>
      <c r="S53" s="14"/>
      <c r="T53" s="15">
        <v>4830899200</v>
      </c>
      <c r="U53" s="16">
        <f t="shared" si="6"/>
        <v>0</v>
      </c>
      <c r="V53" s="16">
        <f t="shared" si="7"/>
        <v>0</v>
      </c>
      <c r="W53" s="16">
        <f t="shared" si="8"/>
        <v>21457496352</v>
      </c>
      <c r="X53" s="16"/>
      <c r="Y53" s="14"/>
      <c r="Z53" s="15">
        <v>6677548790</v>
      </c>
      <c r="AA53" s="16">
        <f t="shared" si="9"/>
        <v>0</v>
      </c>
      <c r="AB53" s="16">
        <f t="shared" si="10"/>
        <v>0</v>
      </c>
      <c r="AC53" s="16">
        <f t="shared" si="11"/>
        <v>28135045142</v>
      </c>
      <c r="AD53" s="16"/>
      <c r="AE53" s="14"/>
      <c r="AF53" s="15">
        <f>VLOOKUP(B53,[4]REPNCT004ReporteAuxiliarContabl!A$21:D$68,4,0)</f>
        <v>8313298576</v>
      </c>
      <c r="AG53" s="16">
        <f t="shared" si="12"/>
        <v>0</v>
      </c>
      <c r="AH53" s="16">
        <f t="shared" si="13"/>
        <v>0</v>
      </c>
      <c r="AI53" s="16">
        <f t="shared" si="14"/>
        <v>36448343718</v>
      </c>
      <c r="AJ53" s="16"/>
      <c r="AK53" s="14"/>
      <c r="AL53" s="15">
        <f>VLOOKUP(B53,[5]REPNCT004ReporteAuxiliarContabl!A$21:D$67,4,0)</f>
        <v>4156649288</v>
      </c>
      <c r="AM53" s="16">
        <f t="shared" si="15"/>
        <v>0</v>
      </c>
      <c r="AN53" s="16">
        <f t="shared" si="16"/>
        <v>0</v>
      </c>
      <c r="AO53" s="16">
        <f t="shared" si="17"/>
        <v>40604993006</v>
      </c>
      <c r="AP53" s="16"/>
      <c r="AQ53" s="14"/>
      <c r="AR53" s="50">
        <v>4156649288</v>
      </c>
      <c r="AS53" s="16">
        <f t="shared" si="18"/>
        <v>0</v>
      </c>
      <c r="AT53" s="16">
        <f t="shared" si="19"/>
        <v>0</v>
      </c>
      <c r="AU53" s="16">
        <f t="shared" si="20"/>
        <v>44761642294</v>
      </c>
      <c r="AV53" s="16"/>
      <c r="AW53" s="14">
        <v>2227786154</v>
      </c>
      <c r="AX53" s="50">
        <v>4156649288</v>
      </c>
      <c r="AY53" s="16">
        <f t="shared" si="21"/>
        <v>0</v>
      </c>
      <c r="AZ53" s="16">
        <f t="shared" si="22"/>
        <v>2227786154</v>
      </c>
      <c r="BA53" s="16">
        <f t="shared" si="23"/>
        <v>48918291582</v>
      </c>
      <c r="BB53" s="16"/>
      <c r="BC53" s="14">
        <f>VLOOKUP(B53,[1]REPNCT004ReporteAuxiliarContabl!A$21:D$76,4,0)</f>
        <v>6901745405</v>
      </c>
      <c r="BD53" s="50">
        <f>VLOOKUP(B53,[6]REPNCT004ReporteAuxiliarContabl!A$21:D$67,4,0)</f>
        <v>4156649288</v>
      </c>
      <c r="BE53" s="16">
        <f t="shared" si="24"/>
        <v>0</v>
      </c>
      <c r="BF53" s="16">
        <f t="shared" si="25"/>
        <v>9129531559</v>
      </c>
      <c r="BG53" s="16">
        <f t="shared" si="26"/>
        <v>53074940870</v>
      </c>
    </row>
    <row r="54" spans="1:59" ht="15" hidden="1" customHeight="1" x14ac:dyDescent="0.2">
      <c r="A54" s="11">
        <v>8918002604</v>
      </c>
      <c r="B54" s="11">
        <v>891800260</v>
      </c>
      <c r="C54" s="11">
        <v>20615000</v>
      </c>
      <c r="D54" s="12" t="s">
        <v>87</v>
      </c>
      <c r="E54" s="17" t="s">
        <v>85</v>
      </c>
      <c r="F54" s="14"/>
      <c r="G54" s="15">
        <f>VLOOKUP(B54,[2]REPNCT004ReporteAuxiliarContabl!A$21:F$67,6,0)</f>
        <v>558166666</v>
      </c>
      <c r="H54" s="16">
        <f t="shared" si="0"/>
        <v>0</v>
      </c>
      <c r="I54" s="16">
        <f t="shared" si="1"/>
        <v>558166666</v>
      </c>
      <c r="J54" s="14"/>
      <c r="K54" s="15">
        <f>VLOOKUP(B54,[3]REPNCT004ReporteAuxiliarContabl!A$21:D$67,4,0)</f>
        <v>558166666</v>
      </c>
      <c r="L54" s="16">
        <f t="shared" si="2"/>
        <v>0</v>
      </c>
      <c r="M54" s="16">
        <f t="shared" si="3"/>
        <v>1116333332</v>
      </c>
      <c r="N54" s="14"/>
      <c r="O54" s="15">
        <v>558166666</v>
      </c>
      <c r="P54" s="16">
        <f t="shared" si="4"/>
        <v>0</v>
      </c>
      <c r="Q54" s="16">
        <f t="shared" si="5"/>
        <v>1674499998</v>
      </c>
      <c r="R54" s="16"/>
      <c r="S54" s="14"/>
      <c r="T54" s="15">
        <v>558166666</v>
      </c>
      <c r="U54" s="16">
        <f t="shared" si="6"/>
        <v>0</v>
      </c>
      <c r="V54" s="16">
        <f t="shared" si="7"/>
        <v>0</v>
      </c>
      <c r="W54" s="16">
        <f t="shared" si="8"/>
        <v>2232666664</v>
      </c>
      <c r="X54" s="16"/>
      <c r="Y54" s="14"/>
      <c r="Z54" s="15">
        <v>558166666</v>
      </c>
      <c r="AA54" s="16">
        <f t="shared" si="9"/>
        <v>0</v>
      </c>
      <c r="AB54" s="16">
        <f t="shared" si="10"/>
        <v>0</v>
      </c>
      <c r="AC54" s="16">
        <f t="shared" si="11"/>
        <v>2790833330</v>
      </c>
      <c r="AD54" s="16"/>
      <c r="AE54" s="14"/>
      <c r="AF54" s="15">
        <f>VLOOKUP(B54,[4]REPNCT004ReporteAuxiliarContabl!A$21:D$68,4,0)</f>
        <v>558166666</v>
      </c>
      <c r="AG54" s="16">
        <f t="shared" si="12"/>
        <v>0</v>
      </c>
      <c r="AH54" s="16">
        <f t="shared" si="13"/>
        <v>0</v>
      </c>
      <c r="AI54" s="16">
        <f t="shared" si="14"/>
        <v>3348999996</v>
      </c>
      <c r="AJ54" s="16"/>
      <c r="AK54" s="14"/>
      <c r="AL54" s="15">
        <f>VLOOKUP(B54,[5]REPNCT004ReporteAuxiliarContabl!A$21:D$67,4,0)</f>
        <v>558166666</v>
      </c>
      <c r="AM54" s="16">
        <f t="shared" si="15"/>
        <v>0</v>
      </c>
      <c r="AN54" s="16">
        <f t="shared" si="16"/>
        <v>0</v>
      </c>
      <c r="AO54" s="16">
        <f t="shared" si="17"/>
        <v>3907166662</v>
      </c>
      <c r="AP54" s="16"/>
      <c r="AQ54" s="14"/>
      <c r="AR54" s="50">
        <v>558166666</v>
      </c>
      <c r="AS54" s="16">
        <f t="shared" si="18"/>
        <v>0</v>
      </c>
      <c r="AT54" s="16">
        <f t="shared" si="19"/>
        <v>0</v>
      </c>
      <c r="AU54" s="16">
        <f t="shared" si="20"/>
        <v>4465333328</v>
      </c>
      <c r="AV54" s="16"/>
      <c r="AW54" s="14"/>
      <c r="AX54" s="50">
        <v>558166666</v>
      </c>
      <c r="AY54" s="16">
        <f t="shared" si="21"/>
        <v>0</v>
      </c>
      <c r="AZ54" s="16">
        <f t="shared" si="22"/>
        <v>0</v>
      </c>
      <c r="BA54" s="16">
        <f t="shared" si="23"/>
        <v>5023499994</v>
      </c>
      <c r="BB54" s="16"/>
      <c r="BC54" s="14"/>
      <c r="BD54" s="50">
        <f>VLOOKUP(B54,[6]REPNCT004ReporteAuxiliarContabl!A$21:D$67,4,0)</f>
        <v>558166666</v>
      </c>
      <c r="BE54" s="16">
        <f t="shared" si="24"/>
        <v>0</v>
      </c>
      <c r="BF54" s="16">
        <f t="shared" si="25"/>
        <v>0</v>
      </c>
      <c r="BG54" s="16">
        <f t="shared" si="26"/>
        <v>5581666660</v>
      </c>
    </row>
    <row r="55" spans="1:59" ht="15" customHeight="1" x14ac:dyDescent="0.2">
      <c r="A55" s="11">
        <v>8918003301</v>
      </c>
      <c r="B55" s="11">
        <v>891800330</v>
      </c>
      <c r="C55" s="11">
        <v>27615000</v>
      </c>
      <c r="D55" s="12" t="s">
        <v>72</v>
      </c>
      <c r="E55" s="13" t="s">
        <v>86</v>
      </c>
      <c r="F55" s="14"/>
      <c r="G55" s="15">
        <f>VLOOKUP(B55,[2]REPNCT004ReporteAuxiliarContabl!A$21:F$67,6,0)</f>
        <v>9379809888</v>
      </c>
      <c r="H55" s="16">
        <f t="shared" si="0"/>
        <v>0</v>
      </c>
      <c r="I55" s="16">
        <f t="shared" si="1"/>
        <v>9379809888</v>
      </c>
      <c r="J55" s="14"/>
      <c r="K55" s="15">
        <f>VLOOKUP(B55,[3]REPNCT004ReporteAuxiliarContabl!A$21:D$67,4,0)</f>
        <v>18759619776</v>
      </c>
      <c r="L55" s="16">
        <f t="shared" si="2"/>
        <v>0</v>
      </c>
      <c r="M55" s="16">
        <f t="shared" si="3"/>
        <v>28139429664</v>
      </c>
      <c r="N55" s="14"/>
      <c r="O55" s="15">
        <v>9379809888</v>
      </c>
      <c r="P55" s="16">
        <f t="shared" si="4"/>
        <v>0</v>
      </c>
      <c r="Q55" s="16">
        <f t="shared" si="5"/>
        <v>37519239552</v>
      </c>
      <c r="R55" s="16"/>
      <c r="S55" s="14">
        <v>5048036829</v>
      </c>
      <c r="T55" s="15">
        <v>11890852519</v>
      </c>
      <c r="U55" s="16">
        <f t="shared" si="6"/>
        <v>0</v>
      </c>
      <c r="V55" s="16">
        <f t="shared" si="7"/>
        <v>5048036829</v>
      </c>
      <c r="W55" s="16">
        <f t="shared" si="8"/>
        <v>49410092071</v>
      </c>
      <c r="X55" s="16"/>
      <c r="Y55" s="14"/>
      <c r="Z55" s="15">
        <v>14076150069</v>
      </c>
      <c r="AA55" s="16">
        <f t="shared" si="9"/>
        <v>0</v>
      </c>
      <c r="AB55" s="16">
        <f t="shared" si="10"/>
        <v>5048036829</v>
      </c>
      <c r="AC55" s="16">
        <f t="shared" si="11"/>
        <v>63486242140</v>
      </c>
      <c r="AD55" s="16"/>
      <c r="AE55" s="14"/>
      <c r="AF55" s="15">
        <f>VLOOKUP(B55,[4]REPNCT004ReporteAuxiliarContabl!A$21:D$68,4,0)</f>
        <v>18759619776</v>
      </c>
      <c r="AG55" s="16">
        <f t="shared" si="12"/>
        <v>0</v>
      </c>
      <c r="AH55" s="16">
        <f t="shared" si="13"/>
        <v>5048036829</v>
      </c>
      <c r="AI55" s="16">
        <f t="shared" si="14"/>
        <v>82245861916</v>
      </c>
      <c r="AJ55" s="16"/>
      <c r="AK55" s="14"/>
      <c r="AL55" s="15">
        <f>VLOOKUP(B55,[5]REPNCT004ReporteAuxiliarContabl!A$21:D$67,4,0)</f>
        <v>9379809888</v>
      </c>
      <c r="AM55" s="16">
        <f t="shared" si="15"/>
        <v>0</v>
      </c>
      <c r="AN55" s="16">
        <f t="shared" si="16"/>
        <v>5048036829</v>
      </c>
      <c r="AO55" s="16">
        <f t="shared" si="17"/>
        <v>91625671804</v>
      </c>
      <c r="AP55" s="16"/>
      <c r="AQ55" s="14"/>
      <c r="AR55" s="50">
        <v>9379809888</v>
      </c>
      <c r="AS55" s="16">
        <f t="shared" si="18"/>
        <v>0</v>
      </c>
      <c r="AT55" s="16">
        <f t="shared" si="19"/>
        <v>5048036829</v>
      </c>
      <c r="AU55" s="16">
        <f t="shared" si="20"/>
        <v>101005481692</v>
      </c>
      <c r="AV55" s="16"/>
      <c r="AW55" s="14">
        <v>2534111876</v>
      </c>
      <c r="AX55" s="50">
        <v>9379809888</v>
      </c>
      <c r="AY55" s="16">
        <f t="shared" si="21"/>
        <v>0</v>
      </c>
      <c r="AZ55" s="16">
        <f t="shared" si="22"/>
        <v>7582148705</v>
      </c>
      <c r="BA55" s="16">
        <f t="shared" si="23"/>
        <v>110385291580</v>
      </c>
      <c r="BB55" s="16"/>
      <c r="BC55" s="14">
        <f>VLOOKUP(B55,[1]REPNCT004ReporteAuxiliarContabl!A$21:D$76,4,0)</f>
        <v>5686542702</v>
      </c>
      <c r="BD55" s="50">
        <f>VLOOKUP(B55,[6]REPNCT004ReporteAuxiliarContabl!A$21:D$67,4,0)</f>
        <v>9379809888</v>
      </c>
      <c r="BE55" s="16">
        <f t="shared" si="24"/>
        <v>0</v>
      </c>
      <c r="BF55" s="16">
        <f t="shared" si="25"/>
        <v>13268691407</v>
      </c>
      <c r="BG55" s="16">
        <f t="shared" si="26"/>
        <v>119765101468</v>
      </c>
    </row>
    <row r="56" spans="1:59" ht="15" hidden="1" customHeight="1" x14ac:dyDescent="0.2">
      <c r="A56" s="11">
        <v>8919008530</v>
      </c>
      <c r="B56" s="11">
        <v>891900853</v>
      </c>
      <c r="C56" s="11">
        <v>124876000</v>
      </c>
      <c r="D56" s="12" t="s">
        <v>36</v>
      </c>
      <c r="E56" s="13" t="s">
        <v>96</v>
      </c>
      <c r="F56" s="14"/>
      <c r="G56" s="15">
        <f>VLOOKUP(B56,[2]REPNCT004ReporteAuxiliarContabl!A$21:F$67,6,0)</f>
        <v>225881233</v>
      </c>
      <c r="H56" s="16">
        <f t="shared" si="0"/>
        <v>0</v>
      </c>
      <c r="I56" s="16">
        <f t="shared" si="1"/>
        <v>225881233</v>
      </c>
      <c r="J56" s="14"/>
      <c r="K56" s="15">
        <f>VLOOKUP(B56,[3]REPNCT004ReporteAuxiliarContabl!A$21:D$67,4,0)</f>
        <v>451762466</v>
      </c>
      <c r="L56" s="16">
        <f t="shared" si="2"/>
        <v>0</v>
      </c>
      <c r="M56" s="16">
        <f t="shared" si="3"/>
        <v>677643699</v>
      </c>
      <c r="N56" s="14"/>
      <c r="O56" s="15">
        <v>225881233</v>
      </c>
      <c r="P56" s="16">
        <f t="shared" si="4"/>
        <v>0</v>
      </c>
      <c r="Q56" s="16">
        <f t="shared" si="5"/>
        <v>903524932</v>
      </c>
      <c r="R56" s="16"/>
      <c r="S56" s="14"/>
      <c r="T56" s="15">
        <v>225881233</v>
      </c>
      <c r="U56" s="16">
        <f t="shared" si="6"/>
        <v>0</v>
      </c>
      <c r="V56" s="16">
        <f t="shared" si="7"/>
        <v>0</v>
      </c>
      <c r="W56" s="16">
        <f t="shared" si="8"/>
        <v>1129406165</v>
      </c>
      <c r="X56" s="16"/>
      <c r="Y56" s="14"/>
      <c r="Z56" s="15">
        <v>336744240</v>
      </c>
      <c r="AA56" s="16">
        <f t="shared" si="9"/>
        <v>0</v>
      </c>
      <c r="AB56" s="16">
        <f t="shared" si="10"/>
        <v>0</v>
      </c>
      <c r="AC56" s="16">
        <f t="shared" si="11"/>
        <v>1466150405</v>
      </c>
      <c r="AD56" s="16"/>
      <c r="AE56" s="14"/>
      <c r="AF56" s="15">
        <f>VLOOKUP(B56,[4]REPNCT004ReporteAuxiliarContabl!A$21:D$68,4,0)</f>
        <v>451762466</v>
      </c>
      <c r="AG56" s="16">
        <f t="shared" si="12"/>
        <v>0</v>
      </c>
      <c r="AH56" s="16">
        <f t="shared" si="13"/>
        <v>0</v>
      </c>
      <c r="AI56" s="16">
        <f t="shared" si="14"/>
        <v>1917912871</v>
      </c>
      <c r="AJ56" s="16"/>
      <c r="AK56" s="14"/>
      <c r="AL56" s="15">
        <f>VLOOKUP(B56,[5]REPNCT004ReporteAuxiliarContabl!A$21:D$67,4,0)</f>
        <v>225881233</v>
      </c>
      <c r="AM56" s="16">
        <f t="shared" si="15"/>
        <v>0</v>
      </c>
      <c r="AN56" s="16">
        <f t="shared" si="16"/>
        <v>0</v>
      </c>
      <c r="AO56" s="16">
        <f t="shared" si="17"/>
        <v>2143794104</v>
      </c>
      <c r="AP56" s="16"/>
      <c r="AQ56" s="14"/>
      <c r="AR56" s="50">
        <v>225881233</v>
      </c>
      <c r="AS56" s="16">
        <f t="shared" si="18"/>
        <v>0</v>
      </c>
      <c r="AT56" s="16">
        <f t="shared" si="19"/>
        <v>0</v>
      </c>
      <c r="AU56" s="16">
        <f t="shared" si="20"/>
        <v>2369675337</v>
      </c>
      <c r="AV56" s="16"/>
      <c r="AW56" s="14">
        <v>1056264329</v>
      </c>
      <c r="AX56" s="50">
        <v>225881233</v>
      </c>
      <c r="AY56" s="16">
        <f t="shared" si="21"/>
        <v>0</v>
      </c>
      <c r="AZ56" s="16">
        <f t="shared" si="22"/>
        <v>1056264329</v>
      </c>
      <c r="BA56" s="16">
        <f t="shared" si="23"/>
        <v>2595556570</v>
      </c>
      <c r="BB56" s="16"/>
      <c r="BC56" s="14">
        <f>VLOOKUP(B56,[1]REPNCT004ReporteAuxiliarContabl!A$21:D$76,4,0)</f>
        <v>1840899866</v>
      </c>
      <c r="BD56" s="50">
        <f>VLOOKUP(B56,[6]REPNCT004ReporteAuxiliarContabl!A$21:D$67,4,0)</f>
        <v>225881233</v>
      </c>
      <c r="BE56" s="16">
        <f t="shared" si="24"/>
        <v>0</v>
      </c>
      <c r="BF56" s="16">
        <f t="shared" si="25"/>
        <v>2897164195</v>
      </c>
      <c r="BG56" s="16">
        <f t="shared" si="26"/>
        <v>2821437803</v>
      </c>
    </row>
    <row r="57" spans="1:59" ht="15" hidden="1" customHeight="1" x14ac:dyDescent="0.2">
      <c r="A57" s="11">
        <v>8919028110</v>
      </c>
      <c r="B57" s="11">
        <v>891902811</v>
      </c>
      <c r="C57" s="11">
        <v>824376000</v>
      </c>
      <c r="D57" s="12" t="s">
        <v>51</v>
      </c>
      <c r="E57" s="13" t="s">
        <v>98</v>
      </c>
      <c r="F57" s="14"/>
      <c r="G57" s="15">
        <f>VLOOKUP(B57,[2]REPNCT004ReporteAuxiliarContabl!A$21:F$67,6,0)</f>
        <v>373583333</v>
      </c>
      <c r="H57" s="16">
        <f t="shared" si="0"/>
        <v>0</v>
      </c>
      <c r="I57" s="16">
        <f t="shared" si="1"/>
        <v>373583333</v>
      </c>
      <c r="J57" s="14"/>
      <c r="K57" s="15">
        <f>VLOOKUP(B57,[3]REPNCT004ReporteAuxiliarContabl!A$21:D$67,4,0)</f>
        <v>373583333</v>
      </c>
      <c r="L57" s="16">
        <f t="shared" si="2"/>
        <v>0</v>
      </c>
      <c r="M57" s="16">
        <f t="shared" si="3"/>
        <v>747166666</v>
      </c>
      <c r="N57" s="14"/>
      <c r="O57" s="15">
        <v>373583333</v>
      </c>
      <c r="P57" s="16">
        <f t="shared" si="4"/>
        <v>0</v>
      </c>
      <c r="Q57" s="16">
        <f t="shared" si="5"/>
        <v>1120749999</v>
      </c>
      <c r="R57" s="16"/>
      <c r="S57" s="14"/>
      <c r="T57" s="15">
        <v>373583333</v>
      </c>
      <c r="U57" s="16">
        <f t="shared" si="6"/>
        <v>0</v>
      </c>
      <c r="V57" s="16">
        <f t="shared" si="7"/>
        <v>0</v>
      </c>
      <c r="W57" s="16">
        <f t="shared" si="8"/>
        <v>1494333332</v>
      </c>
      <c r="X57" s="16"/>
      <c r="Y57" s="14"/>
      <c r="Z57" s="15">
        <v>519838946</v>
      </c>
      <c r="AA57" s="16">
        <f t="shared" si="9"/>
        <v>0</v>
      </c>
      <c r="AB57" s="16">
        <f t="shared" si="10"/>
        <v>0</v>
      </c>
      <c r="AC57" s="16">
        <f t="shared" si="11"/>
        <v>2014172278</v>
      </c>
      <c r="AD57" s="16"/>
      <c r="AE57" s="14"/>
      <c r="AF57" s="15">
        <f>VLOOKUP(B57,[4]REPNCT004ReporteAuxiliarContabl!A$21:D$68,4,0)</f>
        <v>373583333</v>
      </c>
      <c r="AG57" s="16">
        <f t="shared" si="12"/>
        <v>0</v>
      </c>
      <c r="AH57" s="16">
        <f t="shared" si="13"/>
        <v>0</v>
      </c>
      <c r="AI57" s="16">
        <f t="shared" si="14"/>
        <v>2387755611</v>
      </c>
      <c r="AJ57" s="16"/>
      <c r="AK57" s="14"/>
      <c r="AL57" s="15">
        <f>VLOOKUP(B57,[5]REPNCT004ReporteAuxiliarContabl!A$21:D$67,4,0)</f>
        <v>373583333</v>
      </c>
      <c r="AM57" s="16">
        <f t="shared" si="15"/>
        <v>0</v>
      </c>
      <c r="AN57" s="16">
        <f t="shared" si="16"/>
        <v>0</v>
      </c>
      <c r="AO57" s="16">
        <f t="shared" si="17"/>
        <v>2761338944</v>
      </c>
      <c r="AP57" s="16"/>
      <c r="AQ57" s="14"/>
      <c r="AR57" s="50">
        <v>373583333</v>
      </c>
      <c r="AS57" s="16">
        <f t="shared" si="18"/>
        <v>0</v>
      </c>
      <c r="AT57" s="16">
        <f t="shared" si="19"/>
        <v>0</v>
      </c>
      <c r="AU57" s="16">
        <f t="shared" si="20"/>
        <v>3134922277</v>
      </c>
      <c r="AV57" s="16"/>
      <c r="AW57" s="14">
        <v>840397056</v>
      </c>
      <c r="AX57" s="50">
        <v>373583333</v>
      </c>
      <c r="AY57" s="16">
        <f t="shared" si="21"/>
        <v>0</v>
      </c>
      <c r="AZ57" s="16">
        <f t="shared" si="22"/>
        <v>840397056</v>
      </c>
      <c r="BA57" s="16">
        <f t="shared" si="23"/>
        <v>3508505610</v>
      </c>
      <c r="BB57" s="16"/>
      <c r="BC57" s="14">
        <f>VLOOKUP(B57,[1]REPNCT004ReporteAuxiliarContabl!A$21:D$76,4,0)</f>
        <v>1593904951</v>
      </c>
      <c r="BD57" s="50">
        <f>VLOOKUP(B57,[6]REPNCT004ReporteAuxiliarContabl!A$21:D$67,4,0)</f>
        <v>373583333</v>
      </c>
      <c r="BE57" s="16">
        <f t="shared" si="24"/>
        <v>0</v>
      </c>
      <c r="BF57" s="16">
        <f t="shared" si="25"/>
        <v>2434302007</v>
      </c>
      <c r="BG57" s="16">
        <f t="shared" si="26"/>
        <v>3882088943</v>
      </c>
    </row>
    <row r="58" spans="1:59" ht="15" hidden="1" customHeight="1" x14ac:dyDescent="0.2">
      <c r="A58" s="11">
        <v>8920007573</v>
      </c>
      <c r="B58" s="11">
        <v>892000757</v>
      </c>
      <c r="C58" s="11">
        <v>28450000</v>
      </c>
      <c r="D58" s="12" t="s">
        <v>37</v>
      </c>
      <c r="E58" s="29" t="s">
        <v>124</v>
      </c>
      <c r="F58" s="14"/>
      <c r="G58" s="15">
        <f>VLOOKUP(B58,[2]REPNCT004ReporteAuxiliarContabl!A$21:F$67,6,0)</f>
        <v>2327541214</v>
      </c>
      <c r="H58" s="16">
        <f t="shared" si="0"/>
        <v>0</v>
      </c>
      <c r="I58" s="16">
        <f t="shared" si="1"/>
        <v>2327541214</v>
      </c>
      <c r="J58" s="14"/>
      <c r="K58" s="15">
        <f>VLOOKUP(B58,[3]REPNCT004ReporteAuxiliarContabl!A$21:D$67,4,0)</f>
        <v>4655082428</v>
      </c>
      <c r="L58" s="16">
        <f t="shared" si="2"/>
        <v>0</v>
      </c>
      <c r="M58" s="16">
        <f t="shared" si="3"/>
        <v>6982623642</v>
      </c>
      <c r="N58" s="14"/>
      <c r="O58" s="15">
        <v>2327541214</v>
      </c>
      <c r="P58" s="16">
        <f t="shared" si="4"/>
        <v>0</v>
      </c>
      <c r="Q58" s="16">
        <f t="shared" si="5"/>
        <v>9310164856</v>
      </c>
      <c r="R58" s="16"/>
      <c r="S58" s="14">
        <v>1402298117</v>
      </c>
      <c r="T58" s="15">
        <v>2473819819</v>
      </c>
      <c r="U58" s="16">
        <f t="shared" si="6"/>
        <v>0</v>
      </c>
      <c r="V58" s="16">
        <f t="shared" si="7"/>
        <v>1402298117</v>
      </c>
      <c r="W58" s="16">
        <f t="shared" si="8"/>
        <v>11783984675</v>
      </c>
      <c r="X58" s="16"/>
      <c r="Y58" s="14"/>
      <c r="Z58" s="15">
        <v>3618017883</v>
      </c>
      <c r="AA58" s="16">
        <f t="shared" si="9"/>
        <v>0</v>
      </c>
      <c r="AB58" s="16">
        <f t="shared" si="10"/>
        <v>1402298117</v>
      </c>
      <c r="AC58" s="16">
        <f t="shared" si="11"/>
        <v>15402002558</v>
      </c>
      <c r="AD58" s="16"/>
      <c r="AE58" s="14"/>
      <c r="AF58" s="15">
        <f>VLOOKUP(B58,[4]REPNCT004ReporteAuxiliarContabl!A$21:D$68,4,0)</f>
        <v>4655082428</v>
      </c>
      <c r="AG58" s="16">
        <f t="shared" si="12"/>
        <v>0</v>
      </c>
      <c r="AH58" s="16">
        <f t="shared" si="13"/>
        <v>1402298117</v>
      </c>
      <c r="AI58" s="16">
        <f t="shared" si="14"/>
        <v>20057084986</v>
      </c>
      <c r="AJ58" s="16"/>
      <c r="AK58" s="14"/>
      <c r="AL58" s="15">
        <f>VLOOKUP(B58,[5]REPNCT004ReporteAuxiliarContabl!A$21:D$67,4,0)</f>
        <v>2327541214</v>
      </c>
      <c r="AM58" s="16">
        <f t="shared" si="15"/>
        <v>0</v>
      </c>
      <c r="AN58" s="16">
        <f t="shared" si="16"/>
        <v>1402298117</v>
      </c>
      <c r="AO58" s="16">
        <f t="shared" si="17"/>
        <v>22384626200</v>
      </c>
      <c r="AP58" s="16"/>
      <c r="AQ58" s="14"/>
      <c r="AR58" s="50">
        <v>2327541214</v>
      </c>
      <c r="AS58" s="16">
        <f t="shared" si="18"/>
        <v>0</v>
      </c>
      <c r="AT58" s="16">
        <f t="shared" si="19"/>
        <v>1402298117</v>
      </c>
      <c r="AU58" s="16">
        <f t="shared" si="20"/>
        <v>24712167414</v>
      </c>
      <c r="AV58" s="16"/>
      <c r="AW58" s="14">
        <v>2558604600</v>
      </c>
      <c r="AX58" s="50">
        <v>2327541214</v>
      </c>
      <c r="AY58" s="16">
        <f t="shared" si="21"/>
        <v>0</v>
      </c>
      <c r="AZ58" s="16">
        <f t="shared" si="22"/>
        <v>3960902717</v>
      </c>
      <c r="BA58" s="16">
        <f t="shared" si="23"/>
        <v>27039708628</v>
      </c>
      <c r="BB58" s="16"/>
      <c r="BC58" s="14">
        <f>VLOOKUP(B58,[1]REPNCT004ReporteAuxiliarContabl!A$21:D$76,4,0)</f>
        <v>3936109424</v>
      </c>
      <c r="BD58" s="50">
        <f>VLOOKUP(B58,[6]REPNCT004ReporteAuxiliarContabl!A$21:D$67,4,0)</f>
        <v>2327541214</v>
      </c>
      <c r="BE58" s="16">
        <f t="shared" si="24"/>
        <v>0</v>
      </c>
      <c r="BF58" s="16">
        <f t="shared" si="25"/>
        <v>7897012141</v>
      </c>
      <c r="BG58" s="16">
        <f t="shared" si="26"/>
        <v>29367249842</v>
      </c>
    </row>
    <row r="59" spans="1:59" ht="15" hidden="1" customHeight="1" x14ac:dyDescent="0.2">
      <c r="A59" s="11">
        <v>8921150294</v>
      </c>
      <c r="B59" s="11">
        <v>892115029</v>
      </c>
      <c r="C59" s="11">
        <v>129444000</v>
      </c>
      <c r="D59" s="12" t="s">
        <v>38</v>
      </c>
      <c r="E59" s="13" t="s">
        <v>39</v>
      </c>
      <c r="F59" s="14"/>
      <c r="G59" s="15">
        <f>VLOOKUP(B59,[2]REPNCT004ReporteAuxiliarContabl!A$21:F$67,6,0)</f>
        <v>2123944743</v>
      </c>
      <c r="H59" s="16">
        <f t="shared" si="0"/>
        <v>0</v>
      </c>
      <c r="I59" s="16">
        <f t="shared" si="1"/>
        <v>2123944743</v>
      </c>
      <c r="J59" s="14"/>
      <c r="K59" s="15">
        <f>VLOOKUP(B59,[3]REPNCT004ReporteAuxiliarContabl!A$21:D$67,4,0)</f>
        <v>4247889486</v>
      </c>
      <c r="L59" s="16">
        <f t="shared" si="2"/>
        <v>0</v>
      </c>
      <c r="M59" s="16">
        <f t="shared" si="3"/>
        <v>6371834229</v>
      </c>
      <c r="N59" s="14"/>
      <c r="O59" s="15">
        <v>2123944743</v>
      </c>
      <c r="P59" s="16">
        <f t="shared" si="4"/>
        <v>0</v>
      </c>
      <c r="Q59" s="16">
        <f t="shared" si="5"/>
        <v>8495778972</v>
      </c>
      <c r="R59" s="16"/>
      <c r="S59" s="14"/>
      <c r="T59" s="15">
        <v>2466511557</v>
      </c>
      <c r="U59" s="16">
        <f t="shared" si="6"/>
        <v>0</v>
      </c>
      <c r="V59" s="16">
        <f t="shared" si="7"/>
        <v>0</v>
      </c>
      <c r="W59" s="16">
        <f t="shared" si="8"/>
        <v>10962290529</v>
      </c>
      <c r="X59" s="16"/>
      <c r="Y59" s="14"/>
      <c r="Z59" s="15">
        <v>3498068861</v>
      </c>
      <c r="AA59" s="16">
        <f t="shared" si="9"/>
        <v>0</v>
      </c>
      <c r="AB59" s="16">
        <f t="shared" si="10"/>
        <v>0</v>
      </c>
      <c r="AC59" s="16">
        <f t="shared" si="11"/>
        <v>14460359390</v>
      </c>
      <c r="AD59" s="16"/>
      <c r="AE59" s="14"/>
      <c r="AF59" s="15">
        <f>VLOOKUP(B59,[4]REPNCT004ReporteAuxiliarContabl!A$21:D$68,4,0)</f>
        <v>4247889486</v>
      </c>
      <c r="AG59" s="16">
        <f t="shared" si="12"/>
        <v>0</v>
      </c>
      <c r="AH59" s="16">
        <f t="shared" si="13"/>
        <v>0</v>
      </c>
      <c r="AI59" s="16">
        <f t="shared" si="14"/>
        <v>18708248876</v>
      </c>
      <c r="AJ59" s="16"/>
      <c r="AK59" s="14"/>
      <c r="AL59" s="15">
        <f>VLOOKUP(B59,[5]REPNCT004ReporteAuxiliarContabl!A$21:D$67,4,0)</f>
        <v>2123944743</v>
      </c>
      <c r="AM59" s="16">
        <f t="shared" si="15"/>
        <v>0</v>
      </c>
      <c r="AN59" s="16">
        <f t="shared" si="16"/>
        <v>0</v>
      </c>
      <c r="AO59" s="16">
        <f t="shared" si="17"/>
        <v>20832193619</v>
      </c>
      <c r="AP59" s="16"/>
      <c r="AQ59" s="14"/>
      <c r="AR59" s="50">
        <v>2123944743</v>
      </c>
      <c r="AS59" s="16">
        <f t="shared" si="18"/>
        <v>0</v>
      </c>
      <c r="AT59" s="16">
        <f t="shared" si="19"/>
        <v>0</v>
      </c>
      <c r="AU59" s="16">
        <f t="shared" si="20"/>
        <v>22956138362</v>
      </c>
      <c r="AV59" s="16"/>
      <c r="AW59" s="14">
        <v>2260275353</v>
      </c>
      <c r="AX59" s="50">
        <v>2123944743</v>
      </c>
      <c r="AY59" s="16">
        <f t="shared" si="21"/>
        <v>0</v>
      </c>
      <c r="AZ59" s="16">
        <f t="shared" si="22"/>
        <v>2260275353</v>
      </c>
      <c r="BA59" s="16">
        <f t="shared" si="23"/>
        <v>25080083105</v>
      </c>
      <c r="BB59" s="16"/>
      <c r="BC59" s="14">
        <f>VLOOKUP(B59,[1]REPNCT004ReporteAuxiliarContabl!A$21:D$76,4,0)</f>
        <v>7005893816</v>
      </c>
      <c r="BD59" s="50">
        <f>VLOOKUP(B59,[6]REPNCT004ReporteAuxiliarContabl!A$21:D$67,4,0)</f>
        <v>2123944743</v>
      </c>
      <c r="BE59" s="16">
        <f t="shared" si="24"/>
        <v>0</v>
      </c>
      <c r="BF59" s="16">
        <f t="shared" si="25"/>
        <v>9266169169</v>
      </c>
      <c r="BG59" s="16">
        <f t="shared" si="26"/>
        <v>27204027848</v>
      </c>
    </row>
    <row r="60" spans="1:59" ht="15" hidden="1" customHeight="1" x14ac:dyDescent="0.2">
      <c r="A60" s="11">
        <v>8922003239</v>
      </c>
      <c r="B60" s="11">
        <v>892200323</v>
      </c>
      <c r="C60" s="11">
        <v>128870000</v>
      </c>
      <c r="D60" s="12" t="s">
        <v>40</v>
      </c>
      <c r="E60" s="13" t="s">
        <v>41</v>
      </c>
      <c r="F60" s="14"/>
      <c r="G60" s="15">
        <f>VLOOKUP(B60,[2]REPNCT004ReporteAuxiliarContabl!A$21:F$67,6,0)</f>
        <v>1723617808</v>
      </c>
      <c r="H60" s="16">
        <f t="shared" si="0"/>
        <v>0</v>
      </c>
      <c r="I60" s="16">
        <f t="shared" si="1"/>
        <v>1723617808</v>
      </c>
      <c r="J60" s="14"/>
      <c r="K60" s="15">
        <f>VLOOKUP(B60,[3]REPNCT004ReporteAuxiliarContabl!A$21:D$67,4,0)</f>
        <v>3447235616</v>
      </c>
      <c r="L60" s="16">
        <f t="shared" si="2"/>
        <v>0</v>
      </c>
      <c r="M60" s="16">
        <f t="shared" si="3"/>
        <v>5170853424</v>
      </c>
      <c r="N60" s="14"/>
      <c r="O60" s="15">
        <v>1723617808</v>
      </c>
      <c r="P60" s="16">
        <f t="shared" si="4"/>
        <v>0</v>
      </c>
      <c r="Q60" s="16">
        <f t="shared" si="5"/>
        <v>6894471232</v>
      </c>
      <c r="R60" s="16"/>
      <c r="S60" s="14"/>
      <c r="T60" s="15">
        <v>1981057800</v>
      </c>
      <c r="U60" s="16">
        <f t="shared" si="6"/>
        <v>0</v>
      </c>
      <c r="V60" s="16">
        <f t="shared" si="7"/>
        <v>0</v>
      </c>
      <c r="W60" s="16">
        <f t="shared" si="8"/>
        <v>8875529032</v>
      </c>
      <c r="X60" s="16"/>
      <c r="Y60" s="14"/>
      <c r="Z60" s="15">
        <v>2766049719</v>
      </c>
      <c r="AA60" s="16">
        <f t="shared" si="9"/>
        <v>0</v>
      </c>
      <c r="AB60" s="16">
        <f t="shared" si="10"/>
        <v>0</v>
      </c>
      <c r="AC60" s="16">
        <f t="shared" si="11"/>
        <v>11641578751</v>
      </c>
      <c r="AD60" s="16"/>
      <c r="AE60" s="14"/>
      <c r="AF60" s="15">
        <f>VLOOKUP(B60,[4]REPNCT004ReporteAuxiliarContabl!A$21:D$68,4,0)</f>
        <v>3447235616</v>
      </c>
      <c r="AG60" s="16">
        <f t="shared" si="12"/>
        <v>0</v>
      </c>
      <c r="AH60" s="16">
        <f t="shared" si="13"/>
        <v>0</v>
      </c>
      <c r="AI60" s="16">
        <f t="shared" si="14"/>
        <v>15088814367</v>
      </c>
      <c r="AJ60" s="16"/>
      <c r="AK60" s="14"/>
      <c r="AL60" s="15">
        <f>VLOOKUP(B60,[5]REPNCT004ReporteAuxiliarContabl!A$21:D$67,4,0)</f>
        <v>1723617808</v>
      </c>
      <c r="AM60" s="16">
        <f t="shared" si="15"/>
        <v>0</v>
      </c>
      <c r="AN60" s="16">
        <f t="shared" si="16"/>
        <v>0</v>
      </c>
      <c r="AO60" s="16">
        <f t="shared" si="17"/>
        <v>16812432175</v>
      </c>
      <c r="AP60" s="16"/>
      <c r="AQ60" s="14"/>
      <c r="AR60" s="50">
        <v>1723617808</v>
      </c>
      <c r="AS60" s="16">
        <f t="shared" si="18"/>
        <v>0</v>
      </c>
      <c r="AT60" s="16">
        <f t="shared" si="19"/>
        <v>0</v>
      </c>
      <c r="AU60" s="16">
        <f t="shared" si="20"/>
        <v>18536049983</v>
      </c>
      <c r="AV60" s="16"/>
      <c r="AW60" s="14">
        <v>2327075405</v>
      </c>
      <c r="AX60" s="50">
        <v>1723617808</v>
      </c>
      <c r="AY60" s="16">
        <f t="shared" si="21"/>
        <v>0</v>
      </c>
      <c r="AZ60" s="16">
        <f t="shared" si="22"/>
        <v>2327075405</v>
      </c>
      <c r="BA60" s="16">
        <f t="shared" si="23"/>
        <v>20259667791</v>
      </c>
      <c r="BB60" s="16"/>
      <c r="BC60" s="14">
        <f>VLOOKUP(B60,[1]REPNCT004ReporteAuxiliarContabl!A$21:D$76,4,0)</f>
        <v>3746873394</v>
      </c>
      <c r="BD60" s="50">
        <f>VLOOKUP(B60,[6]REPNCT004ReporteAuxiliarContabl!A$21:D$67,4,0)</f>
        <v>1723617808</v>
      </c>
      <c r="BE60" s="16">
        <f t="shared" si="24"/>
        <v>0</v>
      </c>
      <c r="BF60" s="16">
        <f t="shared" si="25"/>
        <v>6073948799</v>
      </c>
      <c r="BG60" s="16">
        <f t="shared" si="26"/>
        <v>21983285599</v>
      </c>
    </row>
    <row r="61" spans="1:59" ht="15" hidden="1" customHeight="1" x14ac:dyDescent="0.2">
      <c r="A61" s="11">
        <v>8923002856</v>
      </c>
      <c r="B61" s="11">
        <v>892300285</v>
      </c>
      <c r="C61" s="11">
        <v>821920000</v>
      </c>
      <c r="D61" s="12" t="s">
        <v>42</v>
      </c>
      <c r="E61" s="13" t="s">
        <v>94</v>
      </c>
      <c r="F61" s="14"/>
      <c r="G61" s="15">
        <f>VLOOKUP(B61,[2]REPNCT004ReporteAuxiliarContabl!A$21:F$67,6,0)</f>
        <v>2411582637</v>
      </c>
      <c r="H61" s="16">
        <f t="shared" si="0"/>
        <v>0</v>
      </c>
      <c r="I61" s="16">
        <f t="shared" si="1"/>
        <v>2411582637</v>
      </c>
      <c r="J61" s="14"/>
      <c r="K61" s="15">
        <f>VLOOKUP(B61,[3]REPNCT004ReporteAuxiliarContabl!A$21:D$67,4,0)</f>
        <v>4823165274</v>
      </c>
      <c r="L61" s="16">
        <f t="shared" si="2"/>
        <v>0</v>
      </c>
      <c r="M61" s="16">
        <f t="shared" si="3"/>
        <v>7234747911</v>
      </c>
      <c r="N61" s="14"/>
      <c r="O61" s="15">
        <v>2411582637</v>
      </c>
      <c r="P61" s="16">
        <f t="shared" si="4"/>
        <v>0</v>
      </c>
      <c r="Q61" s="16">
        <f t="shared" si="5"/>
        <v>9646330548</v>
      </c>
      <c r="R61" s="16"/>
      <c r="S61" s="14">
        <v>995615232</v>
      </c>
      <c r="T61" s="15">
        <v>2819791649</v>
      </c>
      <c r="U61" s="16">
        <f t="shared" si="6"/>
        <v>0</v>
      </c>
      <c r="V61" s="16">
        <f t="shared" si="7"/>
        <v>995615232</v>
      </c>
      <c r="W61" s="16">
        <f t="shared" si="8"/>
        <v>12466122197</v>
      </c>
      <c r="X61" s="16"/>
      <c r="Y61" s="14"/>
      <c r="Z61" s="15">
        <v>4007373255</v>
      </c>
      <c r="AA61" s="16">
        <f t="shared" si="9"/>
        <v>0</v>
      </c>
      <c r="AB61" s="16">
        <f t="shared" si="10"/>
        <v>995615232</v>
      </c>
      <c r="AC61" s="16">
        <f t="shared" si="11"/>
        <v>16473495452</v>
      </c>
      <c r="AD61" s="16"/>
      <c r="AE61" s="14"/>
      <c r="AF61" s="15">
        <f>VLOOKUP(B61,[4]REPNCT004ReporteAuxiliarContabl!A$21:D$68,4,0)</f>
        <v>4823165274</v>
      </c>
      <c r="AG61" s="16">
        <f t="shared" si="12"/>
        <v>0</v>
      </c>
      <c r="AH61" s="16">
        <f t="shared" si="13"/>
        <v>995615232</v>
      </c>
      <c r="AI61" s="16">
        <f t="shared" si="14"/>
        <v>21296660726</v>
      </c>
      <c r="AJ61" s="16"/>
      <c r="AK61" s="14"/>
      <c r="AL61" s="15">
        <f>VLOOKUP(B61,[5]REPNCT004ReporteAuxiliarContabl!A$21:D$67,4,0)</f>
        <v>2411582637</v>
      </c>
      <c r="AM61" s="16">
        <f t="shared" si="15"/>
        <v>0</v>
      </c>
      <c r="AN61" s="16">
        <f t="shared" si="16"/>
        <v>995615232</v>
      </c>
      <c r="AO61" s="16">
        <f t="shared" si="17"/>
        <v>23708243363</v>
      </c>
      <c r="AP61" s="16"/>
      <c r="AQ61" s="14"/>
      <c r="AR61" s="50">
        <v>2411582637</v>
      </c>
      <c r="AS61" s="16">
        <f t="shared" si="18"/>
        <v>0</v>
      </c>
      <c r="AT61" s="16">
        <f t="shared" si="19"/>
        <v>995615232</v>
      </c>
      <c r="AU61" s="16">
        <f t="shared" si="20"/>
        <v>26119826000</v>
      </c>
      <c r="AV61" s="16"/>
      <c r="AW61" s="14">
        <v>2206103709</v>
      </c>
      <c r="AX61" s="50">
        <v>2411582637</v>
      </c>
      <c r="AY61" s="16">
        <f t="shared" si="21"/>
        <v>0</v>
      </c>
      <c r="AZ61" s="16">
        <f t="shared" si="22"/>
        <v>3201718941</v>
      </c>
      <c r="BA61" s="16">
        <f t="shared" si="23"/>
        <v>28531408637</v>
      </c>
      <c r="BB61" s="16"/>
      <c r="BC61" s="14">
        <f>VLOOKUP(B61,[1]REPNCT004ReporteAuxiliarContabl!A$21:D$76,4,0)</f>
        <v>3322423877</v>
      </c>
      <c r="BD61" s="50">
        <f>VLOOKUP(B61,[6]REPNCT004ReporteAuxiliarContabl!A$21:D$67,4,0)</f>
        <v>2411582637</v>
      </c>
      <c r="BE61" s="16">
        <f t="shared" si="24"/>
        <v>0</v>
      </c>
      <c r="BF61" s="16">
        <f t="shared" si="25"/>
        <v>6524142818</v>
      </c>
      <c r="BG61" s="16">
        <f t="shared" si="26"/>
        <v>30942991274</v>
      </c>
    </row>
    <row r="62" spans="1:59" ht="15" hidden="1" customHeight="1" x14ac:dyDescent="0.2">
      <c r="A62" s="11">
        <v>8999990633</v>
      </c>
      <c r="B62" s="11">
        <v>899999063</v>
      </c>
      <c r="C62" s="11">
        <v>27400000</v>
      </c>
      <c r="D62" s="12" t="s">
        <v>43</v>
      </c>
      <c r="E62" s="13" t="s">
        <v>95</v>
      </c>
      <c r="F62" s="14">
        <f>VLOOKUP(B62,[7]REPNCT004ReporteAuxiliarContabl!A$21:D$27,4,0)</f>
        <v>22527168039</v>
      </c>
      <c r="G62" s="15">
        <f>VLOOKUP(B62,[2]REPNCT004ReporteAuxiliarContabl!A$21:F$67,6,0)</f>
        <v>50613863325</v>
      </c>
      <c r="H62" s="16">
        <f t="shared" si="0"/>
        <v>22527168039</v>
      </c>
      <c r="I62" s="16">
        <f t="shared" si="1"/>
        <v>50613863325</v>
      </c>
      <c r="J62" s="14">
        <f>VLOOKUP(B62,[8]REPNCT004ReporteAuxiliarContabl!A$21:D$26,4,0)</f>
        <v>45054336079</v>
      </c>
      <c r="K62" s="15">
        <f>VLOOKUP(B62,[3]REPNCT004ReporteAuxiliarContabl!A$21:D$67,4,0)</f>
        <v>101227726650</v>
      </c>
      <c r="L62" s="16">
        <f t="shared" si="2"/>
        <v>67581504118</v>
      </c>
      <c r="M62" s="16">
        <f t="shared" si="3"/>
        <v>151841589975</v>
      </c>
      <c r="N62" s="14">
        <v>22527168039</v>
      </c>
      <c r="O62" s="15">
        <v>50613863325</v>
      </c>
      <c r="P62" s="16">
        <f t="shared" si="4"/>
        <v>90108672157</v>
      </c>
      <c r="Q62" s="16">
        <f t="shared" si="5"/>
        <v>202455453300</v>
      </c>
      <c r="R62" s="16">
        <v>17416058029</v>
      </c>
      <c r="S62" s="14">
        <v>55268689501</v>
      </c>
      <c r="T62" s="15">
        <v>55932713503</v>
      </c>
      <c r="U62" s="16">
        <f t="shared" si="6"/>
        <v>107524730186</v>
      </c>
      <c r="V62" s="16">
        <f t="shared" si="7"/>
        <v>55268689501</v>
      </c>
      <c r="W62" s="16">
        <f t="shared" si="8"/>
        <v>258388166803</v>
      </c>
      <c r="X62" s="16">
        <v>14953204196</v>
      </c>
      <c r="Y62" s="14"/>
      <c r="Z62" s="15">
        <v>70399294320</v>
      </c>
      <c r="AA62" s="16">
        <f t="shared" si="9"/>
        <v>122477934382</v>
      </c>
      <c r="AB62" s="16">
        <f t="shared" si="10"/>
        <v>55268689501</v>
      </c>
      <c r="AC62" s="16">
        <f t="shared" si="11"/>
        <v>328787461123</v>
      </c>
      <c r="AD62" s="16">
        <f>VLOOKUP(B62,[9]REPNCT004ReporteAuxiliarContabl!A$21:D$27,4,0)</f>
        <v>27443554559</v>
      </c>
      <c r="AE62" s="14"/>
      <c r="AF62" s="15">
        <f>VLOOKUP(B62,[4]REPNCT004ReporteAuxiliarContabl!A$21:D$68,4,0)</f>
        <v>101227726650</v>
      </c>
      <c r="AG62" s="16">
        <f t="shared" si="12"/>
        <v>149921488941</v>
      </c>
      <c r="AH62" s="16">
        <f t="shared" si="13"/>
        <v>55268689501</v>
      </c>
      <c r="AI62" s="16">
        <f t="shared" si="14"/>
        <v>430015187773</v>
      </c>
      <c r="AJ62" s="16">
        <v>14953204196</v>
      </c>
      <c r="AK62" s="14"/>
      <c r="AL62" s="15">
        <f>VLOOKUP(B62,[5]REPNCT004ReporteAuxiliarContabl!A$21:D$67,4,0)</f>
        <v>50613863325</v>
      </c>
      <c r="AM62" s="16">
        <f t="shared" si="15"/>
        <v>164874693137</v>
      </c>
      <c r="AN62" s="16">
        <f t="shared" si="16"/>
        <v>55268689501</v>
      </c>
      <c r="AO62" s="16">
        <f t="shared" si="17"/>
        <v>480629051098</v>
      </c>
      <c r="AP62" s="16">
        <v>14953204196</v>
      </c>
      <c r="AQ62" s="14"/>
      <c r="AR62" s="50">
        <v>50613863325</v>
      </c>
      <c r="AS62" s="16">
        <f t="shared" si="18"/>
        <v>179827897333</v>
      </c>
      <c r="AT62" s="16">
        <f t="shared" si="19"/>
        <v>55268689501</v>
      </c>
      <c r="AU62" s="16">
        <f t="shared" si="20"/>
        <v>531242914423</v>
      </c>
      <c r="AV62" s="16">
        <v>14953204196</v>
      </c>
      <c r="AW62" s="14">
        <v>3108390901</v>
      </c>
      <c r="AX62" s="50">
        <v>50613863325</v>
      </c>
      <c r="AY62" s="16">
        <f t="shared" si="21"/>
        <v>194781101529</v>
      </c>
      <c r="AZ62" s="16">
        <f t="shared" si="22"/>
        <v>58377080402</v>
      </c>
      <c r="BA62" s="16">
        <f t="shared" si="23"/>
        <v>581856777748</v>
      </c>
      <c r="BB62" s="16">
        <f>VLOOKUP(B62,[10]REPNCT004ReporteAuxiliarContabl!A$21:D$27,4,0)</f>
        <v>14953204196</v>
      </c>
      <c r="BC62" s="14">
        <f>VLOOKUP(B62,[1]REPNCT004ReporteAuxiliarContabl!A$21:D$76,4,0)</f>
        <v>16132652488</v>
      </c>
      <c r="BD62" s="50">
        <f>VLOOKUP(B62,[6]REPNCT004ReporteAuxiliarContabl!A$21:D$67,4,0)</f>
        <v>50613863325</v>
      </c>
      <c r="BE62" s="16">
        <f t="shared" si="24"/>
        <v>209734305725</v>
      </c>
      <c r="BF62" s="16">
        <f t="shared" si="25"/>
        <v>74509732890</v>
      </c>
      <c r="BG62" s="16">
        <f t="shared" si="26"/>
        <v>632470641073</v>
      </c>
    </row>
    <row r="63" spans="1:59" ht="15" customHeight="1" x14ac:dyDescent="0.2">
      <c r="A63" s="11">
        <v>8999991244</v>
      </c>
      <c r="B63" s="11">
        <v>899999124</v>
      </c>
      <c r="C63" s="11">
        <v>27500000</v>
      </c>
      <c r="D63" s="12" t="s">
        <v>44</v>
      </c>
      <c r="E63" s="13" t="s">
        <v>93</v>
      </c>
      <c r="F63" s="14"/>
      <c r="G63" s="15">
        <f>VLOOKUP(B63,[2]REPNCT004ReporteAuxiliarContabl!A$21:F$67,6,0)</f>
        <v>4926689627</v>
      </c>
      <c r="H63" s="16">
        <f t="shared" si="0"/>
        <v>0</v>
      </c>
      <c r="I63" s="16">
        <f t="shared" si="1"/>
        <v>4926689627</v>
      </c>
      <c r="J63" s="14"/>
      <c r="K63" s="15">
        <f>VLOOKUP(B63,[3]REPNCT004ReporteAuxiliarContabl!A$21:D$67,4,0)</f>
        <v>9853379254</v>
      </c>
      <c r="L63" s="16">
        <f t="shared" si="2"/>
        <v>0</v>
      </c>
      <c r="M63" s="16">
        <f t="shared" si="3"/>
        <v>14780068881</v>
      </c>
      <c r="N63" s="14"/>
      <c r="O63" s="15">
        <v>4926689627</v>
      </c>
      <c r="P63" s="16">
        <f t="shared" si="4"/>
        <v>0</v>
      </c>
      <c r="Q63" s="16">
        <f t="shared" si="5"/>
        <v>19706758508</v>
      </c>
      <c r="R63" s="16"/>
      <c r="S63" s="14">
        <v>2476342255</v>
      </c>
      <c r="T63" s="15">
        <v>5407611420</v>
      </c>
      <c r="U63" s="16">
        <f t="shared" si="6"/>
        <v>0</v>
      </c>
      <c r="V63" s="16">
        <f t="shared" si="7"/>
        <v>2476342255</v>
      </c>
      <c r="W63" s="16">
        <f t="shared" si="8"/>
        <v>25114369928</v>
      </c>
      <c r="X63" s="16"/>
      <c r="Y63" s="14"/>
      <c r="Z63" s="15">
        <v>7067299805</v>
      </c>
      <c r="AA63" s="16">
        <f t="shared" si="9"/>
        <v>0</v>
      </c>
      <c r="AB63" s="16">
        <f t="shared" si="10"/>
        <v>2476342255</v>
      </c>
      <c r="AC63" s="16">
        <f t="shared" si="11"/>
        <v>32181669733</v>
      </c>
      <c r="AD63" s="16"/>
      <c r="AE63" s="14"/>
      <c r="AF63" s="15">
        <f>VLOOKUP(B63,[4]REPNCT004ReporteAuxiliarContabl!A$21:D$68,4,0)</f>
        <v>9853379254</v>
      </c>
      <c r="AG63" s="16">
        <f t="shared" si="12"/>
        <v>0</v>
      </c>
      <c r="AH63" s="16">
        <f t="shared" si="13"/>
        <v>2476342255</v>
      </c>
      <c r="AI63" s="16">
        <f t="shared" si="14"/>
        <v>42035048987</v>
      </c>
      <c r="AJ63" s="16"/>
      <c r="AK63" s="14"/>
      <c r="AL63" s="15">
        <f>VLOOKUP(B63,[5]REPNCT004ReporteAuxiliarContabl!A$21:D$67,4,0)</f>
        <v>4926689627</v>
      </c>
      <c r="AM63" s="16">
        <f t="shared" si="15"/>
        <v>0</v>
      </c>
      <c r="AN63" s="16">
        <f t="shared" si="16"/>
        <v>2476342255</v>
      </c>
      <c r="AO63" s="16">
        <f t="shared" si="17"/>
        <v>46961738614</v>
      </c>
      <c r="AP63" s="16"/>
      <c r="AQ63" s="14"/>
      <c r="AR63" s="50">
        <v>4926689627</v>
      </c>
      <c r="AS63" s="16">
        <f t="shared" si="18"/>
        <v>0</v>
      </c>
      <c r="AT63" s="16">
        <f t="shared" si="19"/>
        <v>2476342255</v>
      </c>
      <c r="AU63" s="16">
        <f t="shared" si="20"/>
        <v>51888428241</v>
      </c>
      <c r="AV63" s="16"/>
      <c r="AW63" s="14">
        <v>2515157022</v>
      </c>
      <c r="AX63" s="50">
        <v>4926689627</v>
      </c>
      <c r="AY63" s="16">
        <f t="shared" si="21"/>
        <v>0</v>
      </c>
      <c r="AZ63" s="16">
        <f t="shared" si="22"/>
        <v>4991499277</v>
      </c>
      <c r="BA63" s="16">
        <f t="shared" si="23"/>
        <v>56815117868</v>
      </c>
      <c r="BB63" s="16"/>
      <c r="BC63" s="68">
        <f>VLOOKUP(B63,[1]REPNCT004ReporteAuxiliarContabl!A$21:D$76,4,0)</f>
        <v>6450287149</v>
      </c>
      <c r="BD63" s="50">
        <f>VLOOKUP(B63,[6]REPNCT004ReporteAuxiliarContabl!A$21:D$67,4,0)</f>
        <v>4926689627</v>
      </c>
      <c r="BE63" s="16">
        <f t="shared" si="24"/>
        <v>0</v>
      </c>
      <c r="BF63" s="16">
        <f t="shared" si="25"/>
        <v>11441786426</v>
      </c>
      <c r="BG63" s="16">
        <f t="shared" si="26"/>
        <v>61741807495</v>
      </c>
    </row>
    <row r="64" spans="1:59" ht="15" hidden="1" customHeight="1" x14ac:dyDescent="0.2">
      <c r="A64" s="11">
        <v>8999992307</v>
      </c>
      <c r="B64" s="11">
        <v>899999230</v>
      </c>
      <c r="C64" s="11">
        <v>222711001</v>
      </c>
      <c r="D64" s="12" t="s">
        <v>45</v>
      </c>
      <c r="E64" s="48" t="s">
        <v>629</v>
      </c>
      <c r="F64" s="14"/>
      <c r="G64" s="15">
        <f>VLOOKUP(B64,[2]REPNCT004ReporteAuxiliarContabl!A$21:F$67,6,0)</f>
        <v>1572353476</v>
      </c>
      <c r="H64" s="16">
        <f t="shared" si="0"/>
        <v>0</v>
      </c>
      <c r="I64" s="16">
        <f t="shared" si="1"/>
        <v>1572353476</v>
      </c>
      <c r="J64" s="14"/>
      <c r="K64" s="15">
        <f>VLOOKUP(B64,[3]REPNCT004ReporteAuxiliarContabl!A$21:D$67,4,0)</f>
        <v>3144706952</v>
      </c>
      <c r="L64" s="16">
        <f t="shared" si="2"/>
        <v>0</v>
      </c>
      <c r="M64" s="16">
        <f t="shared" si="3"/>
        <v>4717060428</v>
      </c>
      <c r="N64" s="14"/>
      <c r="O64" s="15">
        <v>1572353476</v>
      </c>
      <c r="P64" s="16">
        <f t="shared" si="4"/>
        <v>0</v>
      </c>
      <c r="Q64" s="16">
        <f t="shared" si="5"/>
        <v>6289413904</v>
      </c>
      <c r="R64" s="16"/>
      <c r="S64" s="14"/>
      <c r="T64" s="15">
        <v>2418052070</v>
      </c>
      <c r="U64" s="16">
        <f t="shared" si="6"/>
        <v>0</v>
      </c>
      <c r="V64" s="16">
        <f t="shared" si="7"/>
        <v>0</v>
      </c>
      <c r="W64" s="16">
        <f t="shared" si="8"/>
        <v>8707465974</v>
      </c>
      <c r="X64" s="16"/>
      <c r="Y64" s="14"/>
      <c r="Z64" s="15">
        <v>3502211603</v>
      </c>
      <c r="AA64" s="16">
        <f t="shared" si="9"/>
        <v>0</v>
      </c>
      <c r="AB64" s="16">
        <f t="shared" si="10"/>
        <v>0</v>
      </c>
      <c r="AC64" s="16">
        <f t="shared" si="11"/>
        <v>12209677577</v>
      </c>
      <c r="AD64" s="16"/>
      <c r="AE64" s="14"/>
      <c r="AF64" s="15">
        <f>VLOOKUP(B64,[4]REPNCT004ReporteAuxiliarContabl!A$21:D$68,4,0)</f>
        <v>3144706952</v>
      </c>
      <c r="AG64" s="16">
        <f t="shared" si="12"/>
        <v>0</v>
      </c>
      <c r="AH64" s="16">
        <f t="shared" si="13"/>
        <v>0</v>
      </c>
      <c r="AI64" s="16">
        <f t="shared" si="14"/>
        <v>15354384529</v>
      </c>
      <c r="AJ64" s="16"/>
      <c r="AK64" s="14"/>
      <c r="AL64" s="15">
        <f>VLOOKUP(B64,[5]REPNCT004ReporteAuxiliarContabl!A$21:D$67,4,0)</f>
        <v>1572353476</v>
      </c>
      <c r="AM64" s="16">
        <f t="shared" si="15"/>
        <v>0</v>
      </c>
      <c r="AN64" s="16">
        <f t="shared" si="16"/>
        <v>0</v>
      </c>
      <c r="AO64" s="16">
        <f t="shared" si="17"/>
        <v>16926738005</v>
      </c>
      <c r="AP64" s="16"/>
      <c r="AQ64" s="14"/>
      <c r="AR64" s="50">
        <v>1572353476</v>
      </c>
      <c r="AS64" s="16">
        <f t="shared" si="18"/>
        <v>0</v>
      </c>
      <c r="AT64" s="16">
        <f t="shared" si="19"/>
        <v>0</v>
      </c>
      <c r="AU64" s="16">
        <f t="shared" si="20"/>
        <v>18499091481</v>
      </c>
      <c r="AV64" s="16"/>
      <c r="AW64" s="14">
        <v>2175512687</v>
      </c>
      <c r="AX64" s="50">
        <v>1572353476</v>
      </c>
      <c r="AY64" s="16">
        <f t="shared" si="21"/>
        <v>0</v>
      </c>
      <c r="AZ64" s="16">
        <f t="shared" si="22"/>
        <v>2175512687</v>
      </c>
      <c r="BA64" s="16">
        <f t="shared" si="23"/>
        <v>20071444957</v>
      </c>
      <c r="BB64" s="16"/>
      <c r="BC64" s="14">
        <f>VLOOKUP(B64,[1]REPNCT004ReporteAuxiliarContabl!A$21:D$76,4,0)</f>
        <v>7891242955</v>
      </c>
      <c r="BD64" s="50">
        <f>VLOOKUP(B64,[6]REPNCT004ReporteAuxiliarContabl!A$21:D$67,4,0)</f>
        <v>1572353476</v>
      </c>
      <c r="BE64" s="16">
        <f t="shared" si="24"/>
        <v>0</v>
      </c>
      <c r="BF64" s="16">
        <f t="shared" si="25"/>
        <v>10066755642</v>
      </c>
      <c r="BG64" s="16">
        <f t="shared" si="26"/>
        <v>21643798433</v>
      </c>
    </row>
    <row r="65" spans="1:59" ht="24" customHeight="1" x14ac:dyDescent="0.2">
      <c r="A65" s="64" t="s">
        <v>52</v>
      </c>
      <c r="B65" s="65"/>
      <c r="C65" s="65"/>
      <c r="D65" s="65"/>
      <c r="E65" s="18"/>
      <c r="F65" s="19">
        <f t="shared" ref="F65:M65" si="27">SUM(F4:F64)</f>
        <v>29273266664</v>
      </c>
      <c r="G65" s="19">
        <f t="shared" si="27"/>
        <v>216841399978</v>
      </c>
      <c r="H65" s="19">
        <f t="shared" si="27"/>
        <v>29273266664</v>
      </c>
      <c r="I65" s="19">
        <f t="shared" si="27"/>
        <v>216841399978</v>
      </c>
      <c r="J65" s="19">
        <f t="shared" si="27"/>
        <v>58546533329</v>
      </c>
      <c r="K65" s="19">
        <f t="shared" si="27"/>
        <v>429009299962</v>
      </c>
      <c r="L65" s="19">
        <f t="shared" si="27"/>
        <v>87819799993</v>
      </c>
      <c r="M65" s="19">
        <f t="shared" si="27"/>
        <v>645850699940</v>
      </c>
      <c r="N65" s="19">
        <f t="shared" ref="N65" si="28">SUM(N4:N64)</f>
        <v>29273266664</v>
      </c>
      <c r="O65" s="19">
        <f t="shared" ref="O65" si="29">SUM(O4:O64)</f>
        <v>217023649978</v>
      </c>
      <c r="P65" s="19">
        <f t="shared" ref="P65" si="30">SUM(P4:P64)</f>
        <v>117093066657</v>
      </c>
      <c r="Q65" s="19">
        <f t="shared" ref="Q65:V65" si="31">SUM(Q4:Q64)</f>
        <v>862874349918</v>
      </c>
      <c r="R65" s="19">
        <f t="shared" si="31"/>
        <v>25273266664</v>
      </c>
      <c r="S65" s="19">
        <f t="shared" si="31"/>
        <v>86823724248</v>
      </c>
      <c r="T65" s="19">
        <f t="shared" si="31"/>
        <v>258058649978</v>
      </c>
      <c r="U65" s="19">
        <f>SUBTOTAL(9,U4:U64)</f>
        <v>0</v>
      </c>
      <c r="V65" s="19">
        <f t="shared" si="31"/>
        <v>86823724248</v>
      </c>
      <c r="W65" s="19">
        <f t="shared" ref="W65" si="32">SUM(W4:W64)</f>
        <v>1120932999896</v>
      </c>
      <c r="X65" s="19">
        <f t="shared" ref="X65:Z65" si="33">SUM(X4:X64)</f>
        <v>21699302821</v>
      </c>
      <c r="Y65" s="19">
        <f t="shared" si="33"/>
        <v>0</v>
      </c>
      <c r="Z65" s="19">
        <f t="shared" si="33"/>
        <v>322730719188</v>
      </c>
      <c r="AA65" s="19">
        <f>SUBTOTAL(9,AA4:AA64)</f>
        <v>0</v>
      </c>
      <c r="AB65" s="19">
        <f t="shared" ref="AB65" si="34">SUM(AB4:AB64)</f>
        <v>86823724248</v>
      </c>
      <c r="AC65" s="19">
        <f t="shared" ref="AC65:AF65" si="35">SUM(AC4:AC64)</f>
        <v>1443663719084</v>
      </c>
      <c r="AD65" s="19">
        <f t="shared" si="35"/>
        <v>40749408207</v>
      </c>
      <c r="AE65" s="19">
        <f t="shared" si="35"/>
        <v>0</v>
      </c>
      <c r="AF65" s="19">
        <f t="shared" si="35"/>
        <v>428827049962</v>
      </c>
      <c r="AG65" s="19">
        <f>SUBTOTAL(9,AG4:AG64)</f>
        <v>0</v>
      </c>
      <c r="AH65" s="19">
        <f t="shared" ref="AH65" si="36">SUM(AH4:AH64)</f>
        <v>86823724248</v>
      </c>
      <c r="AI65" s="19">
        <f t="shared" ref="AI65:AL65" si="37">SUM(AI4:AI64)</f>
        <v>1872490769046</v>
      </c>
      <c r="AJ65" s="19">
        <f t="shared" si="37"/>
        <v>21842746710</v>
      </c>
      <c r="AK65" s="19">
        <f t="shared" si="37"/>
        <v>0</v>
      </c>
      <c r="AL65" s="19">
        <f t="shared" si="37"/>
        <v>217023649978</v>
      </c>
      <c r="AM65" s="19">
        <f>SUBTOTAL(9,AM4:AM64)</f>
        <v>0</v>
      </c>
      <c r="AN65" s="19">
        <f t="shared" ref="AN65" si="38">SUM(AN4:AN64)</f>
        <v>86823724248</v>
      </c>
      <c r="AO65" s="19">
        <f t="shared" ref="AO65:AR65" si="39">SUM(AO4:AO64)</f>
        <v>2089514419024</v>
      </c>
      <c r="AP65" s="19">
        <f t="shared" si="39"/>
        <v>21842746710</v>
      </c>
      <c r="AQ65" s="19">
        <f t="shared" si="39"/>
        <v>0</v>
      </c>
      <c r="AR65" s="19">
        <f t="shared" si="39"/>
        <v>217023649978</v>
      </c>
      <c r="AS65" s="19">
        <f>SUBTOTAL(9,AS4:AS64)</f>
        <v>0</v>
      </c>
      <c r="AT65" s="19">
        <f t="shared" ref="AT65" si="40">SUM(AT4:AT64)</f>
        <v>86823724248</v>
      </c>
      <c r="AU65" s="19">
        <f t="shared" ref="AU65:AX65" si="41">SUM(AU4:AU64)</f>
        <v>2306538069002</v>
      </c>
      <c r="AV65" s="19">
        <f t="shared" si="41"/>
        <v>21842746710</v>
      </c>
      <c r="AW65" s="19">
        <f t="shared" si="41"/>
        <v>96531331781</v>
      </c>
      <c r="AX65" s="19">
        <f t="shared" si="41"/>
        <v>217023649978</v>
      </c>
      <c r="AY65" s="19">
        <f>SUBTOTAL(9,AY4:AY64)</f>
        <v>0</v>
      </c>
      <c r="AZ65" s="19">
        <f t="shared" ref="AZ65" si="42">SUM(AZ4:AZ64)</f>
        <v>183355056029</v>
      </c>
      <c r="BA65" s="19">
        <f t="shared" ref="BA65:BD65" si="43">SUM(BA4:BA64)</f>
        <v>2523561718980</v>
      </c>
      <c r="BB65" s="19">
        <f t="shared" si="43"/>
        <v>21842746710</v>
      </c>
      <c r="BC65" s="19">
        <f t="shared" si="43"/>
        <v>244805104406</v>
      </c>
      <c r="BD65" s="19">
        <f t="shared" si="43"/>
        <v>217023649978</v>
      </c>
      <c r="BE65" s="19">
        <f t="shared" ref="BE65:BF65" si="44">SUM(BE4:BE64)</f>
        <v>292186031189</v>
      </c>
      <c r="BF65" s="19">
        <f t="shared" si="44"/>
        <v>428160160435</v>
      </c>
      <c r="BG65" s="19">
        <f t="shared" ref="BG65" si="45">SUM(BG4:BG64)</f>
        <v>2740585368958</v>
      </c>
    </row>
    <row r="66" spans="1:59" x14ac:dyDescent="0.25">
      <c r="G66" s="21"/>
      <c r="H66" s="20"/>
      <c r="I66" s="20"/>
      <c r="J66" s="20"/>
      <c r="K66" s="21"/>
      <c r="L66" s="20"/>
      <c r="M66" s="20"/>
      <c r="N66" s="20"/>
      <c r="O66" s="21"/>
      <c r="P66" s="20"/>
      <c r="Q66" s="20"/>
      <c r="R66" s="20"/>
      <c r="S66" s="20"/>
      <c r="T66" s="21"/>
      <c r="U66" s="20"/>
      <c r="V66" s="20"/>
      <c r="W66" s="20"/>
      <c r="X66" s="20"/>
      <c r="Y66" s="20"/>
      <c r="Z66" s="21"/>
      <c r="AA66" s="20"/>
      <c r="AB66" s="20"/>
      <c r="AC66" s="20"/>
      <c r="AD66" s="20"/>
      <c r="AE66" s="20"/>
      <c r="AF66" s="21"/>
      <c r="AG66" s="20"/>
      <c r="AH66" s="20"/>
      <c r="AI66" s="20"/>
      <c r="AJ66" s="20"/>
      <c r="AK66" s="20"/>
      <c r="AL66" s="21"/>
      <c r="AM66" s="20"/>
      <c r="AN66" s="20"/>
      <c r="AO66" s="20"/>
    </row>
    <row r="67" spans="1:59" x14ac:dyDescent="0.2">
      <c r="D67" s="24"/>
      <c r="F67" s="10"/>
      <c r="G67" s="26"/>
      <c r="J67" s="10"/>
      <c r="K67" s="26"/>
      <c r="N67" s="10"/>
      <c r="O67" s="26"/>
      <c r="R67" s="10"/>
      <c r="S67" s="10"/>
      <c r="T67" s="26"/>
      <c r="Z67" s="26"/>
      <c r="AF67" s="26"/>
      <c r="AL67" s="26"/>
    </row>
    <row r="68" spans="1:59" x14ac:dyDescent="0.25">
      <c r="D68" s="25"/>
      <c r="F68" s="10"/>
      <c r="G68" s="10"/>
      <c r="J68" s="10"/>
      <c r="N68" s="10"/>
      <c r="R68" s="10"/>
      <c r="S68" s="10"/>
    </row>
    <row r="69" spans="1:59" ht="12.75" x14ac:dyDescent="0.2">
      <c r="F69" s="10"/>
      <c r="G69" s="10"/>
      <c r="J69" s="10"/>
      <c r="N69" s="10"/>
      <c r="R69" s="10"/>
      <c r="S69" s="10"/>
    </row>
    <row r="70" spans="1:59" ht="12.75" x14ac:dyDescent="0.2">
      <c r="F70" s="10"/>
      <c r="G70" s="10"/>
      <c r="J70" s="10"/>
      <c r="N70" s="10"/>
      <c r="R70" s="10"/>
      <c r="S70" s="10"/>
      <c r="AI70" s="26"/>
      <c r="AO70" s="26"/>
    </row>
    <row r="71" spans="1:59" ht="12.75" x14ac:dyDescent="0.2">
      <c r="F71" s="10"/>
      <c r="G71" s="10"/>
      <c r="J71" s="10"/>
      <c r="N71" s="10"/>
      <c r="R71" s="10"/>
      <c r="S71" s="10"/>
    </row>
    <row r="72" spans="1:59" ht="12.75" x14ac:dyDescent="0.2">
      <c r="F72" s="10"/>
      <c r="G72" s="10"/>
      <c r="J72" s="10"/>
      <c r="N72" s="10"/>
      <c r="R72" s="10"/>
      <c r="S72" s="10"/>
    </row>
    <row r="73" spans="1:59" ht="12.75" x14ac:dyDescent="0.2">
      <c r="F73" s="10"/>
      <c r="G73" s="10"/>
      <c r="J73" s="10"/>
      <c r="N73" s="10"/>
      <c r="R73" s="10"/>
      <c r="S73" s="10"/>
    </row>
    <row r="74" spans="1:59" ht="12.75" x14ac:dyDescent="0.2">
      <c r="F74" s="10"/>
      <c r="G74" s="10"/>
      <c r="J74" s="10"/>
      <c r="N74" s="10"/>
      <c r="R74" s="10"/>
      <c r="S74" s="10"/>
    </row>
    <row r="75" spans="1:59" ht="12.75" x14ac:dyDescent="0.2">
      <c r="F75" s="10"/>
      <c r="G75" s="10"/>
      <c r="J75" s="10"/>
      <c r="N75" s="10"/>
      <c r="R75" s="10"/>
      <c r="S75" s="10"/>
    </row>
    <row r="76" spans="1:59" ht="12.75" x14ac:dyDescent="0.2">
      <c r="F76" s="10"/>
      <c r="G76" s="10"/>
      <c r="J76" s="10"/>
      <c r="N76" s="10"/>
      <c r="R76" s="10"/>
      <c r="S76" s="10"/>
    </row>
    <row r="77" spans="1:59" ht="12.75" x14ac:dyDescent="0.2">
      <c r="F77" s="10"/>
      <c r="G77" s="10"/>
      <c r="J77" s="10"/>
      <c r="N77" s="10"/>
      <c r="R77" s="10"/>
      <c r="S77" s="10"/>
    </row>
    <row r="78" spans="1:59" ht="12.75" x14ac:dyDescent="0.2">
      <c r="F78" s="10"/>
      <c r="G78" s="10"/>
      <c r="J78" s="10"/>
      <c r="N78" s="10"/>
      <c r="R78" s="10"/>
      <c r="S78" s="10"/>
    </row>
    <row r="79" spans="1:59" ht="12.75" x14ac:dyDescent="0.2">
      <c r="F79" s="10"/>
      <c r="G79" s="10"/>
      <c r="J79" s="10"/>
      <c r="N79" s="10"/>
      <c r="R79" s="10"/>
      <c r="S79" s="10"/>
    </row>
    <row r="80" spans="1:59" ht="12.75" x14ac:dyDescent="0.2">
      <c r="F80" s="10"/>
      <c r="G80" s="10"/>
      <c r="J80" s="10"/>
      <c r="N80" s="10"/>
      <c r="R80" s="10"/>
      <c r="S80" s="10"/>
    </row>
    <row r="81" spans="6:19" ht="12.75" x14ac:dyDescent="0.2">
      <c r="F81" s="10"/>
      <c r="G81" s="10"/>
      <c r="J81" s="10"/>
      <c r="N81" s="10"/>
      <c r="R81" s="10"/>
      <c r="S81" s="10"/>
    </row>
    <row r="82" spans="6:19" ht="12.75" x14ac:dyDescent="0.2">
      <c r="F82" s="10"/>
      <c r="G82" s="10"/>
      <c r="J82" s="10"/>
      <c r="N82" s="10"/>
      <c r="R82" s="10"/>
      <c r="S82" s="10"/>
    </row>
    <row r="83" spans="6:19" ht="12.75" x14ac:dyDescent="0.2">
      <c r="F83" s="10"/>
      <c r="G83" s="10"/>
      <c r="J83" s="10"/>
      <c r="N83" s="10"/>
      <c r="R83" s="10"/>
      <c r="S83" s="10"/>
    </row>
    <row r="84" spans="6:19" ht="12.75" x14ac:dyDescent="0.2">
      <c r="F84" s="10"/>
      <c r="G84" s="10"/>
      <c r="J84" s="10"/>
      <c r="N84" s="10"/>
      <c r="R84" s="10"/>
      <c r="S84" s="10"/>
    </row>
    <row r="85" spans="6:19" ht="12.75" x14ac:dyDescent="0.2">
      <c r="F85" s="10"/>
      <c r="G85" s="10"/>
      <c r="J85" s="10"/>
      <c r="N85" s="10"/>
      <c r="R85" s="10"/>
      <c r="S85" s="10"/>
    </row>
    <row r="86" spans="6:19" ht="12.75" x14ac:dyDescent="0.2">
      <c r="F86" s="10"/>
      <c r="G86" s="10"/>
      <c r="J86" s="10"/>
      <c r="N86" s="10"/>
      <c r="R86" s="10"/>
      <c r="S86" s="10"/>
    </row>
    <row r="87" spans="6:19" ht="12.75" x14ac:dyDescent="0.2">
      <c r="F87" s="10"/>
      <c r="G87" s="10"/>
      <c r="J87" s="10"/>
      <c r="N87" s="10"/>
      <c r="R87" s="10"/>
      <c r="S87" s="10"/>
    </row>
    <row r="88" spans="6:19" ht="12.75" x14ac:dyDescent="0.2">
      <c r="F88" s="10"/>
      <c r="G88" s="10"/>
      <c r="J88" s="10"/>
      <c r="N88" s="10"/>
      <c r="R88" s="10"/>
      <c r="S88" s="10"/>
    </row>
    <row r="89" spans="6:19" ht="12.75" x14ac:dyDescent="0.2">
      <c r="F89" s="10"/>
      <c r="G89" s="10"/>
      <c r="J89" s="10"/>
      <c r="N89" s="10"/>
      <c r="R89" s="10"/>
      <c r="S89" s="10"/>
    </row>
    <row r="90" spans="6:19" ht="12.75" x14ac:dyDescent="0.2">
      <c r="F90" s="10"/>
      <c r="G90" s="10"/>
      <c r="J90" s="10"/>
      <c r="N90" s="10"/>
      <c r="R90" s="10"/>
      <c r="S90" s="10"/>
    </row>
    <row r="91" spans="6:19" ht="12.75" x14ac:dyDescent="0.2">
      <c r="F91" s="10"/>
      <c r="G91" s="10"/>
      <c r="J91" s="10"/>
      <c r="N91" s="10"/>
      <c r="R91" s="10"/>
      <c r="S91" s="10"/>
    </row>
    <row r="92" spans="6:19" ht="12.75" x14ac:dyDescent="0.2">
      <c r="F92" s="10"/>
      <c r="G92" s="10"/>
      <c r="J92" s="10"/>
      <c r="N92" s="10"/>
      <c r="R92" s="10"/>
      <c r="S92" s="10"/>
    </row>
    <row r="93" spans="6:19" ht="12.75" x14ac:dyDescent="0.2">
      <c r="F93" s="10"/>
      <c r="G93" s="10"/>
      <c r="J93" s="10"/>
      <c r="N93" s="10"/>
      <c r="R93" s="10"/>
      <c r="S93" s="10"/>
    </row>
    <row r="94" spans="6:19" ht="12.75" x14ac:dyDescent="0.2">
      <c r="F94" s="10"/>
      <c r="G94" s="10"/>
      <c r="J94" s="10"/>
      <c r="N94" s="10"/>
      <c r="R94" s="10"/>
      <c r="S94" s="10"/>
    </row>
    <row r="95" spans="6:19" ht="12.75" x14ac:dyDescent="0.2">
      <c r="F95" s="10"/>
      <c r="G95" s="10"/>
      <c r="J95" s="10"/>
      <c r="N95" s="10"/>
      <c r="R95" s="10"/>
      <c r="S95" s="10"/>
    </row>
    <row r="96" spans="6:19" ht="12.75" x14ac:dyDescent="0.2">
      <c r="F96" s="10"/>
      <c r="G96" s="10"/>
      <c r="J96" s="10"/>
      <c r="N96" s="10"/>
      <c r="R96" s="10"/>
      <c r="S96" s="10"/>
    </row>
    <row r="97" spans="6:20" ht="12.75" x14ac:dyDescent="0.2">
      <c r="F97" s="10"/>
      <c r="G97" s="10"/>
      <c r="J97" s="10"/>
      <c r="N97" s="10"/>
      <c r="R97" s="10"/>
      <c r="S97" s="10"/>
    </row>
    <row r="98" spans="6:20" ht="12.75" x14ac:dyDescent="0.2">
      <c r="F98" s="10"/>
      <c r="G98" s="10"/>
      <c r="J98" s="10"/>
      <c r="N98" s="10"/>
      <c r="R98" s="10"/>
      <c r="S98" s="10"/>
    </row>
    <row r="99" spans="6:20" ht="12.75" x14ac:dyDescent="0.2">
      <c r="F99" s="10"/>
      <c r="G99" s="10"/>
      <c r="J99" s="10"/>
      <c r="N99" s="10"/>
      <c r="R99" s="10"/>
      <c r="S99" s="10"/>
    </row>
    <row r="100" spans="6:20" ht="12.75" x14ac:dyDescent="0.2">
      <c r="F100" s="10"/>
      <c r="G100" s="10"/>
      <c r="J100" s="10"/>
      <c r="N100" s="10"/>
      <c r="R100" s="10"/>
      <c r="S100" s="10"/>
    </row>
    <row r="101" spans="6:20" ht="12.75" x14ac:dyDescent="0.2">
      <c r="F101" s="10"/>
      <c r="G101" s="10"/>
      <c r="J101" s="10"/>
      <c r="N101" s="10"/>
      <c r="R101" s="10"/>
      <c r="S101" s="10"/>
    </row>
    <row r="102" spans="6:20" ht="12.75" x14ac:dyDescent="0.2">
      <c r="F102" s="10"/>
      <c r="G102" s="10"/>
      <c r="J102" s="10"/>
      <c r="N102" s="10"/>
      <c r="R102" s="10"/>
      <c r="S102" s="10"/>
    </row>
    <row r="103" spans="6:20" ht="12.75" x14ac:dyDescent="0.2">
      <c r="F103" s="10"/>
      <c r="G103" s="10"/>
      <c r="J103" s="10"/>
      <c r="N103" s="10"/>
      <c r="R103" s="10"/>
      <c r="S103" s="10"/>
    </row>
    <row r="104" spans="6:20" ht="12.75" x14ac:dyDescent="0.2">
      <c r="F104" s="10"/>
      <c r="G104" s="10"/>
      <c r="J104" s="10"/>
      <c r="N104" s="10"/>
      <c r="R104" s="10"/>
      <c r="S104" s="10"/>
    </row>
    <row r="105" spans="6:20" ht="12.75" x14ac:dyDescent="0.2">
      <c r="F105" s="10"/>
      <c r="G105" s="10"/>
      <c r="J105" s="10"/>
      <c r="N105" s="10"/>
      <c r="R105" s="10"/>
      <c r="S105" s="10"/>
    </row>
    <row r="106" spans="6:20" ht="12.75" x14ac:dyDescent="0.2">
      <c r="F106" s="10"/>
      <c r="G106" s="10"/>
      <c r="J106" s="10"/>
      <c r="N106" s="10"/>
      <c r="R106" s="10"/>
      <c r="S106" s="10"/>
    </row>
    <row r="107" spans="6:20" x14ac:dyDescent="0.25">
      <c r="J107" s="20"/>
      <c r="K107" s="22"/>
      <c r="N107" s="20"/>
      <c r="O107" s="22"/>
      <c r="R107" s="20"/>
      <c r="S107" s="20"/>
      <c r="T107" s="22"/>
    </row>
    <row r="108" spans="6:20" x14ac:dyDescent="0.25">
      <c r="J108" s="20"/>
      <c r="K108" s="22"/>
      <c r="N108" s="20"/>
      <c r="O108" s="22"/>
      <c r="R108" s="20"/>
      <c r="S108" s="20"/>
      <c r="T108" s="22"/>
    </row>
    <row r="109" spans="6:20" x14ac:dyDescent="0.25">
      <c r="J109" s="20"/>
      <c r="K109" s="22"/>
      <c r="N109" s="20"/>
      <c r="O109" s="22"/>
      <c r="R109" s="20"/>
      <c r="S109" s="20"/>
      <c r="T109" s="22"/>
    </row>
    <row r="110" spans="6:20" x14ac:dyDescent="0.25">
      <c r="J110" s="20"/>
      <c r="K110" s="22"/>
      <c r="N110" s="20"/>
      <c r="O110" s="22"/>
      <c r="R110" s="20"/>
      <c r="S110" s="20"/>
      <c r="T110" s="22"/>
    </row>
    <row r="111" spans="6:20" x14ac:dyDescent="0.25">
      <c r="J111" s="20"/>
      <c r="K111" s="22"/>
      <c r="N111" s="20"/>
      <c r="O111" s="22"/>
      <c r="R111" s="20"/>
      <c r="S111" s="20"/>
      <c r="T111" s="22"/>
    </row>
  </sheetData>
  <autoFilter ref="A3:BG64" xr:uid="{047A5D43-B84D-45A3-976C-37181CD7C000}">
    <filterColumn colId="3">
      <filters>
        <filter val="UNIVERSIDAD PEDAGAOGICA NACION"/>
        <filter val="UNIVERSIDAD PEDAGÓGICA Y TECNOLOGICA DE COLOMBIA"/>
      </filters>
    </filterColumn>
  </autoFilter>
  <sortState xmlns:xlrd2="http://schemas.microsoft.com/office/spreadsheetml/2017/richdata2" ref="A4:I64">
    <sortCondition ref="B4:B64"/>
  </sortState>
  <mergeCells count="21">
    <mergeCell ref="A65:D65"/>
    <mergeCell ref="F2:G2"/>
    <mergeCell ref="H2:I2"/>
    <mergeCell ref="J2:K2"/>
    <mergeCell ref="L2:M2"/>
    <mergeCell ref="BB2:BD2"/>
    <mergeCell ref="BE2:BG2"/>
    <mergeCell ref="N2:O2"/>
    <mergeCell ref="P2:Q2"/>
    <mergeCell ref="AD2:AF2"/>
    <mergeCell ref="AG2:AI2"/>
    <mergeCell ref="X2:Z2"/>
    <mergeCell ref="AA2:AC2"/>
    <mergeCell ref="R2:T2"/>
    <mergeCell ref="U2:W2"/>
    <mergeCell ref="AV2:AX2"/>
    <mergeCell ref="AY2:BA2"/>
    <mergeCell ref="AP2:AR2"/>
    <mergeCell ref="AS2:AU2"/>
    <mergeCell ref="AJ2:AL2"/>
    <mergeCell ref="AM2:AO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36" r:id="rId12" display="contabil@ucaldas.edu.co" xr:uid="{00000000-0004-0000-0000-00000D000000}"/>
    <hyperlink ref="E45" r:id="rId13" xr:uid="{00000000-0004-0000-0000-00000E000000}"/>
    <hyperlink ref="E46" r:id="rId14" xr:uid="{00000000-0004-0000-0000-00000F000000}"/>
    <hyperlink ref="E9" r:id="rId15" xr:uid="{00000000-0004-0000-0000-000011000000}"/>
    <hyperlink ref="E31" r:id="rId16" display="seccontabi@unipamplona.edu.co" xr:uid="{00000000-0004-0000-0000-000012000000}"/>
    <hyperlink ref="E33" r:id="rId17" xr:uid="{00000000-0004-0000-0000-000013000000}"/>
    <hyperlink ref="E35" r:id="rId18" xr:uid="{00000000-0004-0000-0000-000014000000}"/>
    <hyperlink ref="E37" r:id="rId19" xr:uid="{00000000-0004-0000-0000-000015000000}"/>
    <hyperlink ref="E42" r:id="rId20" xr:uid="{00000000-0004-0000-0000-000016000000}"/>
    <hyperlink ref="E50" r:id="rId21" xr:uid="{00000000-0004-0000-0000-000017000000}"/>
    <hyperlink ref="E53" r:id="rId22" display="contabilidad@unimagdalena.edu.co" xr:uid="{00000000-0004-0000-0000-000018000000}"/>
    <hyperlink ref="E54" r:id="rId23" xr:uid="{00000000-0004-0000-0000-000019000000}"/>
    <hyperlink ref="E59" r:id="rId24" xr:uid="{00000000-0004-0000-0000-00001A000000}"/>
    <hyperlink ref="E60" r:id="rId25" xr:uid="{00000000-0004-0000-0000-00001B000000}"/>
    <hyperlink ref="E63" r:id="rId26" xr:uid="{00000000-0004-0000-0000-00001C000000}"/>
    <hyperlink ref="E43" r:id="rId27" xr:uid="{00000000-0004-0000-0000-000020000000}"/>
    <hyperlink ref="E32" r:id="rId28" xr:uid="{00000000-0004-0000-0000-000021000000}"/>
    <hyperlink ref="E51" r:id="rId29" display="mailto:contactenos@utch.edu.co" xr:uid="{00000000-0004-0000-0000-000022000000}"/>
    <hyperlink ref="E19" r:id="rId30" xr:uid="{00000000-0004-0000-0000-000023000000}"/>
    <hyperlink ref="E6" r:id="rId31" xr:uid="{00000000-0004-0000-0000-000025000000}"/>
    <hyperlink ref="E12" r:id="rId32" xr:uid="{00000000-0004-0000-0000-000026000000}"/>
    <hyperlink ref="E28" r:id="rId33" xr:uid="{00000000-0004-0000-0000-000027000000}"/>
    <hyperlink ref="E40" r:id="rId34" xr:uid="{00000000-0004-0000-0000-000028000000}"/>
    <hyperlink ref="E52" r:id="rId35" xr:uid="{00000000-0004-0000-0000-000029000000}"/>
    <hyperlink ref="E13" r:id="rId36" xr:uid="{00000000-0004-0000-0000-00002A000000}"/>
    <hyperlink ref="E47" r:id="rId37" xr:uid="{00000000-0004-0000-0000-00002D000000}"/>
    <hyperlink ref="E48" r:id="rId38" xr:uid="{00000000-0004-0000-0000-00002E000000}"/>
    <hyperlink ref="E26" r:id="rId39" xr:uid="{00000000-0004-0000-0000-00002F000000}"/>
    <hyperlink ref="E61" r:id="rId40" xr:uid="{00000000-0004-0000-0000-000030000000}"/>
    <hyperlink ref="E56" r:id="rId41" xr:uid="{00000000-0004-0000-0000-000031000000}"/>
    <hyperlink ref="E14" r:id="rId42" xr:uid="{499A5238-FD81-4F1F-B65D-B4B306B6D682}"/>
    <hyperlink ref="E27" r:id="rId43" xr:uid="{1370A5AA-4D9C-48AF-82E9-8314818159E4}"/>
    <hyperlink ref="E20" r:id="rId44" display="jorge.aldana@unad.edu.co;" xr:uid="{00000000-0004-0000-0000-00002B000000}"/>
    <hyperlink ref="E49" r:id="rId45" xr:uid="{31F7665C-47A8-4DF0-BC0C-A7AB13AEF51A}"/>
    <hyperlink ref="E58" r:id="rId46" xr:uid="{4662CA61-928E-47CB-9AE0-245B6CE5D8ED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C2D9-7891-4478-B5CB-87AD62B59E5F}">
  <sheetPr filterMode="1">
    <pageSetUpPr fitToPage="1"/>
  </sheetPr>
  <dimension ref="A1:Y293"/>
  <sheetViews>
    <sheetView zoomScaleNormal="100" workbookViewId="0">
      <pane xSplit="3" ySplit="3" topLeftCell="T4" activePane="bottomRight" state="frozen"/>
      <selection activeCell="J39" sqref="J39"/>
      <selection pane="topRight" activeCell="J39" sqref="J39"/>
      <selection pane="bottomLeft" activeCell="J39" sqref="J39"/>
      <selection pane="bottomRight" activeCell="W248" sqref="W248"/>
    </sheetView>
  </sheetViews>
  <sheetFormatPr baseColWidth="10" defaultRowHeight="36.75" customHeight="1" x14ac:dyDescent="0.2"/>
  <cols>
    <col min="1" max="1" width="12.7109375" style="10" customWidth="1"/>
    <col min="2" max="2" width="14.5703125" style="10" customWidth="1"/>
    <col min="3" max="3" width="66.140625" style="10" customWidth="1"/>
    <col min="4" max="4" width="42.28515625" style="10" customWidth="1"/>
    <col min="5" max="5" width="22.140625" style="10" customWidth="1"/>
    <col min="6" max="6" width="26" style="10" customWidth="1"/>
    <col min="7" max="7" width="22.42578125" style="10" customWidth="1"/>
    <col min="8" max="8" width="19.42578125" style="10" customWidth="1"/>
    <col min="9" max="9" width="22.42578125" style="10" customWidth="1"/>
    <col min="10" max="10" width="19.42578125" style="10" customWidth="1"/>
    <col min="11" max="11" width="27" style="10" customWidth="1"/>
    <col min="12" max="12" width="22.5703125" style="10" customWidth="1"/>
    <col min="13" max="13" width="23.140625" style="10" customWidth="1"/>
    <col min="14" max="14" width="28" style="10" customWidth="1"/>
    <col min="15" max="15" width="23.140625" style="10" customWidth="1"/>
    <col min="16" max="16" width="28" style="10" customWidth="1"/>
    <col min="17" max="17" width="22.5703125" style="10" customWidth="1"/>
    <col min="18" max="18" width="25.140625" style="10" customWidth="1"/>
    <col min="19" max="19" width="22.5703125" style="10" customWidth="1"/>
    <col min="20" max="20" width="25.140625" style="10" customWidth="1"/>
    <col min="21" max="21" width="25.7109375" style="10" customWidth="1"/>
    <col min="22" max="22" width="26.85546875" style="10" customWidth="1"/>
    <col min="23" max="23" width="25.7109375" style="10" customWidth="1"/>
    <col min="24" max="24" width="26.85546875" style="10" customWidth="1"/>
    <col min="25" max="25" width="24.28515625" style="10" customWidth="1"/>
    <col min="26" max="16384" width="11.42578125" style="10"/>
  </cols>
  <sheetData>
    <row r="1" spans="1:24" s="5" customFormat="1" ht="36.75" customHeight="1" x14ac:dyDescent="0.3">
      <c r="A1" s="37" t="s">
        <v>368</v>
      </c>
      <c r="B1" s="1"/>
      <c r="C1" s="2"/>
      <c r="D1" s="1"/>
    </row>
    <row r="2" spans="1:24" s="7" customFormat="1" ht="36.75" customHeight="1" x14ac:dyDescent="0.25">
      <c r="A2" s="6"/>
      <c r="B2" s="6"/>
      <c r="C2" s="6"/>
      <c r="D2" s="6"/>
      <c r="E2" s="36" t="s">
        <v>588</v>
      </c>
      <c r="F2" s="41" t="s">
        <v>590</v>
      </c>
      <c r="G2" s="36" t="s">
        <v>597</v>
      </c>
      <c r="H2" s="41" t="s">
        <v>598</v>
      </c>
      <c r="I2" s="36" t="s">
        <v>599</v>
      </c>
      <c r="J2" s="42" t="s">
        <v>601</v>
      </c>
      <c r="K2" s="36" t="s">
        <v>609</v>
      </c>
      <c r="L2" s="42" t="s">
        <v>608</v>
      </c>
      <c r="M2" s="36" t="s">
        <v>612</v>
      </c>
      <c r="N2" s="42" t="s">
        <v>611</v>
      </c>
      <c r="O2" s="36" t="s">
        <v>613</v>
      </c>
      <c r="P2" s="42" t="s">
        <v>614</v>
      </c>
      <c r="Q2" s="36" t="s">
        <v>622</v>
      </c>
      <c r="R2" s="42" t="s">
        <v>623</v>
      </c>
      <c r="S2" s="36" t="s">
        <v>624</v>
      </c>
      <c r="T2" s="42" t="s">
        <v>628</v>
      </c>
      <c r="U2" s="36" t="s">
        <v>626</v>
      </c>
      <c r="V2" s="42" t="s">
        <v>627</v>
      </c>
      <c r="W2" s="36" t="s">
        <v>630</v>
      </c>
      <c r="X2" s="42" t="s">
        <v>631</v>
      </c>
    </row>
    <row r="3" spans="1:24" ht="36.75" customHeight="1" x14ac:dyDescent="0.2">
      <c r="A3" s="40" t="s">
        <v>56</v>
      </c>
      <c r="B3" s="40" t="s">
        <v>1</v>
      </c>
      <c r="C3" s="40" t="s">
        <v>2</v>
      </c>
      <c r="D3" s="40" t="s">
        <v>3</v>
      </c>
      <c r="E3" s="35" t="s">
        <v>594</v>
      </c>
      <c r="F3" s="40" t="s">
        <v>131</v>
      </c>
      <c r="G3" s="35" t="s">
        <v>594</v>
      </c>
      <c r="H3" s="40" t="s">
        <v>131</v>
      </c>
      <c r="I3" s="35" t="s">
        <v>594</v>
      </c>
      <c r="J3" s="40" t="s">
        <v>131</v>
      </c>
      <c r="K3" s="35" t="s">
        <v>594</v>
      </c>
      <c r="L3" s="40" t="s">
        <v>131</v>
      </c>
      <c r="M3" s="35" t="s">
        <v>594</v>
      </c>
      <c r="N3" s="40" t="s">
        <v>131</v>
      </c>
      <c r="O3" s="35" t="s">
        <v>594</v>
      </c>
      <c r="P3" s="40" t="s">
        <v>131</v>
      </c>
      <c r="Q3" s="35" t="s">
        <v>594</v>
      </c>
      <c r="R3" s="40" t="s">
        <v>131</v>
      </c>
      <c r="S3" s="35" t="s">
        <v>594</v>
      </c>
      <c r="T3" s="40" t="s">
        <v>131</v>
      </c>
      <c r="U3" s="35" t="s">
        <v>594</v>
      </c>
      <c r="V3" s="40" t="s">
        <v>131</v>
      </c>
      <c r="W3" s="35" t="s">
        <v>594</v>
      </c>
      <c r="X3" s="40" t="s">
        <v>131</v>
      </c>
    </row>
    <row r="4" spans="1:24" ht="18" hidden="1" customHeight="1" x14ac:dyDescent="0.2">
      <c r="A4" s="11">
        <v>800006541</v>
      </c>
      <c r="B4" s="11">
        <v>210115401</v>
      </c>
      <c r="C4" s="12" t="s">
        <v>354</v>
      </c>
      <c r="D4" s="13" t="s">
        <v>576</v>
      </c>
      <c r="E4" s="34"/>
      <c r="F4" s="34">
        <f>+E4</f>
        <v>0</v>
      </c>
      <c r="G4" s="34"/>
      <c r="H4" s="34">
        <f>+F4+G4</f>
        <v>0</v>
      </c>
      <c r="I4" s="34">
        <v>16495624</v>
      </c>
      <c r="J4" s="34">
        <f>+H4+I4</f>
        <v>16495624</v>
      </c>
      <c r="K4" s="34">
        <v>0</v>
      </c>
      <c r="L4" s="34">
        <f>+J4+K4</f>
        <v>16495624</v>
      </c>
      <c r="M4" s="34">
        <v>0</v>
      </c>
      <c r="N4" s="34">
        <f>+L4+M4</f>
        <v>16495624</v>
      </c>
      <c r="O4" s="34">
        <v>0</v>
      </c>
      <c r="P4" s="34">
        <f>+N4+O4</f>
        <v>16495624</v>
      </c>
      <c r="Q4" s="34">
        <v>0</v>
      </c>
      <c r="R4" s="34">
        <f>+P4+Q4</f>
        <v>16495624</v>
      </c>
      <c r="S4" s="34">
        <f>VLOOKUP(A4,[11]REPNCT004ReporteAuxiliarContabl!A$21:D$246,4,0)</f>
        <v>0</v>
      </c>
      <c r="T4" s="34">
        <f>+R4+S4</f>
        <v>16495624</v>
      </c>
      <c r="U4" s="34"/>
      <c r="V4" s="34">
        <f>+T4+U4</f>
        <v>16495624</v>
      </c>
      <c r="W4" s="34">
        <f>VLOOKUP(A4,[12]REPNCT004ReporteAuxiliarContabl!A$21:G$304,7,0)</f>
        <v>0</v>
      </c>
      <c r="X4" s="34">
        <f>+V4+W4</f>
        <v>16495624</v>
      </c>
    </row>
    <row r="5" spans="1:24" ht="18" hidden="1" customHeight="1" x14ac:dyDescent="0.2">
      <c r="A5" s="11">
        <v>800008456</v>
      </c>
      <c r="B5" s="11">
        <v>213985139</v>
      </c>
      <c r="C5" s="12" t="s">
        <v>137</v>
      </c>
      <c r="D5" s="13" t="s">
        <v>374</v>
      </c>
      <c r="E5" s="34"/>
      <c r="F5" s="34">
        <f t="shared" ref="F5:F68" si="0">+E5</f>
        <v>0</v>
      </c>
      <c r="G5" s="34"/>
      <c r="H5" s="34">
        <f t="shared" ref="H5:H68" si="1">+F5+G5</f>
        <v>0</v>
      </c>
      <c r="I5" s="34">
        <v>149659617</v>
      </c>
      <c r="J5" s="34">
        <f t="shared" ref="J5:J68" si="2">+H5+I5</f>
        <v>149659617</v>
      </c>
      <c r="K5" s="34">
        <v>0</v>
      </c>
      <c r="L5" s="34">
        <f t="shared" ref="L5:L68" si="3">+J5+K5</f>
        <v>149659617</v>
      </c>
      <c r="M5" s="34">
        <v>0</v>
      </c>
      <c r="N5" s="34">
        <f t="shared" ref="N5:N68" si="4">+L5+M5</f>
        <v>149659617</v>
      </c>
      <c r="O5" s="34">
        <v>0</v>
      </c>
      <c r="P5" s="34">
        <f t="shared" ref="P5:P68" si="5">+N5+O5</f>
        <v>149659617</v>
      </c>
      <c r="Q5" s="34">
        <v>0</v>
      </c>
      <c r="R5" s="34">
        <f t="shared" ref="R5:R68" si="6">+P5+Q5</f>
        <v>149659617</v>
      </c>
      <c r="S5" s="34">
        <f>VLOOKUP(A5,[11]REPNCT004ReporteAuxiliarContabl!A$21:D$246,4,0)</f>
        <v>0</v>
      </c>
      <c r="T5" s="34">
        <f t="shared" ref="T5:T68" si="7">+R5+S5</f>
        <v>149659617</v>
      </c>
      <c r="U5" s="34"/>
      <c r="V5" s="34">
        <f t="shared" ref="V5:V68" si="8">+T5+U5</f>
        <v>149659617</v>
      </c>
      <c r="W5" s="34">
        <f>VLOOKUP(A5,[12]REPNCT004ReporteAuxiliarContabl!A$21:G$304,7,0)</f>
        <v>0</v>
      </c>
      <c r="X5" s="34">
        <f t="shared" ref="X5:X68" si="9">+V5+W5</f>
        <v>149659617</v>
      </c>
    </row>
    <row r="6" spans="1:24" ht="18" hidden="1" customHeight="1" x14ac:dyDescent="0.2">
      <c r="A6" s="11">
        <v>800012873</v>
      </c>
      <c r="B6" s="11">
        <v>211085410</v>
      </c>
      <c r="C6" s="12" t="s">
        <v>132</v>
      </c>
      <c r="D6" s="13" t="s">
        <v>369</v>
      </c>
      <c r="E6" s="34"/>
      <c r="F6" s="34">
        <f t="shared" si="0"/>
        <v>0</v>
      </c>
      <c r="G6" s="34"/>
      <c r="H6" s="34">
        <f t="shared" si="1"/>
        <v>0</v>
      </c>
      <c r="I6" s="34">
        <v>180525085</v>
      </c>
      <c r="J6" s="34">
        <f t="shared" si="2"/>
        <v>180525085</v>
      </c>
      <c r="K6" s="34">
        <v>180525085</v>
      </c>
      <c r="L6" s="34">
        <f t="shared" si="3"/>
        <v>361050170</v>
      </c>
      <c r="M6" s="34">
        <v>180525085</v>
      </c>
      <c r="N6" s="34">
        <f t="shared" si="4"/>
        <v>541575255</v>
      </c>
      <c r="O6" s="34">
        <v>180525084</v>
      </c>
      <c r="P6" s="34">
        <f t="shared" si="5"/>
        <v>722100339</v>
      </c>
      <c r="Q6" s="34">
        <v>0</v>
      </c>
      <c r="R6" s="34">
        <f t="shared" si="6"/>
        <v>722100339</v>
      </c>
      <c r="S6" s="34">
        <f>VLOOKUP(A6,[11]REPNCT004ReporteAuxiliarContabl!A$21:D$246,4,0)</f>
        <v>0</v>
      </c>
      <c r="T6" s="34">
        <f t="shared" si="7"/>
        <v>722100339</v>
      </c>
      <c r="U6" s="34"/>
      <c r="V6" s="34">
        <f t="shared" si="8"/>
        <v>722100339</v>
      </c>
      <c r="W6" s="34">
        <f>VLOOKUP(A6,[12]REPNCT004ReporteAuxiliarContabl!A$21:G$304,7,0)</f>
        <v>0</v>
      </c>
      <c r="X6" s="34">
        <f t="shared" si="9"/>
        <v>722100339</v>
      </c>
    </row>
    <row r="7" spans="1:24" ht="18" hidden="1" customHeight="1" x14ac:dyDescent="0.2">
      <c r="A7" s="11">
        <v>800016757</v>
      </c>
      <c r="B7" s="11">
        <v>214615646</v>
      </c>
      <c r="C7" s="12" t="s">
        <v>133</v>
      </c>
      <c r="D7" s="13" t="s">
        <v>370</v>
      </c>
      <c r="E7" s="34"/>
      <c r="F7" s="34">
        <f t="shared" si="0"/>
        <v>0</v>
      </c>
      <c r="G7" s="34"/>
      <c r="H7" s="34">
        <f t="shared" si="1"/>
        <v>0</v>
      </c>
      <c r="I7" s="34">
        <v>68544678</v>
      </c>
      <c r="J7" s="34">
        <f t="shared" si="2"/>
        <v>68544678</v>
      </c>
      <c r="K7" s="34">
        <v>0</v>
      </c>
      <c r="L7" s="34">
        <f t="shared" si="3"/>
        <v>68544678</v>
      </c>
      <c r="M7" s="34">
        <v>0</v>
      </c>
      <c r="N7" s="34">
        <f t="shared" si="4"/>
        <v>68544678</v>
      </c>
      <c r="O7" s="34">
        <v>0</v>
      </c>
      <c r="P7" s="34">
        <f t="shared" si="5"/>
        <v>68544678</v>
      </c>
      <c r="Q7" s="34">
        <v>0</v>
      </c>
      <c r="R7" s="34">
        <f t="shared" si="6"/>
        <v>68544678</v>
      </c>
      <c r="S7" s="34">
        <f>VLOOKUP(A7,[11]REPNCT004ReporteAuxiliarContabl!A$21:D$246,4,0)</f>
        <v>0</v>
      </c>
      <c r="T7" s="34">
        <f t="shared" si="7"/>
        <v>68544678</v>
      </c>
      <c r="U7" s="34"/>
      <c r="V7" s="34">
        <f t="shared" si="8"/>
        <v>68544678</v>
      </c>
      <c r="W7" s="34">
        <f>VLOOKUP(A7,[12]REPNCT004ReporteAuxiliarContabl!A$21:G$304,7,0)</f>
        <v>0</v>
      </c>
      <c r="X7" s="34">
        <f t="shared" si="9"/>
        <v>68544678</v>
      </c>
    </row>
    <row r="8" spans="1:24" ht="18" hidden="1" customHeight="1" x14ac:dyDescent="0.2">
      <c r="A8" s="11">
        <v>800017288</v>
      </c>
      <c r="B8" s="11">
        <v>219215092</v>
      </c>
      <c r="C8" s="12" t="s">
        <v>141</v>
      </c>
      <c r="D8" s="13" t="s">
        <v>378</v>
      </c>
      <c r="E8" s="34"/>
      <c r="F8" s="34">
        <f t="shared" si="0"/>
        <v>0</v>
      </c>
      <c r="G8" s="34"/>
      <c r="H8" s="34">
        <f t="shared" si="1"/>
        <v>0</v>
      </c>
      <c r="I8" s="34">
        <v>5379132</v>
      </c>
      <c r="J8" s="34">
        <f t="shared" si="2"/>
        <v>5379132</v>
      </c>
      <c r="K8" s="34">
        <v>0</v>
      </c>
      <c r="L8" s="34">
        <f t="shared" si="3"/>
        <v>5379132</v>
      </c>
      <c r="M8" s="34">
        <v>0</v>
      </c>
      <c r="N8" s="34">
        <f t="shared" si="4"/>
        <v>5379132</v>
      </c>
      <c r="O8" s="34">
        <v>0</v>
      </c>
      <c r="P8" s="34">
        <f t="shared" si="5"/>
        <v>5379132</v>
      </c>
      <c r="Q8" s="34">
        <v>0</v>
      </c>
      <c r="R8" s="34">
        <f t="shared" si="6"/>
        <v>5379132</v>
      </c>
      <c r="S8" s="34">
        <f>VLOOKUP(A8,[11]REPNCT004ReporteAuxiliarContabl!A$21:D$246,4,0)</f>
        <v>0</v>
      </c>
      <c r="T8" s="34">
        <f t="shared" si="7"/>
        <v>5379132</v>
      </c>
      <c r="U8" s="34"/>
      <c r="V8" s="34">
        <f t="shared" si="8"/>
        <v>5379132</v>
      </c>
      <c r="W8" s="34">
        <f>VLOOKUP(A8,[12]REPNCT004ReporteAuxiliarContabl!A$21:G$304,7,0)</f>
        <v>0</v>
      </c>
      <c r="X8" s="34">
        <f t="shared" si="9"/>
        <v>5379132</v>
      </c>
    </row>
    <row r="9" spans="1:24" ht="18" hidden="1" customHeight="1" x14ac:dyDescent="0.2">
      <c r="A9" s="11">
        <v>800028432</v>
      </c>
      <c r="B9" s="11">
        <v>213013430</v>
      </c>
      <c r="C9" s="12" t="s">
        <v>134</v>
      </c>
      <c r="D9" s="13" t="s">
        <v>371</v>
      </c>
      <c r="E9" s="34"/>
      <c r="F9" s="34">
        <f t="shared" si="0"/>
        <v>0</v>
      </c>
      <c r="G9" s="34">
        <v>561432063</v>
      </c>
      <c r="H9" s="34">
        <f t="shared" si="1"/>
        <v>561432063</v>
      </c>
      <c r="I9" s="34">
        <v>1654299609</v>
      </c>
      <c r="J9" s="34">
        <f t="shared" si="2"/>
        <v>2215731672</v>
      </c>
      <c r="K9" s="34">
        <v>243338804</v>
      </c>
      <c r="L9" s="34">
        <f t="shared" si="3"/>
        <v>2459070476</v>
      </c>
      <c r="M9" s="34">
        <v>250767100</v>
      </c>
      <c r="N9" s="34">
        <f t="shared" si="4"/>
        <v>2709837576</v>
      </c>
      <c r="O9" s="34">
        <v>243710508</v>
      </c>
      <c r="P9" s="34">
        <f t="shared" si="5"/>
        <v>2953548084</v>
      </c>
      <c r="Q9" s="34">
        <v>337484299</v>
      </c>
      <c r="R9" s="34">
        <f t="shared" si="6"/>
        <v>3291032383</v>
      </c>
      <c r="S9" s="34">
        <f>VLOOKUP(A9,[11]REPNCT004ReporteAuxiliarContabl!A$21:D$246,4,0)</f>
        <v>141670833</v>
      </c>
      <c r="T9" s="34">
        <f t="shared" si="7"/>
        <v>3432703216</v>
      </c>
      <c r="U9" s="34">
        <v>265709595</v>
      </c>
      <c r="V9" s="34">
        <f t="shared" si="8"/>
        <v>3698412811</v>
      </c>
      <c r="W9" s="34">
        <f>VLOOKUP(A9,[12]REPNCT004ReporteAuxiliarContabl!A$21:G$304,7,0)</f>
        <v>284095682</v>
      </c>
      <c r="X9" s="34">
        <f t="shared" si="9"/>
        <v>3982508493</v>
      </c>
    </row>
    <row r="10" spans="1:24" ht="18" hidden="1" customHeight="1" x14ac:dyDescent="0.2">
      <c r="A10" s="11">
        <v>800029826</v>
      </c>
      <c r="B10" s="11">
        <v>216115761</v>
      </c>
      <c r="C10" s="12" t="s">
        <v>135</v>
      </c>
      <c r="D10" s="13" t="s">
        <v>372</v>
      </c>
      <c r="E10" s="34"/>
      <c r="F10" s="34">
        <f t="shared" si="0"/>
        <v>0</v>
      </c>
      <c r="G10" s="34"/>
      <c r="H10" s="34">
        <f t="shared" si="1"/>
        <v>0</v>
      </c>
      <c r="I10" s="34">
        <v>3144051</v>
      </c>
      <c r="J10" s="34">
        <f t="shared" si="2"/>
        <v>3144051</v>
      </c>
      <c r="K10" s="34">
        <v>0</v>
      </c>
      <c r="L10" s="34">
        <f t="shared" si="3"/>
        <v>3144051</v>
      </c>
      <c r="M10" s="34">
        <v>0</v>
      </c>
      <c r="N10" s="34">
        <f t="shared" si="4"/>
        <v>3144051</v>
      </c>
      <c r="O10" s="34">
        <v>0</v>
      </c>
      <c r="P10" s="34">
        <f t="shared" si="5"/>
        <v>3144051</v>
      </c>
      <c r="Q10" s="34">
        <v>0</v>
      </c>
      <c r="R10" s="34">
        <f t="shared" si="6"/>
        <v>3144051</v>
      </c>
      <c r="S10" s="34">
        <f>VLOOKUP(A10,[11]REPNCT004ReporteAuxiliarContabl!A$21:D$246,4,0)</f>
        <v>0</v>
      </c>
      <c r="T10" s="34">
        <f t="shared" si="7"/>
        <v>3144051</v>
      </c>
      <c r="U10" s="34"/>
      <c r="V10" s="34">
        <f t="shared" si="8"/>
        <v>3144051</v>
      </c>
      <c r="W10" s="34">
        <f>VLOOKUP(A10,[12]REPNCT004ReporteAuxiliarContabl!A$21:G$304,7,0)</f>
        <v>0</v>
      </c>
      <c r="X10" s="34">
        <f t="shared" si="9"/>
        <v>3144051</v>
      </c>
    </row>
    <row r="11" spans="1:24" ht="18" hidden="1" customHeight="1" x14ac:dyDescent="0.2">
      <c r="A11" s="11">
        <v>800039803</v>
      </c>
      <c r="B11" s="11">
        <v>216154261</v>
      </c>
      <c r="C11" s="12" t="s">
        <v>142</v>
      </c>
      <c r="D11" s="13" t="s">
        <v>379</v>
      </c>
      <c r="E11" s="34"/>
      <c r="F11" s="34">
        <f t="shared" si="0"/>
        <v>0</v>
      </c>
      <c r="G11" s="34"/>
      <c r="H11" s="34">
        <f t="shared" si="1"/>
        <v>0</v>
      </c>
      <c r="I11" s="34">
        <v>10370022</v>
      </c>
      <c r="J11" s="34">
        <f t="shared" si="2"/>
        <v>10370022</v>
      </c>
      <c r="K11" s="34">
        <v>0</v>
      </c>
      <c r="L11" s="34">
        <f t="shared" si="3"/>
        <v>10370022</v>
      </c>
      <c r="M11" s="34">
        <v>0</v>
      </c>
      <c r="N11" s="34">
        <f t="shared" si="4"/>
        <v>10370022</v>
      </c>
      <c r="O11" s="34">
        <v>0</v>
      </c>
      <c r="P11" s="34">
        <f t="shared" si="5"/>
        <v>10370022</v>
      </c>
      <c r="Q11" s="34">
        <v>0</v>
      </c>
      <c r="R11" s="34">
        <f t="shared" si="6"/>
        <v>10370022</v>
      </c>
      <c r="S11" s="34">
        <f>VLOOKUP(A11,[11]REPNCT004ReporteAuxiliarContabl!A$21:D$246,4,0)</f>
        <v>0</v>
      </c>
      <c r="T11" s="34">
        <f t="shared" si="7"/>
        <v>10370022</v>
      </c>
      <c r="U11" s="34"/>
      <c r="V11" s="34">
        <f t="shared" si="8"/>
        <v>10370022</v>
      </c>
      <c r="W11" s="34">
        <f>VLOOKUP(A11,[12]REPNCT004ReporteAuxiliarContabl!A$21:G$304,7,0)</f>
        <v>0</v>
      </c>
      <c r="X11" s="34">
        <f t="shared" si="9"/>
        <v>10370022</v>
      </c>
    </row>
    <row r="12" spans="1:24" ht="18" hidden="1" customHeight="1" x14ac:dyDescent="0.2">
      <c r="A12" s="11">
        <v>800049826</v>
      </c>
      <c r="B12" s="11">
        <v>213570235</v>
      </c>
      <c r="C12" s="12" t="s">
        <v>136</v>
      </c>
      <c r="D12" s="13" t="s">
        <v>373</v>
      </c>
      <c r="E12" s="34"/>
      <c r="F12" s="34">
        <f t="shared" si="0"/>
        <v>0</v>
      </c>
      <c r="G12" s="34"/>
      <c r="H12" s="34">
        <f t="shared" si="1"/>
        <v>0</v>
      </c>
      <c r="I12" s="34">
        <v>32431525</v>
      </c>
      <c r="J12" s="34">
        <f t="shared" si="2"/>
        <v>32431525</v>
      </c>
      <c r="K12" s="34">
        <v>0</v>
      </c>
      <c r="L12" s="34">
        <f t="shared" si="3"/>
        <v>32431525</v>
      </c>
      <c r="M12" s="34">
        <v>0</v>
      </c>
      <c r="N12" s="34">
        <f t="shared" si="4"/>
        <v>32431525</v>
      </c>
      <c r="O12" s="34">
        <v>0</v>
      </c>
      <c r="P12" s="34">
        <f t="shared" si="5"/>
        <v>32431525</v>
      </c>
      <c r="Q12" s="34">
        <v>0</v>
      </c>
      <c r="R12" s="34">
        <f t="shared" si="6"/>
        <v>32431525</v>
      </c>
      <c r="S12" s="34">
        <f>VLOOKUP(A12,[11]REPNCT004ReporteAuxiliarContabl!A$21:D$246,4,0)</f>
        <v>0</v>
      </c>
      <c r="T12" s="34">
        <f t="shared" si="7"/>
        <v>32431525</v>
      </c>
      <c r="U12" s="34"/>
      <c r="V12" s="34">
        <f t="shared" si="8"/>
        <v>32431525</v>
      </c>
      <c r="W12" s="34">
        <f>VLOOKUP(A12,[12]REPNCT004ReporteAuxiliarContabl!A$21:G$304,7,0)</f>
        <v>0</v>
      </c>
      <c r="X12" s="34">
        <f t="shared" si="9"/>
        <v>32431525</v>
      </c>
    </row>
    <row r="13" spans="1:24" ht="18" hidden="1" customHeight="1" x14ac:dyDescent="0.2">
      <c r="A13" s="11">
        <v>800050331</v>
      </c>
      <c r="B13" s="11">
        <v>210070400</v>
      </c>
      <c r="C13" s="12" t="s">
        <v>317</v>
      </c>
      <c r="D13" s="13" t="s">
        <v>546</v>
      </c>
      <c r="E13" s="34"/>
      <c r="F13" s="34">
        <f t="shared" si="0"/>
        <v>0</v>
      </c>
      <c r="G13" s="34"/>
      <c r="H13" s="34">
        <f t="shared" si="1"/>
        <v>0</v>
      </c>
      <c r="I13" s="34">
        <v>36053474</v>
      </c>
      <c r="J13" s="34">
        <f t="shared" si="2"/>
        <v>36053474</v>
      </c>
      <c r="K13" s="34">
        <v>0</v>
      </c>
      <c r="L13" s="34">
        <f t="shared" si="3"/>
        <v>36053474</v>
      </c>
      <c r="M13" s="34">
        <v>0</v>
      </c>
      <c r="N13" s="34">
        <f t="shared" si="4"/>
        <v>36053474</v>
      </c>
      <c r="O13" s="34">
        <v>0</v>
      </c>
      <c r="P13" s="34">
        <f t="shared" si="5"/>
        <v>36053474</v>
      </c>
      <c r="Q13" s="34">
        <v>0</v>
      </c>
      <c r="R13" s="34">
        <f t="shared" si="6"/>
        <v>36053474</v>
      </c>
      <c r="S13" s="34">
        <f>VLOOKUP(A13,[11]REPNCT004ReporteAuxiliarContabl!A$21:D$246,4,0)</f>
        <v>0</v>
      </c>
      <c r="T13" s="34">
        <f t="shared" si="7"/>
        <v>36053474</v>
      </c>
      <c r="U13" s="34"/>
      <c r="V13" s="34">
        <f t="shared" si="8"/>
        <v>36053474</v>
      </c>
      <c r="W13" s="34">
        <f>VLOOKUP(A13,[12]REPNCT004ReporteAuxiliarContabl!A$21:G$304,7,0)</f>
        <v>0</v>
      </c>
      <c r="X13" s="34">
        <f t="shared" si="9"/>
        <v>36053474</v>
      </c>
    </row>
    <row r="14" spans="1:24" ht="18" hidden="1" customHeight="1" x14ac:dyDescent="0.2">
      <c r="A14" s="11">
        <v>800054249</v>
      </c>
      <c r="B14" s="11">
        <v>218586885</v>
      </c>
      <c r="C14" s="12" t="s">
        <v>138</v>
      </c>
      <c r="D14" s="13" t="s">
        <v>375</v>
      </c>
      <c r="E14" s="34"/>
      <c r="F14" s="34">
        <f t="shared" si="0"/>
        <v>0</v>
      </c>
      <c r="G14" s="34"/>
      <c r="H14" s="34">
        <f t="shared" si="1"/>
        <v>0</v>
      </c>
      <c r="I14" s="34">
        <v>258406745</v>
      </c>
      <c r="J14" s="34">
        <f t="shared" si="2"/>
        <v>258406745</v>
      </c>
      <c r="K14" s="34">
        <v>258406745</v>
      </c>
      <c r="L14" s="34">
        <f t="shared" si="3"/>
        <v>516813490</v>
      </c>
      <c r="M14" s="34">
        <v>258406745</v>
      </c>
      <c r="N14" s="34">
        <f t="shared" si="4"/>
        <v>775220235</v>
      </c>
      <c r="O14" s="34">
        <v>258406745</v>
      </c>
      <c r="P14" s="34">
        <f t="shared" si="5"/>
        <v>1033626980</v>
      </c>
      <c r="Q14" s="34">
        <v>0</v>
      </c>
      <c r="R14" s="34">
        <f t="shared" si="6"/>
        <v>1033626980</v>
      </c>
      <c r="S14" s="34">
        <f>VLOOKUP(A14,[11]REPNCT004ReporteAuxiliarContabl!A$21:D$246,4,0)</f>
        <v>0</v>
      </c>
      <c r="T14" s="34">
        <f t="shared" si="7"/>
        <v>1033626980</v>
      </c>
      <c r="U14" s="34"/>
      <c r="V14" s="34">
        <f t="shared" si="8"/>
        <v>1033626980</v>
      </c>
      <c r="W14" s="34">
        <f>VLOOKUP(A14,[12]REPNCT004ReporteAuxiliarContabl!A$21:G$304,7,0)</f>
        <v>0</v>
      </c>
      <c r="X14" s="34">
        <f t="shared" si="9"/>
        <v>1033626980</v>
      </c>
    </row>
    <row r="15" spans="1:24" ht="18" hidden="1" customHeight="1" x14ac:dyDescent="0.2">
      <c r="A15" s="11">
        <v>800075231</v>
      </c>
      <c r="B15" s="11">
        <v>217023670</v>
      </c>
      <c r="C15" s="12" t="s">
        <v>139</v>
      </c>
      <c r="D15" s="13" t="s">
        <v>376</v>
      </c>
      <c r="E15" s="34"/>
      <c r="F15" s="34">
        <f t="shared" si="0"/>
        <v>0</v>
      </c>
      <c r="G15" s="34"/>
      <c r="H15" s="34">
        <f t="shared" si="1"/>
        <v>0</v>
      </c>
      <c r="I15" s="34">
        <v>170262992</v>
      </c>
      <c r="J15" s="34">
        <f t="shared" si="2"/>
        <v>170262992</v>
      </c>
      <c r="K15" s="34">
        <v>170262992</v>
      </c>
      <c r="L15" s="34">
        <f t="shared" si="3"/>
        <v>340525984</v>
      </c>
      <c r="M15" s="34">
        <v>170262992</v>
      </c>
      <c r="N15" s="34">
        <f t="shared" si="4"/>
        <v>510788976</v>
      </c>
      <c r="O15" s="34">
        <v>170262990</v>
      </c>
      <c r="P15" s="34">
        <f t="shared" si="5"/>
        <v>681051966</v>
      </c>
      <c r="Q15" s="34">
        <v>0</v>
      </c>
      <c r="R15" s="34">
        <f t="shared" si="6"/>
        <v>681051966</v>
      </c>
      <c r="S15" s="34">
        <f>VLOOKUP(A15,[11]REPNCT004ReporteAuxiliarContabl!A$21:D$246,4,0)</f>
        <v>0</v>
      </c>
      <c r="T15" s="34">
        <f t="shared" si="7"/>
        <v>681051966</v>
      </c>
      <c r="U15" s="34"/>
      <c r="V15" s="34">
        <f t="shared" si="8"/>
        <v>681051966</v>
      </c>
      <c r="W15" s="34">
        <f>VLOOKUP(A15,[12]REPNCT004ReporteAuxiliarContabl!A$21:G$304,7,0)</f>
        <v>0</v>
      </c>
      <c r="X15" s="34">
        <f t="shared" si="9"/>
        <v>681051966</v>
      </c>
    </row>
    <row r="16" spans="1:24" ht="18" hidden="1" customHeight="1" x14ac:dyDescent="0.2">
      <c r="A16" s="11">
        <v>800079035</v>
      </c>
      <c r="B16" s="11">
        <v>216850568</v>
      </c>
      <c r="C16" s="12" t="s">
        <v>356</v>
      </c>
      <c r="D16" s="13" t="s">
        <v>577</v>
      </c>
      <c r="E16" s="34"/>
      <c r="F16" s="34">
        <f t="shared" si="0"/>
        <v>0</v>
      </c>
      <c r="G16" s="34"/>
      <c r="H16" s="34">
        <f t="shared" si="1"/>
        <v>0</v>
      </c>
      <c r="I16" s="34">
        <v>243957111</v>
      </c>
      <c r="J16" s="34">
        <f t="shared" si="2"/>
        <v>243957111</v>
      </c>
      <c r="K16" s="34">
        <v>243957111</v>
      </c>
      <c r="L16" s="34">
        <f t="shared" si="3"/>
        <v>487914222</v>
      </c>
      <c r="M16" s="34">
        <v>243957111</v>
      </c>
      <c r="N16" s="34">
        <f t="shared" si="4"/>
        <v>731871333</v>
      </c>
      <c r="O16" s="34">
        <v>243957109</v>
      </c>
      <c r="P16" s="34">
        <f t="shared" si="5"/>
        <v>975828442</v>
      </c>
      <c r="Q16" s="34">
        <v>0</v>
      </c>
      <c r="R16" s="34">
        <f t="shared" si="6"/>
        <v>975828442</v>
      </c>
      <c r="S16" s="34">
        <f>VLOOKUP(A16,[11]REPNCT004ReporteAuxiliarContabl!A$21:D$246,4,0)</f>
        <v>0</v>
      </c>
      <c r="T16" s="34">
        <f t="shared" si="7"/>
        <v>975828442</v>
      </c>
      <c r="U16" s="34"/>
      <c r="V16" s="34">
        <f t="shared" si="8"/>
        <v>975828442</v>
      </c>
      <c r="W16" s="34">
        <f>VLOOKUP(A16,[12]REPNCT004ReporteAuxiliarContabl!A$21:G$304,7,0)</f>
        <v>0</v>
      </c>
      <c r="X16" s="34">
        <f t="shared" si="9"/>
        <v>975828442</v>
      </c>
    </row>
    <row r="17" spans="1:24" ht="18" hidden="1" customHeight="1" x14ac:dyDescent="0.2">
      <c r="A17" s="11">
        <v>800085612</v>
      </c>
      <c r="B17" s="11">
        <v>218025580</v>
      </c>
      <c r="C17" s="12" t="s">
        <v>161</v>
      </c>
      <c r="D17" s="13" t="s">
        <v>398</v>
      </c>
      <c r="E17" s="34"/>
      <c r="F17" s="34">
        <f t="shared" si="0"/>
        <v>0</v>
      </c>
      <c r="G17" s="34"/>
      <c r="H17" s="34">
        <f t="shared" si="1"/>
        <v>0</v>
      </c>
      <c r="I17" s="34">
        <v>11191933</v>
      </c>
      <c r="J17" s="34">
        <f t="shared" si="2"/>
        <v>11191933</v>
      </c>
      <c r="K17" s="34">
        <v>0</v>
      </c>
      <c r="L17" s="34">
        <f t="shared" si="3"/>
        <v>11191933</v>
      </c>
      <c r="M17" s="34">
        <v>0</v>
      </c>
      <c r="N17" s="34">
        <f t="shared" si="4"/>
        <v>11191933</v>
      </c>
      <c r="O17" s="34">
        <v>0</v>
      </c>
      <c r="P17" s="34">
        <f t="shared" si="5"/>
        <v>11191933</v>
      </c>
      <c r="Q17" s="34">
        <v>0</v>
      </c>
      <c r="R17" s="34">
        <f t="shared" si="6"/>
        <v>11191933</v>
      </c>
      <c r="S17" s="34">
        <f>VLOOKUP(A17,[11]REPNCT004ReporteAuxiliarContabl!A$21:D$246,4,0)</f>
        <v>0</v>
      </c>
      <c r="T17" s="34">
        <f t="shared" si="7"/>
        <v>11191933</v>
      </c>
      <c r="U17" s="34"/>
      <c r="V17" s="34">
        <f t="shared" si="8"/>
        <v>11191933</v>
      </c>
      <c r="W17" s="34">
        <f>VLOOKUP(A17,[12]REPNCT004ReporteAuxiliarContabl!A$21:G$304,7,0)</f>
        <v>0</v>
      </c>
      <c r="X17" s="34">
        <f t="shared" si="9"/>
        <v>11191933</v>
      </c>
    </row>
    <row r="18" spans="1:24" ht="18" hidden="1" customHeight="1" x14ac:dyDescent="0.2">
      <c r="A18" s="11">
        <v>800091594</v>
      </c>
      <c r="B18" s="11">
        <v>111818000</v>
      </c>
      <c r="C18" s="12" t="s">
        <v>171</v>
      </c>
      <c r="D18" s="13" t="s">
        <v>408</v>
      </c>
      <c r="E18" s="34">
        <v>1916390587</v>
      </c>
      <c r="F18" s="34">
        <f t="shared" si="0"/>
        <v>1916390587</v>
      </c>
      <c r="G18" s="34">
        <v>0</v>
      </c>
      <c r="H18" s="34">
        <f t="shared" si="1"/>
        <v>1916390587</v>
      </c>
      <c r="I18" s="34">
        <v>0</v>
      </c>
      <c r="J18" s="34">
        <f t="shared" si="2"/>
        <v>1916390587</v>
      </c>
      <c r="K18" s="34">
        <v>0</v>
      </c>
      <c r="L18" s="34">
        <f t="shared" si="3"/>
        <v>1916390587</v>
      </c>
      <c r="M18" s="34">
        <v>151174178</v>
      </c>
      <c r="N18" s="34">
        <f t="shared" si="4"/>
        <v>2067564765</v>
      </c>
      <c r="O18" s="34">
        <v>644535703</v>
      </c>
      <c r="P18" s="34">
        <f t="shared" si="5"/>
        <v>2712100468</v>
      </c>
      <c r="Q18" s="34">
        <v>2368592200</v>
      </c>
      <c r="R18" s="34">
        <f t="shared" si="6"/>
        <v>5080692668</v>
      </c>
      <c r="S18" s="34">
        <f>VLOOKUP(A18,[11]REPNCT004ReporteAuxiliarContabl!A$21:D$246,4,0)</f>
        <v>3379594733</v>
      </c>
      <c r="T18" s="34">
        <f t="shared" si="7"/>
        <v>8460287401</v>
      </c>
      <c r="U18" s="34">
        <v>2633341167</v>
      </c>
      <c r="V18" s="34">
        <f t="shared" si="8"/>
        <v>11093628568</v>
      </c>
      <c r="W18" s="34">
        <f>VLOOKUP(A18,[12]REPNCT004ReporteAuxiliarContabl!A$21:G$304,7,0)</f>
        <v>3823257193</v>
      </c>
      <c r="X18" s="34">
        <f t="shared" si="9"/>
        <v>14916885761</v>
      </c>
    </row>
    <row r="19" spans="1:24" ht="18" hidden="1" customHeight="1" x14ac:dyDescent="0.2">
      <c r="A19" s="11">
        <v>800094067</v>
      </c>
      <c r="B19" s="11">
        <v>119999000</v>
      </c>
      <c r="C19" s="12" t="s">
        <v>140</v>
      </c>
      <c r="D19" s="13" t="s">
        <v>377</v>
      </c>
      <c r="E19" s="34">
        <v>575610507</v>
      </c>
      <c r="F19" s="34">
        <f t="shared" si="0"/>
        <v>575610507</v>
      </c>
      <c r="G19" s="34">
        <v>548820678</v>
      </c>
      <c r="H19" s="34">
        <f t="shared" si="1"/>
        <v>1124431185</v>
      </c>
      <c r="I19" s="34">
        <v>164168976</v>
      </c>
      <c r="J19" s="34">
        <f t="shared" si="2"/>
        <v>1288600161</v>
      </c>
      <c r="K19" s="34">
        <v>550662130</v>
      </c>
      <c r="L19" s="34">
        <f t="shared" si="3"/>
        <v>1839262291</v>
      </c>
      <c r="M19" s="34">
        <v>17586109</v>
      </c>
      <c r="N19" s="34">
        <f t="shared" si="4"/>
        <v>1856848400</v>
      </c>
      <c r="O19" s="34">
        <v>200733544</v>
      </c>
      <c r="P19" s="34">
        <f t="shared" si="5"/>
        <v>2057581944</v>
      </c>
      <c r="Q19" s="34">
        <v>1460823611</v>
      </c>
      <c r="R19" s="34">
        <f t="shared" si="6"/>
        <v>3518405555</v>
      </c>
      <c r="S19" s="34">
        <f>VLOOKUP(A19,[11]REPNCT004ReporteAuxiliarContabl!A$21:D$246,4,0)</f>
        <v>980700782</v>
      </c>
      <c r="T19" s="34">
        <f t="shared" si="7"/>
        <v>4499106337</v>
      </c>
      <c r="U19" s="34">
        <v>198728561</v>
      </c>
      <c r="V19" s="34">
        <f t="shared" si="8"/>
        <v>4697834898</v>
      </c>
      <c r="W19" s="34">
        <f>VLOOKUP(A19,[12]REPNCT004ReporteAuxiliarContabl!A$21:G$304,7,0)</f>
        <v>227797429</v>
      </c>
      <c r="X19" s="34">
        <f t="shared" si="9"/>
        <v>4925632327</v>
      </c>
    </row>
    <row r="20" spans="1:24" ht="18" hidden="1" customHeight="1" x14ac:dyDescent="0.2">
      <c r="A20" s="11">
        <v>800094164</v>
      </c>
      <c r="B20" s="11">
        <v>118686000</v>
      </c>
      <c r="C20" s="12" t="s">
        <v>160</v>
      </c>
      <c r="D20" s="13" t="s">
        <v>397</v>
      </c>
      <c r="E20" s="34">
        <v>2169781600</v>
      </c>
      <c r="F20" s="34">
        <f t="shared" si="0"/>
        <v>2169781600</v>
      </c>
      <c r="G20" s="34">
        <v>1916191335</v>
      </c>
      <c r="H20" s="34">
        <f t="shared" si="1"/>
        <v>4085972935</v>
      </c>
      <c r="I20" s="34">
        <v>12980683133</v>
      </c>
      <c r="J20" s="34">
        <f t="shared" si="2"/>
        <v>17066656068</v>
      </c>
      <c r="K20" s="34">
        <v>150164817</v>
      </c>
      <c r="L20" s="34">
        <f t="shared" si="3"/>
        <v>17216820885</v>
      </c>
      <c r="M20" s="34">
        <v>150164817</v>
      </c>
      <c r="N20" s="34">
        <f t="shared" si="4"/>
        <v>17366985702</v>
      </c>
      <c r="O20" s="34">
        <v>150164817</v>
      </c>
      <c r="P20" s="34">
        <f t="shared" si="5"/>
        <v>17517150519</v>
      </c>
      <c r="Q20" s="34">
        <v>0</v>
      </c>
      <c r="R20" s="34">
        <f t="shared" si="6"/>
        <v>17517150519</v>
      </c>
      <c r="S20" s="34">
        <f>VLOOKUP(A20,[11]REPNCT004ReporteAuxiliarContabl!A$21:D$246,4,0)</f>
        <v>0</v>
      </c>
      <c r="T20" s="34">
        <f t="shared" si="7"/>
        <v>17517150519</v>
      </c>
      <c r="U20" s="34"/>
      <c r="V20" s="34">
        <f t="shared" si="8"/>
        <v>17517150519</v>
      </c>
      <c r="W20" s="34">
        <f>VLOOKUP(A20,[12]REPNCT004ReporteAuxiliarContabl!A$21:G$304,7,0)</f>
        <v>0</v>
      </c>
      <c r="X20" s="34">
        <f t="shared" si="9"/>
        <v>17517150519</v>
      </c>
    </row>
    <row r="21" spans="1:24" ht="18" hidden="1" customHeight="1" x14ac:dyDescent="0.2">
      <c r="A21" s="11">
        <v>800094755</v>
      </c>
      <c r="B21" s="11">
        <v>215425754</v>
      </c>
      <c r="C21" s="12" t="s">
        <v>172</v>
      </c>
      <c r="D21" s="13" t="s">
        <v>409</v>
      </c>
      <c r="E21" s="34">
        <v>955697026</v>
      </c>
      <c r="F21" s="34">
        <f t="shared" si="0"/>
        <v>955697026</v>
      </c>
      <c r="G21" s="34">
        <v>903580367</v>
      </c>
      <c r="H21" s="34">
        <f t="shared" si="1"/>
        <v>1859277393</v>
      </c>
      <c r="I21" s="34">
        <v>286824156</v>
      </c>
      <c r="J21" s="34">
        <f t="shared" si="2"/>
        <v>2146101549</v>
      </c>
      <c r="K21" s="34">
        <v>533816313</v>
      </c>
      <c r="L21" s="34">
        <f t="shared" si="3"/>
        <v>2679917862</v>
      </c>
      <c r="M21" s="34">
        <v>38314176</v>
      </c>
      <c r="N21" s="34">
        <f t="shared" si="4"/>
        <v>2718232038</v>
      </c>
      <c r="O21" s="34">
        <v>2416510456</v>
      </c>
      <c r="P21" s="34">
        <f t="shared" si="5"/>
        <v>5134742494</v>
      </c>
      <c r="Q21" s="34">
        <v>1591627822</v>
      </c>
      <c r="R21" s="34">
        <f t="shared" si="6"/>
        <v>6726370316</v>
      </c>
      <c r="S21" s="34">
        <f>VLOOKUP(A21,[11]REPNCT004ReporteAuxiliarContabl!A$21:D$246,4,0)</f>
        <v>141670833</v>
      </c>
      <c r="T21" s="34">
        <f t="shared" si="7"/>
        <v>6868041149</v>
      </c>
      <c r="U21" s="34">
        <v>221424663</v>
      </c>
      <c r="V21" s="34">
        <f t="shared" si="8"/>
        <v>7089465812</v>
      </c>
      <c r="W21" s="34">
        <f>VLOOKUP(A21,[12]REPNCT004ReporteAuxiliarContabl!A$21:G$304,7,0)</f>
        <v>284095682</v>
      </c>
      <c r="X21" s="34">
        <f t="shared" si="9"/>
        <v>7373561494</v>
      </c>
    </row>
    <row r="22" spans="1:24" ht="18" hidden="1" customHeight="1" x14ac:dyDescent="0.2">
      <c r="A22" s="11">
        <v>800095530</v>
      </c>
      <c r="B22" s="11">
        <v>218013780</v>
      </c>
      <c r="C22" s="12" t="s">
        <v>179</v>
      </c>
      <c r="D22" s="13" t="s">
        <v>416</v>
      </c>
      <c r="E22" s="34"/>
      <c r="F22" s="34">
        <f t="shared" si="0"/>
        <v>0</v>
      </c>
      <c r="G22" s="34"/>
      <c r="H22" s="34">
        <f t="shared" si="1"/>
        <v>0</v>
      </c>
      <c r="I22" s="34">
        <v>11771331</v>
      </c>
      <c r="J22" s="34">
        <f t="shared" si="2"/>
        <v>11771331</v>
      </c>
      <c r="K22" s="34">
        <v>0</v>
      </c>
      <c r="L22" s="34">
        <f t="shared" si="3"/>
        <v>11771331</v>
      </c>
      <c r="M22" s="34">
        <v>0</v>
      </c>
      <c r="N22" s="34">
        <f t="shared" si="4"/>
        <v>11771331</v>
      </c>
      <c r="O22" s="34">
        <v>0</v>
      </c>
      <c r="P22" s="34">
        <f t="shared" si="5"/>
        <v>11771331</v>
      </c>
      <c r="Q22" s="34">
        <v>0</v>
      </c>
      <c r="R22" s="34">
        <f t="shared" si="6"/>
        <v>11771331</v>
      </c>
      <c r="S22" s="34">
        <f>VLOOKUP(A22,[11]REPNCT004ReporteAuxiliarContabl!A$21:D$246,4,0)</f>
        <v>0</v>
      </c>
      <c r="T22" s="34">
        <f t="shared" si="7"/>
        <v>11771331</v>
      </c>
      <c r="U22" s="34"/>
      <c r="V22" s="34">
        <f t="shared" si="8"/>
        <v>11771331</v>
      </c>
      <c r="W22" s="34">
        <f>VLOOKUP(A22,[12]REPNCT004ReporteAuxiliarContabl!A$21:G$304,7,0)</f>
        <v>0</v>
      </c>
      <c r="X22" s="34">
        <f t="shared" si="9"/>
        <v>11771331</v>
      </c>
    </row>
    <row r="23" spans="1:24" ht="18" hidden="1" customHeight="1" x14ac:dyDescent="0.2">
      <c r="A23" s="11">
        <v>800095728</v>
      </c>
      <c r="B23" s="11">
        <v>210118001</v>
      </c>
      <c r="C23" s="12" t="s">
        <v>173</v>
      </c>
      <c r="D23" s="13" t="s">
        <v>410</v>
      </c>
      <c r="E23" s="34">
        <v>514761020</v>
      </c>
      <c r="F23" s="34">
        <f t="shared" si="0"/>
        <v>514761020</v>
      </c>
      <c r="G23" s="34">
        <v>509763969</v>
      </c>
      <c r="H23" s="34">
        <f t="shared" si="1"/>
        <v>1024524989</v>
      </c>
      <c r="I23" s="34">
        <v>167481103</v>
      </c>
      <c r="J23" s="34">
        <f t="shared" si="2"/>
        <v>1192006092</v>
      </c>
      <c r="K23" s="34">
        <v>282637847</v>
      </c>
      <c r="L23" s="34">
        <f t="shared" si="3"/>
        <v>1474643939</v>
      </c>
      <c r="M23" s="34">
        <v>29438223</v>
      </c>
      <c r="N23" s="34">
        <f t="shared" si="4"/>
        <v>1504082162</v>
      </c>
      <c r="O23" s="34">
        <v>854469538</v>
      </c>
      <c r="P23" s="34">
        <f t="shared" si="5"/>
        <v>2358551700</v>
      </c>
      <c r="Q23" s="34">
        <v>441456300</v>
      </c>
      <c r="R23" s="34">
        <f t="shared" si="6"/>
        <v>2800008000</v>
      </c>
      <c r="S23" s="34">
        <f>VLOOKUP(A23,[11]REPNCT004ReporteAuxiliarContabl!A$21:D$246,4,0)</f>
        <v>492174860</v>
      </c>
      <c r="T23" s="34">
        <f t="shared" si="7"/>
        <v>3292182860</v>
      </c>
      <c r="U23" s="34">
        <v>705188518</v>
      </c>
      <c r="V23" s="34">
        <f t="shared" si="8"/>
        <v>3997371378</v>
      </c>
      <c r="W23" s="34">
        <f>VLOOKUP(A23,[12]REPNCT004ReporteAuxiliarContabl!A$21:G$304,7,0)</f>
        <v>936554004</v>
      </c>
      <c r="X23" s="34">
        <f t="shared" si="9"/>
        <v>4933925382</v>
      </c>
    </row>
    <row r="24" spans="1:24" ht="18" hidden="1" customHeight="1" x14ac:dyDescent="0.2">
      <c r="A24" s="11">
        <v>800096585</v>
      </c>
      <c r="B24" s="11">
        <v>217820178</v>
      </c>
      <c r="C24" s="12" t="s">
        <v>180</v>
      </c>
      <c r="D24" s="13" t="s">
        <v>417</v>
      </c>
      <c r="E24" s="34"/>
      <c r="F24" s="34">
        <f t="shared" si="0"/>
        <v>0</v>
      </c>
      <c r="G24" s="34"/>
      <c r="H24" s="34">
        <f t="shared" si="1"/>
        <v>0</v>
      </c>
      <c r="I24" s="34">
        <v>285010232</v>
      </c>
      <c r="J24" s="34">
        <f t="shared" si="2"/>
        <v>285010232</v>
      </c>
      <c r="K24" s="34">
        <v>285010232</v>
      </c>
      <c r="L24" s="34">
        <f t="shared" si="3"/>
        <v>570020464</v>
      </c>
      <c r="M24" s="34">
        <v>285010232</v>
      </c>
      <c r="N24" s="34">
        <f t="shared" si="4"/>
        <v>855030696</v>
      </c>
      <c r="O24" s="34">
        <v>285010230</v>
      </c>
      <c r="P24" s="34">
        <f t="shared" si="5"/>
        <v>1140040926</v>
      </c>
      <c r="Q24" s="34">
        <v>0</v>
      </c>
      <c r="R24" s="34">
        <f t="shared" si="6"/>
        <v>1140040926</v>
      </c>
      <c r="S24" s="34">
        <f>VLOOKUP(A24,[11]REPNCT004ReporteAuxiliarContabl!A$21:D$246,4,0)</f>
        <v>0</v>
      </c>
      <c r="T24" s="34">
        <f t="shared" si="7"/>
        <v>1140040926</v>
      </c>
      <c r="U24" s="34"/>
      <c r="V24" s="34">
        <f t="shared" si="8"/>
        <v>1140040926</v>
      </c>
      <c r="W24" s="34">
        <f>VLOOKUP(A24,[12]REPNCT004ReporteAuxiliarContabl!A$21:G$304,7,0)</f>
        <v>0</v>
      </c>
      <c r="X24" s="34">
        <f t="shared" si="9"/>
        <v>1140040926</v>
      </c>
    </row>
    <row r="25" spans="1:24" ht="18" hidden="1" customHeight="1" x14ac:dyDescent="0.2">
      <c r="A25" s="11">
        <v>800096592</v>
      </c>
      <c r="B25" s="11">
        <v>215020250</v>
      </c>
      <c r="C25" s="12" t="s">
        <v>181</v>
      </c>
      <c r="D25" s="13" t="s">
        <v>418</v>
      </c>
      <c r="E25" s="34"/>
      <c r="F25" s="34">
        <f t="shared" si="0"/>
        <v>0</v>
      </c>
      <c r="G25" s="34"/>
      <c r="H25" s="34">
        <f t="shared" si="1"/>
        <v>0</v>
      </c>
      <c r="I25" s="34">
        <v>125762080</v>
      </c>
      <c r="J25" s="34">
        <f t="shared" si="2"/>
        <v>125762080</v>
      </c>
      <c r="K25" s="34">
        <v>125762080</v>
      </c>
      <c r="L25" s="34">
        <f t="shared" si="3"/>
        <v>251524160</v>
      </c>
      <c r="M25" s="34">
        <v>125762080</v>
      </c>
      <c r="N25" s="34">
        <f t="shared" si="4"/>
        <v>377286240</v>
      </c>
      <c r="O25" s="34">
        <v>125762078</v>
      </c>
      <c r="P25" s="34">
        <f t="shared" si="5"/>
        <v>503048318</v>
      </c>
      <c r="Q25" s="34">
        <v>0</v>
      </c>
      <c r="R25" s="34">
        <f t="shared" si="6"/>
        <v>503048318</v>
      </c>
      <c r="S25" s="34">
        <f>VLOOKUP(A25,[11]REPNCT004ReporteAuxiliarContabl!A$21:D$246,4,0)</f>
        <v>0</v>
      </c>
      <c r="T25" s="34">
        <f t="shared" si="7"/>
        <v>503048318</v>
      </c>
      <c r="U25" s="34"/>
      <c r="V25" s="34">
        <f t="shared" si="8"/>
        <v>503048318</v>
      </c>
      <c r="W25" s="34">
        <f>VLOOKUP(A25,[12]REPNCT004ReporteAuxiliarContabl!A$21:G$304,7,0)</f>
        <v>0</v>
      </c>
      <c r="X25" s="34">
        <f t="shared" si="9"/>
        <v>503048318</v>
      </c>
    </row>
    <row r="26" spans="1:24" ht="18" hidden="1" customHeight="1" x14ac:dyDescent="0.2">
      <c r="A26" s="11">
        <v>800096734</v>
      </c>
      <c r="B26" s="11">
        <v>210123001</v>
      </c>
      <c r="C26" s="27" t="s">
        <v>582</v>
      </c>
      <c r="D26" s="13" t="s">
        <v>583</v>
      </c>
      <c r="E26" s="34"/>
      <c r="F26" s="34">
        <f t="shared" si="0"/>
        <v>0</v>
      </c>
      <c r="G26" s="34">
        <v>1346619747</v>
      </c>
      <c r="H26" s="34">
        <f t="shared" si="1"/>
        <v>1346619747</v>
      </c>
      <c r="I26" s="34">
        <v>571531960</v>
      </c>
      <c r="J26" s="34">
        <f t="shared" si="2"/>
        <v>1918151707</v>
      </c>
      <c r="K26" s="34">
        <v>938760497</v>
      </c>
      <c r="L26" s="34">
        <f t="shared" si="3"/>
        <v>2856912204</v>
      </c>
      <c r="M26" s="34">
        <v>152508552</v>
      </c>
      <c r="N26" s="34">
        <f t="shared" si="4"/>
        <v>3009420756</v>
      </c>
      <c r="O26" s="34">
        <v>466294186</v>
      </c>
      <c r="P26" s="34">
        <f t="shared" si="5"/>
        <v>3475714942</v>
      </c>
      <c r="Q26" s="34">
        <v>768879395</v>
      </c>
      <c r="R26" s="34">
        <f t="shared" si="6"/>
        <v>4244594337</v>
      </c>
      <c r="S26" s="34">
        <f>VLOOKUP(A26,[11]REPNCT004ReporteAuxiliarContabl!A$21:D$246,4,0)</f>
        <v>1463807350</v>
      </c>
      <c r="T26" s="34">
        <f t="shared" si="7"/>
        <v>5708401687</v>
      </c>
      <c r="U26" s="34">
        <v>2066738161</v>
      </c>
      <c r="V26" s="34">
        <f t="shared" si="8"/>
        <v>7775139848</v>
      </c>
      <c r="W26" s="34">
        <f>VLOOKUP(A26,[12]REPNCT004ReporteAuxiliarContabl!A$21:G$304,7,0)</f>
        <v>2460439384</v>
      </c>
      <c r="X26" s="34">
        <f t="shared" si="9"/>
        <v>10235579232</v>
      </c>
    </row>
    <row r="27" spans="1:24" ht="18" hidden="1" customHeight="1" x14ac:dyDescent="0.2">
      <c r="A27" s="11">
        <v>800096737</v>
      </c>
      <c r="B27" s="11">
        <v>216823068</v>
      </c>
      <c r="C27" s="12" t="s">
        <v>187</v>
      </c>
      <c r="D27" s="13" t="s">
        <v>423</v>
      </c>
      <c r="E27" s="34"/>
      <c r="F27" s="34">
        <f t="shared" si="0"/>
        <v>0</v>
      </c>
      <c r="G27" s="34"/>
      <c r="H27" s="34">
        <f t="shared" si="1"/>
        <v>0</v>
      </c>
      <c r="I27" s="34">
        <v>75203208</v>
      </c>
      <c r="J27" s="34">
        <f t="shared" si="2"/>
        <v>75203208</v>
      </c>
      <c r="K27" s="34">
        <v>0</v>
      </c>
      <c r="L27" s="34">
        <f t="shared" si="3"/>
        <v>75203208</v>
      </c>
      <c r="M27" s="34">
        <v>0</v>
      </c>
      <c r="N27" s="34">
        <f t="shared" si="4"/>
        <v>75203208</v>
      </c>
      <c r="O27" s="34">
        <v>0</v>
      </c>
      <c r="P27" s="34">
        <f t="shared" si="5"/>
        <v>75203208</v>
      </c>
      <c r="Q27" s="34">
        <v>0</v>
      </c>
      <c r="R27" s="34">
        <f t="shared" si="6"/>
        <v>75203208</v>
      </c>
      <c r="S27" s="34">
        <f>VLOOKUP(A27,[11]REPNCT004ReporteAuxiliarContabl!A$21:D$246,4,0)</f>
        <v>0</v>
      </c>
      <c r="T27" s="34">
        <f t="shared" si="7"/>
        <v>75203208</v>
      </c>
      <c r="U27" s="34"/>
      <c r="V27" s="34">
        <f t="shared" si="8"/>
        <v>75203208</v>
      </c>
      <c r="W27" s="34">
        <f>VLOOKUP(A27,[12]REPNCT004ReporteAuxiliarContabl!A$21:G$304,7,0)</f>
        <v>0</v>
      </c>
      <c r="X27" s="34">
        <f t="shared" si="9"/>
        <v>75203208</v>
      </c>
    </row>
    <row r="28" spans="1:24" ht="18" hidden="1" customHeight="1" x14ac:dyDescent="0.2">
      <c r="A28" s="11">
        <v>800096739</v>
      </c>
      <c r="B28" s="11">
        <v>217923079</v>
      </c>
      <c r="C28" s="12" t="s">
        <v>174</v>
      </c>
      <c r="D28" s="13" t="s">
        <v>411</v>
      </c>
      <c r="E28" s="34"/>
      <c r="F28" s="34">
        <f t="shared" si="0"/>
        <v>0</v>
      </c>
      <c r="G28" s="34"/>
      <c r="H28" s="34">
        <f t="shared" si="1"/>
        <v>0</v>
      </c>
      <c r="I28" s="34">
        <v>125079192</v>
      </c>
      <c r="J28" s="34">
        <f t="shared" si="2"/>
        <v>125079192</v>
      </c>
      <c r="K28" s="34">
        <v>0</v>
      </c>
      <c r="L28" s="34">
        <f t="shared" si="3"/>
        <v>125079192</v>
      </c>
      <c r="M28" s="34">
        <v>0</v>
      </c>
      <c r="N28" s="34">
        <f t="shared" si="4"/>
        <v>125079192</v>
      </c>
      <c r="O28" s="34">
        <v>0</v>
      </c>
      <c r="P28" s="34">
        <f t="shared" si="5"/>
        <v>125079192</v>
      </c>
      <c r="Q28" s="34">
        <v>0</v>
      </c>
      <c r="R28" s="34">
        <f t="shared" si="6"/>
        <v>125079192</v>
      </c>
      <c r="S28" s="34">
        <f>VLOOKUP(A28,[11]REPNCT004ReporteAuxiliarContabl!A$21:D$246,4,0)</f>
        <v>0</v>
      </c>
      <c r="T28" s="34">
        <f t="shared" si="7"/>
        <v>125079192</v>
      </c>
      <c r="U28" s="34"/>
      <c r="V28" s="34">
        <f t="shared" si="8"/>
        <v>125079192</v>
      </c>
      <c r="W28" s="34">
        <f>VLOOKUP(A28,[12]REPNCT004ReporteAuxiliarContabl!A$21:G$304,7,0)</f>
        <v>0</v>
      </c>
      <c r="X28" s="34">
        <f t="shared" si="9"/>
        <v>125079192</v>
      </c>
    </row>
    <row r="29" spans="1:24" ht="18" hidden="1" customHeight="1" x14ac:dyDescent="0.2">
      <c r="A29" s="11">
        <v>800096753</v>
      </c>
      <c r="B29" s="11">
        <v>218223182</v>
      </c>
      <c r="C29" s="12" t="s">
        <v>143</v>
      </c>
      <c r="D29" s="13" t="s">
        <v>380</v>
      </c>
      <c r="E29" s="34"/>
      <c r="F29" s="34">
        <f t="shared" si="0"/>
        <v>0</v>
      </c>
      <c r="G29" s="34"/>
      <c r="H29" s="34">
        <f t="shared" si="1"/>
        <v>0</v>
      </c>
      <c r="I29" s="34">
        <v>155680878</v>
      </c>
      <c r="J29" s="34">
        <f t="shared" si="2"/>
        <v>155680878</v>
      </c>
      <c r="K29" s="34">
        <v>0</v>
      </c>
      <c r="L29" s="34">
        <f t="shared" si="3"/>
        <v>155680878</v>
      </c>
      <c r="M29" s="34">
        <v>0</v>
      </c>
      <c r="N29" s="34">
        <f t="shared" si="4"/>
        <v>155680878</v>
      </c>
      <c r="O29" s="34">
        <v>0</v>
      </c>
      <c r="P29" s="34">
        <f t="shared" si="5"/>
        <v>155680878</v>
      </c>
      <c r="Q29" s="34">
        <v>0</v>
      </c>
      <c r="R29" s="34">
        <f t="shared" si="6"/>
        <v>155680878</v>
      </c>
      <c r="S29" s="34">
        <f>VLOOKUP(A29,[11]REPNCT004ReporteAuxiliarContabl!A$21:D$246,4,0)</f>
        <v>0</v>
      </c>
      <c r="T29" s="34">
        <f t="shared" si="7"/>
        <v>155680878</v>
      </c>
      <c r="U29" s="34"/>
      <c r="V29" s="34">
        <f t="shared" si="8"/>
        <v>155680878</v>
      </c>
      <c r="W29" s="34">
        <f>VLOOKUP(A29,[12]REPNCT004ReporteAuxiliarContabl!A$21:G$304,7,0)</f>
        <v>0</v>
      </c>
      <c r="X29" s="34">
        <f t="shared" si="9"/>
        <v>155680878</v>
      </c>
    </row>
    <row r="30" spans="1:24" ht="18" hidden="1" customHeight="1" x14ac:dyDescent="0.2">
      <c r="A30" s="11">
        <v>800096758</v>
      </c>
      <c r="B30" s="11">
        <v>211723417</v>
      </c>
      <c r="C30" s="12" t="s">
        <v>162</v>
      </c>
      <c r="D30" s="13" t="s">
        <v>399</v>
      </c>
      <c r="E30" s="34">
        <v>0</v>
      </c>
      <c r="F30" s="34">
        <f t="shared" si="0"/>
        <v>0</v>
      </c>
      <c r="G30" s="34">
        <v>722130759</v>
      </c>
      <c r="H30" s="34">
        <f t="shared" si="1"/>
        <v>722130759</v>
      </c>
      <c r="I30" s="34">
        <v>621801468</v>
      </c>
      <c r="J30" s="34">
        <f t="shared" si="2"/>
        <v>1343932227</v>
      </c>
      <c r="K30" s="34">
        <v>448664728</v>
      </c>
      <c r="L30" s="34">
        <f t="shared" si="3"/>
        <v>1792596955</v>
      </c>
      <c r="M30" s="34">
        <v>61177304</v>
      </c>
      <c r="N30" s="34">
        <f t="shared" si="4"/>
        <v>1853774259</v>
      </c>
      <c r="O30" s="34">
        <v>208521833</v>
      </c>
      <c r="P30" s="34">
        <f t="shared" si="5"/>
        <v>2062296092</v>
      </c>
      <c r="Q30" s="34">
        <v>380207765</v>
      </c>
      <c r="R30" s="34">
        <f t="shared" si="6"/>
        <v>2442503857</v>
      </c>
      <c r="S30" s="34">
        <f>VLOOKUP(A30,[11]REPNCT004ReporteAuxiliarContabl!A$21:D$246,4,0)</f>
        <v>866994934</v>
      </c>
      <c r="T30" s="34">
        <f t="shared" si="7"/>
        <v>3309498791</v>
      </c>
      <c r="U30" s="34">
        <v>1279178222</v>
      </c>
      <c r="V30" s="34">
        <f t="shared" si="8"/>
        <v>4588677013</v>
      </c>
      <c r="W30" s="34">
        <f>VLOOKUP(A30,[12]REPNCT004ReporteAuxiliarContabl!A$21:G$304,7,0)</f>
        <v>1441394799</v>
      </c>
      <c r="X30" s="34">
        <f t="shared" si="9"/>
        <v>6030071812</v>
      </c>
    </row>
    <row r="31" spans="1:24" ht="18" hidden="1" customHeight="1" x14ac:dyDescent="0.2">
      <c r="A31" s="11">
        <v>800096761</v>
      </c>
      <c r="B31" s="11">
        <v>211923419</v>
      </c>
      <c r="C31" s="12" t="s">
        <v>163</v>
      </c>
      <c r="D31" s="13" t="s">
        <v>400</v>
      </c>
      <c r="E31" s="34"/>
      <c r="F31" s="34">
        <f t="shared" si="0"/>
        <v>0</v>
      </c>
      <c r="G31" s="34"/>
      <c r="H31" s="34">
        <f t="shared" si="1"/>
        <v>0</v>
      </c>
      <c r="I31" s="34">
        <v>133189148</v>
      </c>
      <c r="J31" s="34">
        <f t="shared" si="2"/>
        <v>133189148</v>
      </c>
      <c r="K31" s="34">
        <v>0</v>
      </c>
      <c r="L31" s="34">
        <f t="shared" si="3"/>
        <v>133189148</v>
      </c>
      <c r="M31" s="34">
        <v>0</v>
      </c>
      <c r="N31" s="34">
        <f t="shared" si="4"/>
        <v>133189148</v>
      </c>
      <c r="O31" s="34">
        <v>0</v>
      </c>
      <c r="P31" s="34">
        <f t="shared" si="5"/>
        <v>133189148</v>
      </c>
      <c r="Q31" s="34">
        <v>0</v>
      </c>
      <c r="R31" s="34">
        <f t="shared" si="6"/>
        <v>133189148</v>
      </c>
      <c r="S31" s="34">
        <f>VLOOKUP(A31,[11]REPNCT004ReporteAuxiliarContabl!A$21:D$246,4,0)</f>
        <v>0</v>
      </c>
      <c r="T31" s="34">
        <f t="shared" si="7"/>
        <v>133189148</v>
      </c>
      <c r="U31" s="34"/>
      <c r="V31" s="34">
        <f t="shared" si="8"/>
        <v>133189148</v>
      </c>
      <c r="W31" s="34">
        <f>VLOOKUP(A31,[12]REPNCT004ReporteAuxiliarContabl!A$21:G$304,7,0)</f>
        <v>0</v>
      </c>
      <c r="X31" s="34">
        <f t="shared" si="9"/>
        <v>133189148</v>
      </c>
    </row>
    <row r="32" spans="1:24" ht="18" hidden="1" customHeight="1" x14ac:dyDescent="0.2">
      <c r="A32" s="11">
        <v>800096765</v>
      </c>
      <c r="B32" s="11">
        <v>215523555</v>
      </c>
      <c r="C32" s="12" t="s">
        <v>164</v>
      </c>
      <c r="D32" s="13" t="s">
        <v>401</v>
      </c>
      <c r="E32" s="34"/>
      <c r="F32" s="34">
        <f t="shared" si="0"/>
        <v>0</v>
      </c>
      <c r="G32" s="34"/>
      <c r="H32" s="34">
        <f t="shared" si="1"/>
        <v>0</v>
      </c>
      <c r="I32" s="34">
        <v>131083876</v>
      </c>
      <c r="J32" s="34">
        <f t="shared" si="2"/>
        <v>131083876</v>
      </c>
      <c r="K32" s="34">
        <v>0</v>
      </c>
      <c r="L32" s="34">
        <f t="shared" si="3"/>
        <v>131083876</v>
      </c>
      <c r="M32" s="34">
        <v>0</v>
      </c>
      <c r="N32" s="34">
        <f t="shared" si="4"/>
        <v>131083876</v>
      </c>
      <c r="O32" s="34">
        <v>0</v>
      </c>
      <c r="P32" s="34">
        <f t="shared" si="5"/>
        <v>131083876</v>
      </c>
      <c r="Q32" s="34">
        <v>0</v>
      </c>
      <c r="R32" s="34">
        <f t="shared" si="6"/>
        <v>131083876</v>
      </c>
      <c r="S32" s="34">
        <f>VLOOKUP(A32,[11]REPNCT004ReporteAuxiliarContabl!A$21:D$246,4,0)</f>
        <v>0</v>
      </c>
      <c r="T32" s="34">
        <f t="shared" si="7"/>
        <v>131083876</v>
      </c>
      <c r="U32" s="34"/>
      <c r="V32" s="34">
        <f t="shared" si="8"/>
        <v>131083876</v>
      </c>
      <c r="W32" s="34">
        <f>VLOOKUP(A32,[12]REPNCT004ReporteAuxiliarContabl!A$21:G$304,7,0)</f>
        <v>0</v>
      </c>
      <c r="X32" s="34">
        <f t="shared" si="9"/>
        <v>131083876</v>
      </c>
    </row>
    <row r="33" spans="1:24" ht="18" hidden="1" customHeight="1" x14ac:dyDescent="0.2">
      <c r="A33" s="11">
        <v>800096766</v>
      </c>
      <c r="B33" s="11">
        <v>217023570</v>
      </c>
      <c r="C33" s="12" t="s">
        <v>165</v>
      </c>
      <c r="D33" s="13" t="s">
        <v>402</v>
      </c>
      <c r="E33" s="34"/>
      <c r="F33" s="34">
        <f t="shared" si="0"/>
        <v>0</v>
      </c>
      <c r="G33" s="34"/>
      <c r="H33" s="34">
        <f t="shared" si="1"/>
        <v>0</v>
      </c>
      <c r="I33" s="34">
        <v>182153695</v>
      </c>
      <c r="J33" s="34">
        <f t="shared" si="2"/>
        <v>182153695</v>
      </c>
      <c r="K33" s="34">
        <v>0</v>
      </c>
      <c r="L33" s="34">
        <f t="shared" si="3"/>
        <v>182153695</v>
      </c>
      <c r="M33" s="34">
        <v>0</v>
      </c>
      <c r="N33" s="34">
        <f t="shared" si="4"/>
        <v>182153695</v>
      </c>
      <c r="O33" s="34">
        <v>0</v>
      </c>
      <c r="P33" s="34">
        <f t="shared" si="5"/>
        <v>182153695</v>
      </c>
      <c r="Q33" s="34">
        <v>0</v>
      </c>
      <c r="R33" s="34">
        <f t="shared" si="6"/>
        <v>182153695</v>
      </c>
      <c r="S33" s="34">
        <f>VLOOKUP(A33,[11]REPNCT004ReporteAuxiliarContabl!A$21:D$246,4,0)</f>
        <v>0</v>
      </c>
      <c r="T33" s="34">
        <f t="shared" si="7"/>
        <v>182153695</v>
      </c>
      <c r="U33" s="34"/>
      <c r="V33" s="34">
        <f t="shared" si="8"/>
        <v>182153695</v>
      </c>
      <c r="W33" s="34">
        <f>VLOOKUP(A33,[12]REPNCT004ReporteAuxiliarContabl!A$21:G$304,7,0)</f>
        <v>0</v>
      </c>
      <c r="X33" s="34">
        <f t="shared" si="9"/>
        <v>182153695</v>
      </c>
    </row>
    <row r="34" spans="1:24" ht="18" hidden="1" customHeight="1" x14ac:dyDescent="0.2">
      <c r="A34" s="11">
        <v>800096770</v>
      </c>
      <c r="B34" s="11">
        <v>217423574</v>
      </c>
      <c r="C34" s="12" t="s">
        <v>188</v>
      </c>
      <c r="D34" s="13" t="s">
        <v>424</v>
      </c>
      <c r="E34" s="34"/>
      <c r="F34" s="34">
        <f t="shared" si="0"/>
        <v>0</v>
      </c>
      <c r="G34" s="34"/>
      <c r="H34" s="34">
        <f t="shared" si="1"/>
        <v>0</v>
      </c>
      <c r="I34" s="34">
        <v>119397261</v>
      </c>
      <c r="J34" s="34">
        <f t="shared" si="2"/>
        <v>119397261</v>
      </c>
      <c r="K34" s="34">
        <v>0</v>
      </c>
      <c r="L34" s="34">
        <f t="shared" si="3"/>
        <v>119397261</v>
      </c>
      <c r="M34" s="34">
        <v>0</v>
      </c>
      <c r="N34" s="34">
        <f t="shared" si="4"/>
        <v>119397261</v>
      </c>
      <c r="O34" s="34">
        <v>0</v>
      </c>
      <c r="P34" s="34">
        <f t="shared" si="5"/>
        <v>119397261</v>
      </c>
      <c r="Q34" s="34">
        <v>0</v>
      </c>
      <c r="R34" s="34">
        <f t="shared" si="6"/>
        <v>119397261</v>
      </c>
      <c r="S34" s="34">
        <f>VLOOKUP(A34,[11]REPNCT004ReporteAuxiliarContabl!A$21:D$246,4,0)</f>
        <v>0</v>
      </c>
      <c r="T34" s="34">
        <f t="shared" si="7"/>
        <v>119397261</v>
      </c>
      <c r="U34" s="34"/>
      <c r="V34" s="34">
        <f t="shared" si="8"/>
        <v>119397261</v>
      </c>
      <c r="W34" s="34">
        <f>VLOOKUP(A34,[12]REPNCT004ReporteAuxiliarContabl!A$21:G$304,7,0)</f>
        <v>0</v>
      </c>
      <c r="X34" s="34">
        <f t="shared" si="9"/>
        <v>119397261</v>
      </c>
    </row>
    <row r="35" spans="1:24" ht="18" hidden="1" customHeight="1" x14ac:dyDescent="0.2">
      <c r="A35" s="11">
        <v>800096772</v>
      </c>
      <c r="B35" s="11">
        <v>218023580</v>
      </c>
      <c r="C35" s="12" t="s">
        <v>144</v>
      </c>
      <c r="D35" s="13" t="s">
        <v>381</v>
      </c>
      <c r="E35" s="34"/>
      <c r="F35" s="34">
        <f t="shared" si="0"/>
        <v>0</v>
      </c>
      <c r="G35" s="34"/>
      <c r="H35" s="34">
        <f t="shared" si="1"/>
        <v>0</v>
      </c>
      <c r="I35" s="34">
        <v>209796315</v>
      </c>
      <c r="J35" s="34">
        <f t="shared" si="2"/>
        <v>209796315</v>
      </c>
      <c r="K35" s="34">
        <v>0</v>
      </c>
      <c r="L35" s="34">
        <f t="shared" si="3"/>
        <v>209796315</v>
      </c>
      <c r="M35" s="34">
        <v>0</v>
      </c>
      <c r="N35" s="34">
        <f t="shared" si="4"/>
        <v>209796315</v>
      </c>
      <c r="O35" s="34">
        <v>0</v>
      </c>
      <c r="P35" s="34">
        <f t="shared" si="5"/>
        <v>209796315</v>
      </c>
      <c r="Q35" s="34">
        <v>0</v>
      </c>
      <c r="R35" s="34">
        <f t="shared" si="6"/>
        <v>209796315</v>
      </c>
      <c r="S35" s="34">
        <f>VLOOKUP(A35,[11]REPNCT004ReporteAuxiliarContabl!A$21:D$246,4,0)</f>
        <v>0</v>
      </c>
      <c r="T35" s="34">
        <f t="shared" si="7"/>
        <v>209796315</v>
      </c>
      <c r="U35" s="34"/>
      <c r="V35" s="34">
        <f t="shared" si="8"/>
        <v>209796315</v>
      </c>
      <c r="W35" s="34">
        <f>VLOOKUP(A35,[12]REPNCT004ReporteAuxiliarContabl!A$21:G$304,7,0)</f>
        <v>0</v>
      </c>
      <c r="X35" s="34">
        <f t="shared" si="9"/>
        <v>209796315</v>
      </c>
    </row>
    <row r="36" spans="1:24" ht="18" hidden="1" customHeight="1" x14ac:dyDescent="0.2">
      <c r="A36" s="11">
        <v>800096777</v>
      </c>
      <c r="B36" s="11">
        <v>216023660</v>
      </c>
      <c r="C36" s="12" t="s">
        <v>166</v>
      </c>
      <c r="D36" s="13" t="s">
        <v>403</v>
      </c>
      <c r="E36" s="34"/>
      <c r="F36" s="34">
        <f t="shared" si="0"/>
        <v>0</v>
      </c>
      <c r="G36" s="34"/>
      <c r="H36" s="34">
        <f t="shared" si="1"/>
        <v>0</v>
      </c>
      <c r="I36" s="34">
        <v>236253188</v>
      </c>
      <c r="J36" s="34">
        <f t="shared" si="2"/>
        <v>236253188</v>
      </c>
      <c r="K36" s="34">
        <v>309605820</v>
      </c>
      <c r="L36" s="34">
        <f t="shared" si="3"/>
        <v>545859008</v>
      </c>
      <c r="M36" s="34">
        <v>40311756</v>
      </c>
      <c r="N36" s="34">
        <f t="shared" si="4"/>
        <v>586170764</v>
      </c>
      <c r="O36" s="34">
        <v>145596586</v>
      </c>
      <c r="P36" s="34">
        <f t="shared" si="5"/>
        <v>731767350</v>
      </c>
      <c r="Q36" s="34">
        <v>264020767</v>
      </c>
      <c r="R36" s="34">
        <f t="shared" si="6"/>
        <v>995788117</v>
      </c>
      <c r="S36" s="34">
        <f>VLOOKUP(A36,[11]REPNCT004ReporteAuxiliarContabl!A$21:D$246,4,0)</f>
        <v>459822575</v>
      </c>
      <c r="T36" s="34">
        <f t="shared" si="7"/>
        <v>1455610692</v>
      </c>
      <c r="U36" s="34">
        <v>684739351</v>
      </c>
      <c r="V36" s="34">
        <f t="shared" si="8"/>
        <v>2140350043</v>
      </c>
      <c r="W36" s="34">
        <f>VLOOKUP(A36,[12]REPNCT004ReporteAuxiliarContabl!A$21:G$304,7,0)</f>
        <v>808610796</v>
      </c>
      <c r="X36" s="34">
        <f t="shared" si="9"/>
        <v>2948960839</v>
      </c>
    </row>
    <row r="37" spans="1:24" ht="18" hidden="1" customHeight="1" x14ac:dyDescent="0.2">
      <c r="A37" s="11">
        <v>800096781</v>
      </c>
      <c r="B37" s="11">
        <v>217223672</v>
      </c>
      <c r="C37" s="12" t="s">
        <v>145</v>
      </c>
      <c r="D37" s="13" t="s">
        <v>382</v>
      </c>
      <c r="E37" s="34"/>
      <c r="F37" s="34">
        <f t="shared" si="0"/>
        <v>0</v>
      </c>
      <c r="G37" s="34"/>
      <c r="H37" s="34">
        <f t="shared" si="1"/>
        <v>0</v>
      </c>
      <c r="I37" s="34">
        <v>293520196</v>
      </c>
      <c r="J37" s="34">
        <f t="shared" si="2"/>
        <v>293520196</v>
      </c>
      <c r="K37" s="34">
        <v>293520196</v>
      </c>
      <c r="L37" s="34">
        <f t="shared" si="3"/>
        <v>587040392</v>
      </c>
      <c r="M37" s="34">
        <v>293520196</v>
      </c>
      <c r="N37" s="34">
        <f t="shared" si="4"/>
        <v>880560588</v>
      </c>
      <c r="O37" s="34">
        <v>293520195</v>
      </c>
      <c r="P37" s="34">
        <f t="shared" si="5"/>
        <v>1174080783</v>
      </c>
      <c r="Q37" s="34">
        <v>0</v>
      </c>
      <c r="R37" s="34">
        <f t="shared" si="6"/>
        <v>1174080783</v>
      </c>
      <c r="S37" s="34">
        <f>VLOOKUP(A37,[11]REPNCT004ReporteAuxiliarContabl!A$21:D$246,4,0)</f>
        <v>0</v>
      </c>
      <c r="T37" s="34">
        <f t="shared" si="7"/>
        <v>1174080783</v>
      </c>
      <c r="U37" s="34"/>
      <c r="V37" s="34">
        <f t="shared" si="8"/>
        <v>1174080783</v>
      </c>
      <c r="W37" s="34">
        <f>VLOOKUP(A37,[12]REPNCT004ReporteAuxiliarContabl!A$21:G$304,7,0)</f>
        <v>0</v>
      </c>
      <c r="X37" s="34">
        <f t="shared" si="9"/>
        <v>1174080783</v>
      </c>
    </row>
    <row r="38" spans="1:24" ht="18" hidden="1" customHeight="1" x14ac:dyDescent="0.2">
      <c r="A38" s="11">
        <v>800096804</v>
      </c>
      <c r="B38" s="11">
        <v>217523675</v>
      </c>
      <c r="C38" s="12" t="s">
        <v>175</v>
      </c>
      <c r="D38" s="13" t="s">
        <v>412</v>
      </c>
      <c r="E38" s="34"/>
      <c r="F38" s="34">
        <f t="shared" si="0"/>
        <v>0</v>
      </c>
      <c r="G38" s="34"/>
      <c r="H38" s="34">
        <f t="shared" si="1"/>
        <v>0</v>
      </c>
      <c r="I38" s="34">
        <v>148740071</v>
      </c>
      <c r="J38" s="34">
        <f t="shared" si="2"/>
        <v>148740071</v>
      </c>
      <c r="K38" s="34">
        <v>0</v>
      </c>
      <c r="L38" s="34">
        <f t="shared" si="3"/>
        <v>148740071</v>
      </c>
      <c r="M38" s="34">
        <v>0</v>
      </c>
      <c r="N38" s="34">
        <f t="shared" si="4"/>
        <v>148740071</v>
      </c>
      <c r="O38" s="34">
        <v>0</v>
      </c>
      <c r="P38" s="34">
        <f t="shared" si="5"/>
        <v>148740071</v>
      </c>
      <c r="Q38" s="34">
        <v>0</v>
      </c>
      <c r="R38" s="34">
        <f t="shared" si="6"/>
        <v>148740071</v>
      </c>
      <c r="S38" s="34">
        <f>VLOOKUP(A38,[11]REPNCT004ReporteAuxiliarContabl!A$21:D$246,4,0)</f>
        <v>0</v>
      </c>
      <c r="T38" s="34">
        <f t="shared" si="7"/>
        <v>148740071</v>
      </c>
      <c r="U38" s="34"/>
      <c r="V38" s="34">
        <f t="shared" si="8"/>
        <v>148740071</v>
      </c>
      <c r="W38" s="34">
        <f>VLOOKUP(A38,[12]REPNCT004ReporteAuxiliarContabl!A$21:G$304,7,0)</f>
        <v>0</v>
      </c>
      <c r="X38" s="34">
        <f t="shared" si="9"/>
        <v>148740071</v>
      </c>
    </row>
    <row r="39" spans="1:24" ht="18" hidden="1" customHeight="1" x14ac:dyDescent="0.2">
      <c r="A39" s="11">
        <v>800096807</v>
      </c>
      <c r="B39" s="11">
        <v>210723807</v>
      </c>
      <c r="C39" s="12" t="s">
        <v>318</v>
      </c>
      <c r="D39" s="13" t="s">
        <v>547</v>
      </c>
      <c r="E39" s="34"/>
      <c r="F39" s="34">
        <f t="shared" si="0"/>
        <v>0</v>
      </c>
      <c r="G39" s="34"/>
      <c r="H39" s="34">
        <f t="shared" si="1"/>
        <v>0</v>
      </c>
      <c r="I39" s="34">
        <v>131005658</v>
      </c>
      <c r="J39" s="34">
        <f t="shared" si="2"/>
        <v>131005658</v>
      </c>
      <c r="K39" s="34">
        <v>0</v>
      </c>
      <c r="L39" s="34">
        <f t="shared" si="3"/>
        <v>131005658</v>
      </c>
      <c r="M39" s="34">
        <v>0</v>
      </c>
      <c r="N39" s="34">
        <f t="shared" si="4"/>
        <v>131005658</v>
      </c>
      <c r="O39" s="34">
        <v>0</v>
      </c>
      <c r="P39" s="34">
        <f t="shared" si="5"/>
        <v>131005658</v>
      </c>
      <c r="Q39" s="34">
        <v>0</v>
      </c>
      <c r="R39" s="34">
        <f t="shared" si="6"/>
        <v>131005658</v>
      </c>
      <c r="S39" s="34">
        <f>VLOOKUP(A39,[11]REPNCT004ReporteAuxiliarContabl!A$21:D$246,4,0)</f>
        <v>0</v>
      </c>
      <c r="T39" s="34">
        <f t="shared" si="7"/>
        <v>131005658</v>
      </c>
      <c r="U39" s="34"/>
      <c r="V39" s="34">
        <f t="shared" si="8"/>
        <v>131005658</v>
      </c>
      <c r="W39" s="34">
        <f>VLOOKUP(A39,[12]REPNCT004ReporteAuxiliarContabl!A$21:G$304,7,0)</f>
        <v>0</v>
      </c>
      <c r="X39" s="34">
        <f t="shared" si="9"/>
        <v>131005658</v>
      </c>
    </row>
    <row r="40" spans="1:24" ht="18" hidden="1" customHeight="1" x14ac:dyDescent="0.2">
      <c r="A40" s="11">
        <v>800097176</v>
      </c>
      <c r="B40" s="11">
        <v>219741797</v>
      </c>
      <c r="C40" s="12" t="s">
        <v>198</v>
      </c>
      <c r="D40" s="13" t="s">
        <v>434</v>
      </c>
      <c r="E40" s="34"/>
      <c r="F40" s="34">
        <f t="shared" si="0"/>
        <v>0</v>
      </c>
      <c r="G40" s="34"/>
      <c r="H40" s="34">
        <f t="shared" si="1"/>
        <v>0</v>
      </c>
      <c r="I40" s="34">
        <v>744241</v>
      </c>
      <c r="J40" s="34">
        <f t="shared" si="2"/>
        <v>744241</v>
      </c>
      <c r="K40" s="34">
        <v>0</v>
      </c>
      <c r="L40" s="34">
        <f t="shared" si="3"/>
        <v>744241</v>
      </c>
      <c r="M40" s="34">
        <v>0</v>
      </c>
      <c r="N40" s="34">
        <f t="shared" si="4"/>
        <v>744241</v>
      </c>
      <c r="O40" s="34">
        <v>0</v>
      </c>
      <c r="P40" s="34">
        <f t="shared" si="5"/>
        <v>744241</v>
      </c>
      <c r="Q40" s="34">
        <v>0</v>
      </c>
      <c r="R40" s="34">
        <f t="shared" si="6"/>
        <v>744241</v>
      </c>
      <c r="S40" s="34">
        <f>VLOOKUP(A40,[11]REPNCT004ReporteAuxiliarContabl!A$21:D$246,4,0)</f>
        <v>0</v>
      </c>
      <c r="T40" s="34">
        <f t="shared" si="7"/>
        <v>744241</v>
      </c>
      <c r="U40" s="34"/>
      <c r="V40" s="34">
        <f t="shared" si="8"/>
        <v>744241</v>
      </c>
      <c r="W40" s="34">
        <f>VLOOKUP(A40,[12]REPNCT004ReporteAuxiliarContabl!A$21:G$304,7,0)</f>
        <v>0</v>
      </c>
      <c r="X40" s="34">
        <f t="shared" si="9"/>
        <v>744241</v>
      </c>
    </row>
    <row r="41" spans="1:24" ht="18" hidden="1" customHeight="1" x14ac:dyDescent="0.2">
      <c r="A41" s="11">
        <v>800097180</v>
      </c>
      <c r="B41" s="11">
        <v>218541885</v>
      </c>
      <c r="C41" s="12" t="s">
        <v>167</v>
      </c>
      <c r="D41" s="13" t="s">
        <v>404</v>
      </c>
      <c r="E41" s="34"/>
      <c r="F41" s="34">
        <f t="shared" si="0"/>
        <v>0</v>
      </c>
      <c r="G41" s="34"/>
      <c r="H41" s="34">
        <f t="shared" si="1"/>
        <v>0</v>
      </c>
      <c r="I41" s="34">
        <v>174386510</v>
      </c>
      <c r="J41" s="34">
        <f t="shared" si="2"/>
        <v>174386510</v>
      </c>
      <c r="K41" s="34">
        <v>0</v>
      </c>
      <c r="L41" s="34">
        <f t="shared" si="3"/>
        <v>174386510</v>
      </c>
      <c r="M41" s="34">
        <v>0</v>
      </c>
      <c r="N41" s="34">
        <f t="shared" si="4"/>
        <v>174386510</v>
      </c>
      <c r="O41" s="34">
        <v>0</v>
      </c>
      <c r="P41" s="34">
        <f t="shared" si="5"/>
        <v>174386510</v>
      </c>
      <c r="Q41" s="34">
        <v>0</v>
      </c>
      <c r="R41" s="34">
        <f t="shared" si="6"/>
        <v>174386510</v>
      </c>
      <c r="S41" s="34">
        <f>VLOOKUP(A41,[11]REPNCT004ReporteAuxiliarContabl!A$21:D$246,4,0)</f>
        <v>0</v>
      </c>
      <c r="T41" s="34">
        <f t="shared" si="7"/>
        <v>174386510</v>
      </c>
      <c r="U41" s="34"/>
      <c r="V41" s="34">
        <f t="shared" si="8"/>
        <v>174386510</v>
      </c>
      <c r="W41" s="34">
        <f>VLOOKUP(A41,[12]REPNCT004ReporteAuxiliarContabl!A$21:G$304,7,0)</f>
        <v>0</v>
      </c>
      <c r="X41" s="34">
        <f t="shared" si="9"/>
        <v>174386510</v>
      </c>
    </row>
    <row r="42" spans="1:24" ht="18" hidden="1" customHeight="1" x14ac:dyDescent="0.2">
      <c r="A42" s="11">
        <v>800098190</v>
      </c>
      <c r="B42" s="11">
        <v>215050150</v>
      </c>
      <c r="C42" s="12" t="s">
        <v>146</v>
      </c>
      <c r="D42" s="13" t="s">
        <v>383</v>
      </c>
      <c r="E42" s="34"/>
      <c r="F42" s="34">
        <f t="shared" si="0"/>
        <v>0</v>
      </c>
      <c r="G42" s="34"/>
      <c r="H42" s="34">
        <f t="shared" si="1"/>
        <v>0</v>
      </c>
      <c r="I42" s="34">
        <v>92439784</v>
      </c>
      <c r="J42" s="34">
        <f t="shared" si="2"/>
        <v>92439784</v>
      </c>
      <c r="K42" s="34">
        <v>92439784</v>
      </c>
      <c r="L42" s="34">
        <f t="shared" si="3"/>
        <v>184879568</v>
      </c>
      <c r="M42" s="34">
        <v>92439784</v>
      </c>
      <c r="N42" s="34">
        <f t="shared" si="4"/>
        <v>277319352</v>
      </c>
      <c r="O42" s="34">
        <v>92439785</v>
      </c>
      <c r="P42" s="34">
        <f t="shared" si="5"/>
        <v>369759137</v>
      </c>
      <c r="Q42" s="34">
        <v>0</v>
      </c>
      <c r="R42" s="34">
        <f t="shared" si="6"/>
        <v>369759137</v>
      </c>
      <c r="S42" s="34">
        <f>VLOOKUP(A42,[11]REPNCT004ReporteAuxiliarContabl!A$21:D$246,4,0)</f>
        <v>0</v>
      </c>
      <c r="T42" s="34">
        <f t="shared" si="7"/>
        <v>369759137</v>
      </c>
      <c r="U42" s="34"/>
      <c r="V42" s="34">
        <f t="shared" si="8"/>
        <v>369759137</v>
      </c>
      <c r="W42" s="34">
        <f>VLOOKUP(A42,[12]REPNCT004ReporteAuxiliarContabl!A$21:G$304,7,0)</f>
        <v>0</v>
      </c>
      <c r="X42" s="34">
        <f t="shared" si="9"/>
        <v>369759137</v>
      </c>
    </row>
    <row r="43" spans="1:24" ht="18" hidden="1" customHeight="1" x14ac:dyDescent="0.2">
      <c r="A43" s="11">
        <v>800098193</v>
      </c>
      <c r="B43" s="11">
        <v>211850318</v>
      </c>
      <c r="C43" s="12" t="s">
        <v>319</v>
      </c>
      <c r="D43" s="13" t="s">
        <v>548</v>
      </c>
      <c r="E43" s="34"/>
      <c r="F43" s="34">
        <f t="shared" si="0"/>
        <v>0</v>
      </c>
      <c r="G43" s="34"/>
      <c r="H43" s="34">
        <f t="shared" si="1"/>
        <v>0</v>
      </c>
      <c r="I43" s="34">
        <v>188643120</v>
      </c>
      <c r="J43" s="34">
        <f t="shared" si="2"/>
        <v>188643120</v>
      </c>
      <c r="K43" s="34">
        <v>0</v>
      </c>
      <c r="L43" s="34">
        <f t="shared" si="3"/>
        <v>188643120</v>
      </c>
      <c r="M43" s="34">
        <v>0</v>
      </c>
      <c r="N43" s="34">
        <f t="shared" si="4"/>
        <v>188643120</v>
      </c>
      <c r="O43" s="34">
        <v>0</v>
      </c>
      <c r="P43" s="34">
        <f t="shared" si="5"/>
        <v>188643120</v>
      </c>
      <c r="Q43" s="34">
        <v>0</v>
      </c>
      <c r="R43" s="34">
        <f t="shared" si="6"/>
        <v>188643120</v>
      </c>
      <c r="S43" s="34">
        <f>VLOOKUP(A43,[11]REPNCT004ReporteAuxiliarContabl!A$21:D$246,4,0)</f>
        <v>0</v>
      </c>
      <c r="T43" s="34">
        <f t="shared" si="7"/>
        <v>188643120</v>
      </c>
      <c r="U43" s="34"/>
      <c r="V43" s="34">
        <f t="shared" si="8"/>
        <v>188643120</v>
      </c>
      <c r="W43" s="34">
        <f>VLOOKUP(A43,[12]REPNCT004ReporteAuxiliarContabl!A$21:G$304,7,0)</f>
        <v>0</v>
      </c>
      <c r="X43" s="34">
        <f t="shared" si="9"/>
        <v>188643120</v>
      </c>
    </row>
    <row r="44" spans="1:24" ht="18" hidden="1" customHeight="1" x14ac:dyDescent="0.2">
      <c r="A44" s="11">
        <v>800098911</v>
      </c>
      <c r="B44" s="11">
        <v>210120001</v>
      </c>
      <c r="C44" s="12" t="s">
        <v>147</v>
      </c>
      <c r="D44" s="13" t="s">
        <v>384</v>
      </c>
      <c r="E44" s="34"/>
      <c r="F44" s="34">
        <f t="shared" si="0"/>
        <v>0</v>
      </c>
      <c r="G44" s="34">
        <v>1734741729</v>
      </c>
      <c r="H44" s="34">
        <f t="shared" si="1"/>
        <v>1734741729</v>
      </c>
      <c r="I44" s="34">
        <v>670502645</v>
      </c>
      <c r="J44" s="34">
        <f t="shared" si="2"/>
        <v>2405244374</v>
      </c>
      <c r="K44" s="34">
        <v>1350213224</v>
      </c>
      <c r="L44" s="34">
        <f t="shared" si="3"/>
        <v>3755457598</v>
      </c>
      <c r="M44" s="34">
        <v>240629100</v>
      </c>
      <c r="N44" s="34">
        <f t="shared" si="4"/>
        <v>3996086698</v>
      </c>
      <c r="O44" s="34">
        <v>1247871562</v>
      </c>
      <c r="P44" s="34">
        <f t="shared" si="5"/>
        <v>5243958260</v>
      </c>
      <c r="Q44" s="34">
        <v>1071943745</v>
      </c>
      <c r="R44" s="34">
        <f t="shared" si="6"/>
        <v>6315902005</v>
      </c>
      <c r="S44" s="34">
        <f>VLOOKUP(A44,[11]REPNCT004ReporteAuxiliarContabl!A$21:D$246,4,0)</f>
        <v>2023572854</v>
      </c>
      <c r="T44" s="34">
        <f t="shared" si="7"/>
        <v>8339474859</v>
      </c>
      <c r="U44" s="34">
        <v>3844941048</v>
      </c>
      <c r="V44" s="34">
        <f t="shared" si="8"/>
        <v>12184415907</v>
      </c>
      <c r="W44" s="34">
        <f>VLOOKUP(A44,[12]REPNCT004ReporteAuxiliarContabl!A$21:G$304,7,0)</f>
        <v>1709903216</v>
      </c>
      <c r="X44" s="34">
        <f t="shared" si="9"/>
        <v>13894319123</v>
      </c>
    </row>
    <row r="45" spans="1:24" ht="18" hidden="1" customHeight="1" x14ac:dyDescent="0.2">
      <c r="A45" s="11">
        <v>800099095</v>
      </c>
      <c r="B45" s="11">
        <v>215652356</v>
      </c>
      <c r="C45" s="12" t="s">
        <v>176</v>
      </c>
      <c r="D45" s="13" t="s">
        <v>413</v>
      </c>
      <c r="E45" s="34">
        <v>453911533</v>
      </c>
      <c r="F45" s="34">
        <f t="shared" si="0"/>
        <v>453911533</v>
      </c>
      <c r="G45" s="34">
        <v>419039167</v>
      </c>
      <c r="H45" s="34">
        <f t="shared" si="1"/>
        <v>872950700</v>
      </c>
      <c r="I45" s="34">
        <v>159240099</v>
      </c>
      <c r="J45" s="34">
        <f t="shared" si="2"/>
        <v>1032190799</v>
      </c>
      <c r="K45" s="34">
        <v>270132942</v>
      </c>
      <c r="L45" s="34">
        <f t="shared" si="3"/>
        <v>1302323741</v>
      </c>
      <c r="M45" s="34">
        <v>59723983</v>
      </c>
      <c r="N45" s="34">
        <f t="shared" si="4"/>
        <v>1362047724</v>
      </c>
      <c r="O45" s="34">
        <v>482215908</v>
      </c>
      <c r="P45" s="34">
        <f t="shared" si="5"/>
        <v>1844263632</v>
      </c>
      <c r="Q45" s="34">
        <v>175806997</v>
      </c>
      <c r="R45" s="34">
        <f t="shared" si="6"/>
        <v>2020070629</v>
      </c>
      <c r="S45" s="34">
        <f>VLOOKUP(A45,[11]REPNCT004ReporteAuxiliarContabl!A$21:D$246,4,0)</f>
        <v>477016685</v>
      </c>
      <c r="T45" s="34">
        <f t="shared" si="7"/>
        <v>2497087314</v>
      </c>
      <c r="U45" s="34">
        <v>421292888</v>
      </c>
      <c r="V45" s="34">
        <f t="shared" si="8"/>
        <v>2918380202</v>
      </c>
      <c r="W45" s="34">
        <f>VLOOKUP(A45,[12]REPNCT004ReporteAuxiliarContabl!A$21:G$304,7,0)</f>
        <v>656286884</v>
      </c>
      <c r="X45" s="34">
        <f t="shared" si="9"/>
        <v>3574667086</v>
      </c>
    </row>
    <row r="46" spans="1:24" ht="18" hidden="1" customHeight="1" x14ac:dyDescent="0.2">
      <c r="A46" s="11">
        <v>800099210</v>
      </c>
      <c r="B46" s="11">
        <v>215715757</v>
      </c>
      <c r="C46" s="12" t="s">
        <v>148</v>
      </c>
      <c r="D46" s="13" t="s">
        <v>385</v>
      </c>
      <c r="E46" s="34"/>
      <c r="F46" s="34">
        <f t="shared" si="0"/>
        <v>0</v>
      </c>
      <c r="G46" s="34"/>
      <c r="H46" s="34">
        <f t="shared" si="1"/>
        <v>0</v>
      </c>
      <c r="I46" s="34">
        <v>1257621</v>
      </c>
      <c r="J46" s="34">
        <f t="shared" si="2"/>
        <v>1257621</v>
      </c>
      <c r="K46" s="34">
        <v>0</v>
      </c>
      <c r="L46" s="34">
        <f t="shared" si="3"/>
        <v>1257621</v>
      </c>
      <c r="M46" s="34">
        <v>0</v>
      </c>
      <c r="N46" s="34">
        <f t="shared" si="4"/>
        <v>1257621</v>
      </c>
      <c r="O46" s="34">
        <v>0</v>
      </c>
      <c r="P46" s="34">
        <f t="shared" si="5"/>
        <v>1257621</v>
      </c>
      <c r="Q46" s="34">
        <v>0</v>
      </c>
      <c r="R46" s="34">
        <f t="shared" si="6"/>
        <v>1257621</v>
      </c>
      <c r="S46" s="34">
        <f>VLOOKUP(A46,[11]REPNCT004ReporteAuxiliarContabl!A$21:D$246,4,0)</f>
        <v>0</v>
      </c>
      <c r="T46" s="34">
        <f t="shared" si="7"/>
        <v>1257621</v>
      </c>
      <c r="U46" s="34"/>
      <c r="V46" s="34">
        <f t="shared" si="8"/>
        <v>1257621</v>
      </c>
      <c r="W46" s="34">
        <f>VLOOKUP(A46,[12]REPNCT004ReporteAuxiliarContabl!A$21:G$304,7,0)</f>
        <v>0</v>
      </c>
      <c r="X46" s="34">
        <f t="shared" si="9"/>
        <v>1257621</v>
      </c>
    </row>
    <row r="47" spans="1:24" ht="18" hidden="1" customHeight="1" x14ac:dyDescent="0.2">
      <c r="A47" s="11">
        <v>800099223</v>
      </c>
      <c r="B47" s="11">
        <v>217844078</v>
      </c>
      <c r="C47" s="12" t="s">
        <v>149</v>
      </c>
      <c r="D47" s="13" t="s">
        <v>386</v>
      </c>
      <c r="E47" s="34"/>
      <c r="F47" s="34">
        <f t="shared" si="0"/>
        <v>0</v>
      </c>
      <c r="G47" s="34"/>
      <c r="H47" s="34">
        <f t="shared" si="1"/>
        <v>0</v>
      </c>
      <c r="I47" s="34">
        <v>220980626</v>
      </c>
      <c r="J47" s="34">
        <f t="shared" si="2"/>
        <v>220980626</v>
      </c>
      <c r="K47" s="34">
        <v>220980626</v>
      </c>
      <c r="L47" s="34">
        <f t="shared" si="3"/>
        <v>441961252</v>
      </c>
      <c r="M47" s="34">
        <v>220980626</v>
      </c>
      <c r="N47" s="34">
        <f t="shared" si="4"/>
        <v>662941878</v>
      </c>
      <c r="O47" s="34">
        <v>220980625</v>
      </c>
      <c r="P47" s="34">
        <f t="shared" si="5"/>
        <v>883922503</v>
      </c>
      <c r="Q47" s="34">
        <v>0</v>
      </c>
      <c r="R47" s="34">
        <f t="shared" si="6"/>
        <v>883922503</v>
      </c>
      <c r="S47" s="34">
        <f>VLOOKUP(A47,[11]REPNCT004ReporteAuxiliarContabl!A$21:D$246,4,0)</f>
        <v>0</v>
      </c>
      <c r="T47" s="34">
        <f t="shared" si="7"/>
        <v>883922503</v>
      </c>
      <c r="U47" s="34"/>
      <c r="V47" s="34">
        <f t="shared" si="8"/>
        <v>883922503</v>
      </c>
      <c r="W47" s="34">
        <f>VLOOKUP(A47,[12]REPNCT004ReporteAuxiliarContabl!A$21:G$304,7,0)</f>
        <v>0</v>
      </c>
      <c r="X47" s="34">
        <f t="shared" si="9"/>
        <v>883922503</v>
      </c>
    </row>
    <row r="48" spans="1:24" ht="18" hidden="1" customHeight="1" x14ac:dyDescent="0.2">
      <c r="A48" s="11">
        <v>800099262</v>
      </c>
      <c r="B48" s="11">
        <v>218054680</v>
      </c>
      <c r="C48" s="12" t="s">
        <v>196</v>
      </c>
      <c r="D48" s="13" t="s">
        <v>432</v>
      </c>
      <c r="E48" s="34"/>
      <c r="F48" s="34">
        <f t="shared" si="0"/>
        <v>0</v>
      </c>
      <c r="G48" s="34"/>
      <c r="H48" s="34">
        <f t="shared" si="1"/>
        <v>0</v>
      </c>
      <c r="I48" s="34">
        <v>18499089</v>
      </c>
      <c r="J48" s="34">
        <f t="shared" si="2"/>
        <v>18499089</v>
      </c>
      <c r="K48" s="34">
        <v>0</v>
      </c>
      <c r="L48" s="34">
        <f t="shared" si="3"/>
        <v>18499089</v>
      </c>
      <c r="M48" s="34">
        <v>0</v>
      </c>
      <c r="N48" s="34">
        <f t="shared" si="4"/>
        <v>18499089</v>
      </c>
      <c r="O48" s="34">
        <v>0</v>
      </c>
      <c r="P48" s="34">
        <f t="shared" si="5"/>
        <v>18499089</v>
      </c>
      <c r="Q48" s="34">
        <v>0</v>
      </c>
      <c r="R48" s="34">
        <f t="shared" si="6"/>
        <v>18499089</v>
      </c>
      <c r="S48" s="34">
        <f>VLOOKUP(A48,[11]REPNCT004ReporteAuxiliarContabl!A$21:D$246,4,0)</f>
        <v>0</v>
      </c>
      <c r="T48" s="34">
        <f t="shared" si="7"/>
        <v>18499089</v>
      </c>
      <c r="U48" s="34"/>
      <c r="V48" s="34">
        <f t="shared" si="8"/>
        <v>18499089</v>
      </c>
      <c r="W48" s="34">
        <f>VLOOKUP(A48,[12]REPNCT004ReporteAuxiliarContabl!A$21:G$304,7,0)</f>
        <v>0</v>
      </c>
      <c r="X48" s="34">
        <f t="shared" si="9"/>
        <v>18499089</v>
      </c>
    </row>
    <row r="49" spans="1:24" ht="18" hidden="1" customHeight="1" x14ac:dyDescent="0.2">
      <c r="A49" s="11">
        <v>800099263</v>
      </c>
      <c r="B49" s="11">
        <v>212054720</v>
      </c>
      <c r="C49" s="12" t="s">
        <v>168</v>
      </c>
      <c r="D49" s="13" t="s">
        <v>405</v>
      </c>
      <c r="E49" s="34"/>
      <c r="F49" s="34">
        <f t="shared" si="0"/>
        <v>0</v>
      </c>
      <c r="G49" s="34"/>
      <c r="H49" s="34">
        <f t="shared" si="1"/>
        <v>0</v>
      </c>
      <c r="I49" s="34">
        <v>70673258</v>
      </c>
      <c r="J49" s="34">
        <f t="shared" si="2"/>
        <v>70673258</v>
      </c>
      <c r="K49" s="34">
        <v>0</v>
      </c>
      <c r="L49" s="34">
        <f t="shared" si="3"/>
        <v>70673258</v>
      </c>
      <c r="M49" s="34">
        <v>0</v>
      </c>
      <c r="N49" s="34">
        <f t="shared" si="4"/>
        <v>70673258</v>
      </c>
      <c r="O49" s="34">
        <v>0</v>
      </c>
      <c r="P49" s="34">
        <f t="shared" si="5"/>
        <v>70673258</v>
      </c>
      <c r="Q49" s="34">
        <v>0</v>
      </c>
      <c r="R49" s="34">
        <f t="shared" si="6"/>
        <v>70673258</v>
      </c>
      <c r="S49" s="34">
        <f>VLOOKUP(A49,[11]REPNCT004ReporteAuxiliarContabl!A$21:D$246,4,0)</f>
        <v>0</v>
      </c>
      <c r="T49" s="34">
        <f t="shared" si="7"/>
        <v>70673258</v>
      </c>
      <c r="U49" s="34"/>
      <c r="V49" s="34">
        <f t="shared" si="8"/>
        <v>70673258</v>
      </c>
      <c r="W49" s="34">
        <f>VLOOKUP(A49,[12]REPNCT004ReporteAuxiliarContabl!A$21:G$304,7,0)</f>
        <v>0</v>
      </c>
      <c r="X49" s="34">
        <f t="shared" si="9"/>
        <v>70673258</v>
      </c>
    </row>
    <row r="50" spans="1:24" ht="18" hidden="1" customHeight="1" x14ac:dyDescent="0.2">
      <c r="A50" s="11">
        <v>800099310</v>
      </c>
      <c r="B50" s="11">
        <v>217066170</v>
      </c>
      <c r="C50" s="12" t="s">
        <v>169</v>
      </c>
      <c r="D50" s="13" t="s">
        <v>406</v>
      </c>
      <c r="E50" s="34">
        <v>0</v>
      </c>
      <c r="F50" s="34">
        <f t="shared" si="0"/>
        <v>0</v>
      </c>
      <c r="G50" s="34">
        <v>238812115</v>
      </c>
      <c r="H50" s="34">
        <f t="shared" si="1"/>
        <v>238812115</v>
      </c>
      <c r="I50" s="34">
        <v>78098714</v>
      </c>
      <c r="J50" s="34">
        <f t="shared" si="2"/>
        <v>316910829</v>
      </c>
      <c r="K50" s="34">
        <v>132580712</v>
      </c>
      <c r="L50" s="34">
        <f t="shared" si="3"/>
        <v>449491541</v>
      </c>
      <c r="M50" s="34">
        <v>1312877323</v>
      </c>
      <c r="N50" s="34">
        <f t="shared" si="4"/>
        <v>1762368864</v>
      </c>
      <c r="O50" s="34">
        <v>0</v>
      </c>
      <c r="P50" s="34">
        <f t="shared" si="5"/>
        <v>1762368864</v>
      </c>
      <c r="Q50" s="34">
        <v>0</v>
      </c>
      <c r="R50" s="34">
        <f t="shared" si="6"/>
        <v>1762368864</v>
      </c>
      <c r="S50" s="34">
        <f>VLOOKUP(A50,[11]REPNCT004ReporteAuxiliarContabl!A$21:D$246,4,0)</f>
        <v>0</v>
      </c>
      <c r="T50" s="34">
        <f t="shared" si="7"/>
        <v>1762368864</v>
      </c>
      <c r="U50" s="34"/>
      <c r="V50" s="34">
        <f t="shared" si="8"/>
        <v>1762368864</v>
      </c>
      <c r="W50" s="34">
        <f>VLOOKUP(A50,[12]REPNCT004ReporteAuxiliarContabl!A$21:G$304,7,0)</f>
        <v>0</v>
      </c>
      <c r="X50" s="34">
        <f t="shared" si="9"/>
        <v>1762368864</v>
      </c>
    </row>
    <row r="51" spans="1:24" ht="18" hidden="1" customHeight="1" x14ac:dyDescent="0.2">
      <c r="A51" s="11">
        <v>800099425</v>
      </c>
      <c r="B51" s="11">
        <v>212585225</v>
      </c>
      <c r="C51" s="12" t="s">
        <v>197</v>
      </c>
      <c r="D51" s="13" t="s">
        <v>433</v>
      </c>
      <c r="E51" s="34"/>
      <c r="F51" s="34">
        <f t="shared" si="0"/>
        <v>0</v>
      </c>
      <c r="G51" s="34"/>
      <c r="H51" s="34">
        <f t="shared" si="1"/>
        <v>0</v>
      </c>
      <c r="I51" s="34">
        <v>7545725</v>
      </c>
      <c r="J51" s="34">
        <f t="shared" si="2"/>
        <v>7545725</v>
      </c>
      <c r="K51" s="34">
        <v>0</v>
      </c>
      <c r="L51" s="34">
        <f t="shared" si="3"/>
        <v>7545725</v>
      </c>
      <c r="M51" s="34">
        <v>0</v>
      </c>
      <c r="N51" s="34">
        <f t="shared" si="4"/>
        <v>7545725</v>
      </c>
      <c r="O51" s="34">
        <v>0</v>
      </c>
      <c r="P51" s="34">
        <f t="shared" si="5"/>
        <v>7545725</v>
      </c>
      <c r="Q51" s="34">
        <v>0</v>
      </c>
      <c r="R51" s="34">
        <f t="shared" si="6"/>
        <v>7545725</v>
      </c>
      <c r="S51" s="34">
        <f>VLOOKUP(A51,[11]REPNCT004ReporteAuxiliarContabl!A$21:D$246,4,0)</f>
        <v>0</v>
      </c>
      <c r="T51" s="34">
        <f t="shared" si="7"/>
        <v>7545725</v>
      </c>
      <c r="U51" s="34"/>
      <c r="V51" s="34">
        <f t="shared" si="8"/>
        <v>7545725</v>
      </c>
      <c r="W51" s="34">
        <f>VLOOKUP(A51,[12]REPNCT004ReporteAuxiliarContabl!A$21:G$304,7,0)</f>
        <v>0</v>
      </c>
      <c r="X51" s="34">
        <f t="shared" si="9"/>
        <v>7545725</v>
      </c>
    </row>
    <row r="52" spans="1:24" ht="18" hidden="1" customHeight="1" x14ac:dyDescent="0.2">
      <c r="A52" s="11">
        <v>800099721</v>
      </c>
      <c r="B52" s="11">
        <v>210615106</v>
      </c>
      <c r="C52" s="12" t="s">
        <v>150</v>
      </c>
      <c r="D52" s="13" t="s">
        <v>387</v>
      </c>
      <c r="E52" s="34"/>
      <c r="F52" s="34">
        <f t="shared" si="0"/>
        <v>0</v>
      </c>
      <c r="G52" s="34"/>
      <c r="H52" s="34">
        <f t="shared" si="1"/>
        <v>0</v>
      </c>
      <c r="I52" s="34">
        <v>2304204</v>
      </c>
      <c r="J52" s="34">
        <f t="shared" si="2"/>
        <v>2304204</v>
      </c>
      <c r="K52" s="34">
        <v>0</v>
      </c>
      <c r="L52" s="34">
        <f t="shared" si="3"/>
        <v>2304204</v>
      </c>
      <c r="M52" s="34">
        <v>0</v>
      </c>
      <c r="N52" s="34">
        <f t="shared" si="4"/>
        <v>2304204</v>
      </c>
      <c r="O52" s="34">
        <v>0</v>
      </c>
      <c r="P52" s="34">
        <f t="shared" si="5"/>
        <v>2304204</v>
      </c>
      <c r="Q52" s="34">
        <v>0</v>
      </c>
      <c r="R52" s="34">
        <f t="shared" si="6"/>
        <v>2304204</v>
      </c>
      <c r="S52" s="34">
        <f>VLOOKUP(A52,[11]REPNCT004ReporteAuxiliarContabl!A$21:D$246,4,0)</f>
        <v>0</v>
      </c>
      <c r="T52" s="34">
        <f t="shared" si="7"/>
        <v>2304204</v>
      </c>
      <c r="U52" s="34"/>
      <c r="V52" s="34">
        <f t="shared" si="8"/>
        <v>2304204</v>
      </c>
      <c r="W52" s="34">
        <f>VLOOKUP(A52,[12]REPNCT004ReporteAuxiliarContabl!A$21:G$304,7,0)</f>
        <v>0</v>
      </c>
      <c r="X52" s="34">
        <f t="shared" si="9"/>
        <v>2304204</v>
      </c>
    </row>
    <row r="53" spans="1:24" ht="18" hidden="1" customHeight="1" x14ac:dyDescent="0.2">
      <c r="A53" s="11">
        <v>800099829</v>
      </c>
      <c r="B53" s="11">
        <v>218968689</v>
      </c>
      <c r="C53" s="12" t="s">
        <v>170</v>
      </c>
      <c r="D53" s="13" t="s">
        <v>407</v>
      </c>
      <c r="E53" s="34"/>
      <c r="F53" s="34">
        <f t="shared" si="0"/>
        <v>0</v>
      </c>
      <c r="G53" s="34"/>
      <c r="H53" s="34">
        <f t="shared" si="1"/>
        <v>0</v>
      </c>
      <c r="I53" s="34">
        <v>176168779</v>
      </c>
      <c r="J53" s="34">
        <f t="shared" si="2"/>
        <v>176168779</v>
      </c>
      <c r="K53" s="34">
        <v>176168779</v>
      </c>
      <c r="L53" s="34">
        <f t="shared" si="3"/>
        <v>352337558</v>
      </c>
      <c r="M53" s="34">
        <v>176168779</v>
      </c>
      <c r="N53" s="34">
        <f t="shared" si="4"/>
        <v>528506337</v>
      </c>
      <c r="O53" s="34">
        <v>176168778</v>
      </c>
      <c r="P53" s="34">
        <f t="shared" si="5"/>
        <v>704675115</v>
      </c>
      <c r="Q53" s="34">
        <v>0</v>
      </c>
      <c r="R53" s="34">
        <f t="shared" si="6"/>
        <v>704675115</v>
      </c>
      <c r="S53" s="34">
        <f>VLOOKUP(A53,[11]REPNCT004ReporteAuxiliarContabl!A$21:D$246,4,0)</f>
        <v>0</v>
      </c>
      <c r="T53" s="34">
        <f t="shared" si="7"/>
        <v>704675115</v>
      </c>
      <c r="U53" s="34"/>
      <c r="V53" s="34">
        <f t="shared" si="8"/>
        <v>704675115</v>
      </c>
      <c r="W53" s="34">
        <f>VLOOKUP(A53,[12]REPNCT004ReporteAuxiliarContabl!A$21:G$304,7,0)</f>
        <v>0</v>
      </c>
      <c r="X53" s="34">
        <f t="shared" si="9"/>
        <v>704675115</v>
      </c>
    </row>
    <row r="54" spans="1:24" ht="18" hidden="1" customHeight="1" x14ac:dyDescent="0.2">
      <c r="A54" s="11">
        <v>800100059</v>
      </c>
      <c r="B54" s="11">
        <v>215273352</v>
      </c>
      <c r="C54" s="12" t="s">
        <v>177</v>
      </c>
      <c r="D54" s="13" t="s">
        <v>414</v>
      </c>
      <c r="E54" s="34"/>
      <c r="F54" s="34">
        <f t="shared" si="0"/>
        <v>0</v>
      </c>
      <c r="G54" s="34"/>
      <c r="H54" s="34">
        <f t="shared" si="1"/>
        <v>0</v>
      </c>
      <c r="I54" s="34">
        <v>11290542</v>
      </c>
      <c r="J54" s="34">
        <f t="shared" si="2"/>
        <v>11290542</v>
      </c>
      <c r="K54" s="34">
        <v>0</v>
      </c>
      <c r="L54" s="34">
        <f t="shared" si="3"/>
        <v>11290542</v>
      </c>
      <c r="M54" s="34">
        <v>0</v>
      </c>
      <c r="N54" s="34">
        <f t="shared" si="4"/>
        <v>11290542</v>
      </c>
      <c r="O54" s="34">
        <v>0</v>
      </c>
      <c r="P54" s="34">
        <f t="shared" si="5"/>
        <v>11290542</v>
      </c>
      <c r="Q54" s="34">
        <v>0</v>
      </c>
      <c r="R54" s="34">
        <f t="shared" si="6"/>
        <v>11290542</v>
      </c>
      <c r="S54" s="34">
        <f>VLOOKUP(A54,[11]REPNCT004ReporteAuxiliarContabl!A$21:D$246,4,0)</f>
        <v>0</v>
      </c>
      <c r="T54" s="34">
        <f t="shared" si="7"/>
        <v>11290542</v>
      </c>
      <c r="U54" s="34"/>
      <c r="V54" s="34">
        <f t="shared" si="8"/>
        <v>11290542</v>
      </c>
      <c r="W54" s="34">
        <f>VLOOKUP(A54,[12]REPNCT004ReporteAuxiliarContabl!A$21:G$304,7,0)</f>
        <v>0</v>
      </c>
      <c r="X54" s="34">
        <f t="shared" si="9"/>
        <v>11290542</v>
      </c>
    </row>
    <row r="55" spans="1:24" ht="18" hidden="1" customHeight="1" x14ac:dyDescent="0.2">
      <c r="A55" s="11">
        <v>800100136</v>
      </c>
      <c r="B55" s="11">
        <v>214773547</v>
      </c>
      <c r="C55" s="12" t="s">
        <v>178</v>
      </c>
      <c r="D55" s="13" t="s">
        <v>415</v>
      </c>
      <c r="E55" s="34"/>
      <c r="F55" s="34">
        <f t="shared" si="0"/>
        <v>0</v>
      </c>
      <c r="G55" s="34"/>
      <c r="H55" s="34">
        <f t="shared" si="1"/>
        <v>0</v>
      </c>
      <c r="I55" s="34">
        <v>157959713</v>
      </c>
      <c r="J55" s="34">
        <f t="shared" si="2"/>
        <v>157959713</v>
      </c>
      <c r="K55" s="34">
        <v>0</v>
      </c>
      <c r="L55" s="34">
        <f t="shared" si="3"/>
        <v>157959713</v>
      </c>
      <c r="M55" s="34">
        <v>0</v>
      </c>
      <c r="N55" s="34">
        <f t="shared" si="4"/>
        <v>157959713</v>
      </c>
      <c r="O55" s="34">
        <v>0</v>
      </c>
      <c r="P55" s="34">
        <f t="shared" si="5"/>
        <v>157959713</v>
      </c>
      <c r="Q55" s="34">
        <v>0</v>
      </c>
      <c r="R55" s="34">
        <f t="shared" si="6"/>
        <v>157959713</v>
      </c>
      <c r="S55" s="34">
        <f>VLOOKUP(A55,[11]REPNCT004ReporteAuxiliarContabl!A$21:D$246,4,0)</f>
        <v>0</v>
      </c>
      <c r="T55" s="34">
        <f t="shared" si="7"/>
        <v>157959713</v>
      </c>
      <c r="U55" s="34"/>
      <c r="V55" s="34">
        <f t="shared" si="8"/>
        <v>157959713</v>
      </c>
      <c r="W55" s="34">
        <f>VLOOKUP(A55,[12]REPNCT004ReporteAuxiliarContabl!A$21:G$304,7,0)</f>
        <v>0</v>
      </c>
      <c r="X55" s="34">
        <f t="shared" si="9"/>
        <v>157959713</v>
      </c>
    </row>
    <row r="56" spans="1:24" ht="18" hidden="1" customHeight="1" x14ac:dyDescent="0.2">
      <c r="A56" s="11">
        <v>800100729</v>
      </c>
      <c r="B56" s="11">
        <v>210870508</v>
      </c>
      <c r="C56" s="12" t="s">
        <v>321</v>
      </c>
      <c r="D56" s="13" t="s">
        <v>549</v>
      </c>
      <c r="E56" s="34"/>
      <c r="F56" s="34">
        <f t="shared" si="0"/>
        <v>0</v>
      </c>
      <c r="G56" s="34"/>
      <c r="H56" s="34">
        <f t="shared" si="1"/>
        <v>0</v>
      </c>
      <c r="I56" s="34">
        <v>86775835</v>
      </c>
      <c r="J56" s="34">
        <f t="shared" si="2"/>
        <v>86775835</v>
      </c>
      <c r="K56" s="34">
        <v>0</v>
      </c>
      <c r="L56" s="34">
        <f t="shared" si="3"/>
        <v>86775835</v>
      </c>
      <c r="M56" s="34">
        <v>0</v>
      </c>
      <c r="N56" s="34">
        <f t="shared" si="4"/>
        <v>86775835</v>
      </c>
      <c r="O56" s="34">
        <v>0</v>
      </c>
      <c r="P56" s="34">
        <f t="shared" si="5"/>
        <v>86775835</v>
      </c>
      <c r="Q56" s="34">
        <v>0</v>
      </c>
      <c r="R56" s="34">
        <f t="shared" si="6"/>
        <v>86775835</v>
      </c>
      <c r="S56" s="34">
        <f>VLOOKUP(A56,[11]REPNCT004ReporteAuxiliarContabl!A$21:D$246,4,0)</f>
        <v>0</v>
      </c>
      <c r="T56" s="34">
        <f t="shared" si="7"/>
        <v>86775835</v>
      </c>
      <c r="U56" s="34"/>
      <c r="V56" s="34">
        <f t="shared" si="8"/>
        <v>86775835</v>
      </c>
      <c r="W56" s="34">
        <f>VLOOKUP(A56,[12]REPNCT004ReporteAuxiliarContabl!A$21:G$304,7,0)</f>
        <v>0</v>
      </c>
      <c r="X56" s="34">
        <f t="shared" si="9"/>
        <v>86775835</v>
      </c>
    </row>
    <row r="57" spans="1:24" ht="18" hidden="1" customHeight="1" x14ac:dyDescent="0.2">
      <c r="A57" s="11">
        <v>800100747</v>
      </c>
      <c r="B57" s="11">
        <v>214270742</v>
      </c>
      <c r="C57" s="12" t="s">
        <v>151</v>
      </c>
      <c r="D57" s="13" t="s">
        <v>388</v>
      </c>
      <c r="E57" s="34"/>
      <c r="F57" s="34">
        <f t="shared" si="0"/>
        <v>0</v>
      </c>
      <c r="G57" s="34"/>
      <c r="H57" s="34">
        <f t="shared" si="1"/>
        <v>0</v>
      </c>
      <c r="I57" s="34">
        <v>31082098</v>
      </c>
      <c r="J57" s="34">
        <f t="shared" si="2"/>
        <v>31082098</v>
      </c>
      <c r="K57" s="34">
        <v>0</v>
      </c>
      <c r="L57" s="34">
        <f t="shared" si="3"/>
        <v>31082098</v>
      </c>
      <c r="M57" s="34">
        <v>0</v>
      </c>
      <c r="N57" s="34">
        <f t="shared" si="4"/>
        <v>31082098</v>
      </c>
      <c r="O57" s="34">
        <v>0</v>
      </c>
      <c r="P57" s="34">
        <f t="shared" si="5"/>
        <v>31082098</v>
      </c>
      <c r="Q57" s="34">
        <v>0</v>
      </c>
      <c r="R57" s="34">
        <f t="shared" si="6"/>
        <v>31082098</v>
      </c>
      <c r="S57" s="34">
        <f>VLOOKUP(A57,[11]REPNCT004ReporteAuxiliarContabl!A$21:D$246,4,0)</f>
        <v>0</v>
      </c>
      <c r="T57" s="34">
        <f t="shared" si="7"/>
        <v>31082098</v>
      </c>
      <c r="U57" s="34"/>
      <c r="V57" s="34">
        <f t="shared" si="8"/>
        <v>31082098</v>
      </c>
      <c r="W57" s="34">
        <f>VLOOKUP(A57,[12]REPNCT004ReporteAuxiliarContabl!A$21:G$304,7,0)</f>
        <v>0</v>
      </c>
      <c r="X57" s="34">
        <f t="shared" si="9"/>
        <v>31082098</v>
      </c>
    </row>
    <row r="58" spans="1:24" ht="18" hidden="1" customHeight="1" x14ac:dyDescent="0.2">
      <c r="A58" s="11">
        <v>800100751</v>
      </c>
      <c r="B58" s="11">
        <v>212370823</v>
      </c>
      <c r="C58" s="12" t="s">
        <v>152</v>
      </c>
      <c r="D58" s="13" t="s">
        <v>389</v>
      </c>
      <c r="E58" s="34"/>
      <c r="F58" s="34">
        <f t="shared" si="0"/>
        <v>0</v>
      </c>
      <c r="G58" s="34"/>
      <c r="H58" s="34">
        <f t="shared" si="1"/>
        <v>0</v>
      </c>
      <c r="I58" s="34">
        <v>90770039</v>
      </c>
      <c r="J58" s="34">
        <f t="shared" si="2"/>
        <v>90770039</v>
      </c>
      <c r="K58" s="34">
        <v>90770039</v>
      </c>
      <c r="L58" s="34">
        <f t="shared" si="3"/>
        <v>181540078</v>
      </c>
      <c r="M58" s="34">
        <v>90770039</v>
      </c>
      <c r="N58" s="34">
        <f t="shared" si="4"/>
        <v>272310117</v>
      </c>
      <c r="O58" s="34">
        <v>90770038</v>
      </c>
      <c r="P58" s="34">
        <f t="shared" si="5"/>
        <v>363080155</v>
      </c>
      <c r="Q58" s="34">
        <v>0</v>
      </c>
      <c r="R58" s="34">
        <f t="shared" si="6"/>
        <v>363080155</v>
      </c>
      <c r="S58" s="34">
        <f>VLOOKUP(A58,[11]REPNCT004ReporteAuxiliarContabl!A$21:D$246,4,0)</f>
        <v>0</v>
      </c>
      <c r="T58" s="34">
        <f t="shared" si="7"/>
        <v>363080155</v>
      </c>
      <c r="U58" s="34"/>
      <c r="V58" s="34">
        <f t="shared" si="8"/>
        <v>363080155</v>
      </c>
      <c r="W58" s="34">
        <f>VLOOKUP(A58,[12]REPNCT004ReporteAuxiliarContabl!A$21:G$304,7,0)</f>
        <v>0</v>
      </c>
      <c r="X58" s="34">
        <f t="shared" si="9"/>
        <v>363080155</v>
      </c>
    </row>
    <row r="59" spans="1:24" ht="18" hidden="1" customHeight="1" x14ac:dyDescent="0.2">
      <c r="A59" s="11">
        <v>800102504</v>
      </c>
      <c r="B59" s="11">
        <v>210181001</v>
      </c>
      <c r="C59" s="12" t="s">
        <v>190</v>
      </c>
      <c r="D59" s="13" t="s">
        <v>426</v>
      </c>
      <c r="E59" s="34"/>
      <c r="F59" s="34">
        <f t="shared" si="0"/>
        <v>0</v>
      </c>
      <c r="G59" s="34"/>
      <c r="H59" s="34">
        <f t="shared" si="1"/>
        <v>0</v>
      </c>
      <c r="I59" s="34">
        <v>83550107</v>
      </c>
      <c r="J59" s="34">
        <f t="shared" si="2"/>
        <v>83550107</v>
      </c>
      <c r="K59" s="34">
        <v>83550107</v>
      </c>
      <c r="L59" s="34">
        <f t="shared" si="3"/>
        <v>167100214</v>
      </c>
      <c r="M59" s="34">
        <v>83550107</v>
      </c>
      <c r="N59" s="34">
        <f t="shared" si="4"/>
        <v>250650321</v>
      </c>
      <c r="O59" s="34">
        <v>83550106</v>
      </c>
      <c r="P59" s="34">
        <f t="shared" si="5"/>
        <v>334200427</v>
      </c>
      <c r="Q59" s="34">
        <v>0</v>
      </c>
      <c r="R59" s="34">
        <f t="shared" si="6"/>
        <v>334200427</v>
      </c>
      <c r="S59" s="34">
        <f>VLOOKUP(A59,[11]REPNCT004ReporteAuxiliarContabl!A$21:D$246,4,0)</f>
        <v>0</v>
      </c>
      <c r="T59" s="34">
        <f t="shared" si="7"/>
        <v>334200427</v>
      </c>
      <c r="U59" s="34"/>
      <c r="V59" s="34">
        <f t="shared" si="8"/>
        <v>334200427</v>
      </c>
      <c r="W59" s="34">
        <f>VLOOKUP(A59,[12]REPNCT004ReporteAuxiliarContabl!A$21:G$304,7,0)</f>
        <v>0</v>
      </c>
      <c r="X59" s="34">
        <f t="shared" si="9"/>
        <v>334200427</v>
      </c>
    </row>
    <row r="60" spans="1:24" ht="18" hidden="1" customHeight="1" x14ac:dyDescent="0.2">
      <c r="A60" s="11">
        <v>800102838</v>
      </c>
      <c r="B60" s="11">
        <v>118181000</v>
      </c>
      <c r="C60" s="12" t="s">
        <v>153</v>
      </c>
      <c r="D60" s="13" t="s">
        <v>390</v>
      </c>
      <c r="E60" s="34">
        <v>1255025228</v>
      </c>
      <c r="F60" s="34">
        <f t="shared" si="0"/>
        <v>1255025228</v>
      </c>
      <c r="G60" s="34">
        <v>996331919</v>
      </c>
      <c r="H60" s="34">
        <f t="shared" si="1"/>
        <v>2251357147</v>
      </c>
      <c r="I60" s="34">
        <v>3035332132</v>
      </c>
      <c r="J60" s="34">
        <f t="shared" si="2"/>
        <v>5286689279</v>
      </c>
      <c r="K60" s="34">
        <v>3217849321</v>
      </c>
      <c r="L60" s="34">
        <f t="shared" si="3"/>
        <v>8504538600</v>
      </c>
      <c r="M60" s="34">
        <v>3109338105</v>
      </c>
      <c r="N60" s="34">
        <f t="shared" si="4"/>
        <v>11613876705</v>
      </c>
      <c r="O60" s="34">
        <v>3226938103</v>
      </c>
      <c r="P60" s="34">
        <f t="shared" si="5"/>
        <v>14840814808</v>
      </c>
      <c r="Q60" s="34">
        <v>1178400000</v>
      </c>
      <c r="R60" s="34">
        <f t="shared" si="6"/>
        <v>16019214808</v>
      </c>
      <c r="S60" s="34">
        <f>VLOOKUP(A60,[11]REPNCT004ReporteAuxiliarContabl!A$21:D$246,4,0)</f>
        <v>2217265829</v>
      </c>
      <c r="T60" s="34">
        <f t="shared" si="7"/>
        <v>18236480637</v>
      </c>
      <c r="U60" s="34"/>
      <c r="V60" s="34">
        <f t="shared" si="8"/>
        <v>18236480637</v>
      </c>
      <c r="W60" s="34">
        <f>VLOOKUP(A60,[12]REPNCT004ReporteAuxiliarContabl!A$21:G$304,7,0)</f>
        <v>335117992</v>
      </c>
      <c r="X60" s="34">
        <f t="shared" si="9"/>
        <v>18571598629</v>
      </c>
    </row>
    <row r="61" spans="1:24" ht="18" hidden="1" customHeight="1" x14ac:dyDescent="0.2">
      <c r="A61" s="11">
        <v>800102891</v>
      </c>
      <c r="B61" s="11">
        <v>210186001</v>
      </c>
      <c r="C61" s="12" t="s">
        <v>183</v>
      </c>
      <c r="D61" s="13" t="s">
        <v>420</v>
      </c>
      <c r="E61" s="34"/>
      <c r="F61" s="34">
        <f t="shared" si="0"/>
        <v>0</v>
      </c>
      <c r="G61" s="34"/>
      <c r="H61" s="34">
        <f t="shared" si="1"/>
        <v>0</v>
      </c>
      <c r="I61" s="34">
        <v>12576209</v>
      </c>
      <c r="J61" s="34">
        <f t="shared" si="2"/>
        <v>12576209</v>
      </c>
      <c r="K61" s="34">
        <v>0</v>
      </c>
      <c r="L61" s="34">
        <f t="shared" si="3"/>
        <v>12576209</v>
      </c>
      <c r="M61" s="34">
        <v>0</v>
      </c>
      <c r="N61" s="34">
        <f t="shared" si="4"/>
        <v>12576209</v>
      </c>
      <c r="O61" s="34">
        <v>0</v>
      </c>
      <c r="P61" s="34">
        <f t="shared" si="5"/>
        <v>12576209</v>
      </c>
      <c r="Q61" s="34">
        <v>0</v>
      </c>
      <c r="R61" s="34">
        <f t="shared" si="6"/>
        <v>12576209</v>
      </c>
      <c r="S61" s="34">
        <f>VLOOKUP(A61,[11]REPNCT004ReporteAuxiliarContabl!A$21:D$246,4,0)</f>
        <v>0</v>
      </c>
      <c r="T61" s="34">
        <f t="shared" si="7"/>
        <v>12576209</v>
      </c>
      <c r="U61" s="34"/>
      <c r="V61" s="34">
        <f t="shared" si="8"/>
        <v>12576209</v>
      </c>
      <c r="W61" s="34">
        <f>VLOOKUP(A61,[12]REPNCT004ReporteAuxiliarContabl!A$21:G$304,7,0)</f>
        <v>0</v>
      </c>
      <c r="X61" s="34">
        <f t="shared" si="9"/>
        <v>12576209</v>
      </c>
    </row>
    <row r="62" spans="1:24" ht="18" hidden="1" customHeight="1" x14ac:dyDescent="0.2">
      <c r="A62" s="11">
        <v>800102896</v>
      </c>
      <c r="B62" s="11">
        <v>212086320</v>
      </c>
      <c r="C62" s="12" t="s">
        <v>184</v>
      </c>
      <c r="D62" s="13" t="s">
        <v>421</v>
      </c>
      <c r="E62" s="34"/>
      <c r="F62" s="34">
        <f t="shared" si="0"/>
        <v>0</v>
      </c>
      <c r="G62" s="34"/>
      <c r="H62" s="34">
        <f t="shared" si="1"/>
        <v>0</v>
      </c>
      <c r="I62" s="34">
        <v>170136822</v>
      </c>
      <c r="J62" s="34">
        <f t="shared" si="2"/>
        <v>170136822</v>
      </c>
      <c r="K62" s="34">
        <v>0</v>
      </c>
      <c r="L62" s="34">
        <f t="shared" si="3"/>
        <v>170136822</v>
      </c>
      <c r="M62" s="34">
        <v>0</v>
      </c>
      <c r="N62" s="34">
        <f t="shared" si="4"/>
        <v>170136822</v>
      </c>
      <c r="O62" s="34">
        <v>0</v>
      </c>
      <c r="P62" s="34">
        <f t="shared" si="5"/>
        <v>170136822</v>
      </c>
      <c r="Q62" s="34">
        <v>0</v>
      </c>
      <c r="R62" s="34">
        <f t="shared" si="6"/>
        <v>170136822</v>
      </c>
      <c r="S62" s="34">
        <f>VLOOKUP(A62,[11]REPNCT004ReporteAuxiliarContabl!A$21:D$246,4,0)</f>
        <v>0</v>
      </c>
      <c r="T62" s="34">
        <f t="shared" si="7"/>
        <v>170136822</v>
      </c>
      <c r="U62" s="34"/>
      <c r="V62" s="34">
        <f t="shared" si="8"/>
        <v>170136822</v>
      </c>
      <c r="W62" s="34">
        <f>VLOOKUP(A62,[12]REPNCT004ReporteAuxiliarContabl!A$21:G$304,7,0)</f>
        <v>0</v>
      </c>
      <c r="X62" s="34">
        <f t="shared" si="9"/>
        <v>170136822</v>
      </c>
    </row>
    <row r="63" spans="1:24" ht="18" hidden="1" customHeight="1" x14ac:dyDescent="0.2">
      <c r="A63" s="11">
        <v>800102912</v>
      </c>
      <c r="B63" s="11">
        <v>216586865</v>
      </c>
      <c r="C63" s="12" t="s">
        <v>189</v>
      </c>
      <c r="D63" s="13" t="s">
        <v>425</v>
      </c>
      <c r="E63" s="34"/>
      <c r="F63" s="34">
        <f t="shared" si="0"/>
        <v>0</v>
      </c>
      <c r="G63" s="34"/>
      <c r="H63" s="34">
        <f t="shared" si="1"/>
        <v>0</v>
      </c>
      <c r="I63" s="34">
        <v>31440520</v>
      </c>
      <c r="J63" s="34">
        <f t="shared" si="2"/>
        <v>31440520</v>
      </c>
      <c r="K63" s="34">
        <v>0</v>
      </c>
      <c r="L63" s="34">
        <f t="shared" si="3"/>
        <v>31440520</v>
      </c>
      <c r="M63" s="34">
        <v>0</v>
      </c>
      <c r="N63" s="34">
        <f t="shared" si="4"/>
        <v>31440520</v>
      </c>
      <c r="O63" s="34">
        <v>0</v>
      </c>
      <c r="P63" s="34">
        <f t="shared" si="5"/>
        <v>31440520</v>
      </c>
      <c r="Q63" s="34">
        <v>0</v>
      </c>
      <c r="R63" s="34">
        <f t="shared" si="6"/>
        <v>31440520</v>
      </c>
      <c r="S63" s="34">
        <f>VLOOKUP(A63,[11]REPNCT004ReporteAuxiliarContabl!A$21:D$246,4,0)</f>
        <v>0</v>
      </c>
      <c r="T63" s="34">
        <f t="shared" si="7"/>
        <v>31440520</v>
      </c>
      <c r="U63" s="34"/>
      <c r="V63" s="34">
        <f t="shared" si="8"/>
        <v>31440520</v>
      </c>
      <c r="W63" s="34">
        <f>VLOOKUP(A63,[12]REPNCT004ReporteAuxiliarContabl!A$21:G$304,7,0)</f>
        <v>0</v>
      </c>
      <c r="X63" s="34">
        <f t="shared" si="9"/>
        <v>31440520</v>
      </c>
    </row>
    <row r="64" spans="1:24" ht="18" hidden="1" customHeight="1" x14ac:dyDescent="0.2">
      <c r="A64" s="11">
        <v>800103196</v>
      </c>
      <c r="B64" s="11">
        <v>119595000</v>
      </c>
      <c r="C64" s="12" t="s">
        <v>154</v>
      </c>
      <c r="D64" s="13" t="s">
        <v>391</v>
      </c>
      <c r="E64" s="34">
        <v>857935033</v>
      </c>
      <c r="F64" s="34">
        <f t="shared" si="0"/>
        <v>857935033</v>
      </c>
      <c r="G64" s="34">
        <v>2511179200</v>
      </c>
      <c r="H64" s="34">
        <f t="shared" si="1"/>
        <v>3369114233</v>
      </c>
      <c r="I64" s="34">
        <v>182885280</v>
      </c>
      <c r="J64" s="34">
        <f t="shared" si="2"/>
        <v>3551999513</v>
      </c>
      <c r="K64" s="34">
        <v>311112498</v>
      </c>
      <c r="L64" s="34">
        <f t="shared" si="3"/>
        <v>3863112011</v>
      </c>
      <c r="M64" s="34">
        <v>35515919</v>
      </c>
      <c r="N64" s="34">
        <f t="shared" si="4"/>
        <v>3898627930</v>
      </c>
      <c r="O64" s="34">
        <v>149561097</v>
      </c>
      <c r="P64" s="34">
        <f t="shared" si="5"/>
        <v>4048189027</v>
      </c>
      <c r="Q64" s="34">
        <v>289586401</v>
      </c>
      <c r="R64" s="34">
        <f t="shared" si="6"/>
        <v>4337775428</v>
      </c>
      <c r="S64" s="34">
        <f>VLOOKUP(A64,[11]REPNCT004ReporteAuxiliarContabl!A$21:D$246,4,0)</f>
        <v>503773676</v>
      </c>
      <c r="T64" s="34">
        <f t="shared" si="7"/>
        <v>4841549104</v>
      </c>
      <c r="U64" s="34">
        <v>856667892</v>
      </c>
      <c r="V64" s="34">
        <f t="shared" si="8"/>
        <v>5698216996</v>
      </c>
      <c r="W64" s="34">
        <f>VLOOKUP(A64,[12]REPNCT004ReporteAuxiliarContabl!A$21:G$304,7,0)</f>
        <v>888790700</v>
      </c>
      <c r="X64" s="34">
        <f t="shared" si="9"/>
        <v>6587007696</v>
      </c>
    </row>
    <row r="65" spans="1:24" ht="18" hidden="1" customHeight="1" x14ac:dyDescent="0.2">
      <c r="A65" s="11">
        <v>800103318</v>
      </c>
      <c r="B65" s="11">
        <v>212499624</v>
      </c>
      <c r="C65" s="12" t="s">
        <v>155</v>
      </c>
      <c r="D65" s="13" t="s">
        <v>392</v>
      </c>
      <c r="E65" s="34"/>
      <c r="F65" s="34">
        <f t="shared" si="0"/>
        <v>0</v>
      </c>
      <c r="G65" s="34"/>
      <c r="H65" s="34">
        <f t="shared" si="1"/>
        <v>0</v>
      </c>
      <c r="I65" s="34">
        <v>18763703</v>
      </c>
      <c r="J65" s="34">
        <f t="shared" si="2"/>
        <v>18763703</v>
      </c>
      <c r="K65" s="34">
        <v>0</v>
      </c>
      <c r="L65" s="34">
        <f t="shared" si="3"/>
        <v>18763703</v>
      </c>
      <c r="M65" s="34">
        <v>0</v>
      </c>
      <c r="N65" s="34">
        <f t="shared" si="4"/>
        <v>18763703</v>
      </c>
      <c r="O65" s="34">
        <v>0</v>
      </c>
      <c r="P65" s="34">
        <f t="shared" si="5"/>
        <v>18763703</v>
      </c>
      <c r="Q65" s="34">
        <v>0</v>
      </c>
      <c r="R65" s="34">
        <f t="shared" si="6"/>
        <v>18763703</v>
      </c>
      <c r="S65" s="34">
        <f>VLOOKUP(A65,[11]REPNCT004ReporteAuxiliarContabl!A$21:D$246,4,0)</f>
        <v>0</v>
      </c>
      <c r="T65" s="34">
        <f t="shared" si="7"/>
        <v>18763703</v>
      </c>
      <c r="U65" s="34"/>
      <c r="V65" s="34">
        <f t="shared" si="8"/>
        <v>18763703</v>
      </c>
      <c r="W65" s="34">
        <f>VLOOKUP(A65,[12]REPNCT004ReporteAuxiliarContabl!A$21:G$304,7,0)</f>
        <v>0</v>
      </c>
      <c r="X65" s="34">
        <f t="shared" si="9"/>
        <v>18763703</v>
      </c>
    </row>
    <row r="66" spans="1:24" ht="18" hidden="1" customHeight="1" x14ac:dyDescent="0.2">
      <c r="A66" s="11">
        <v>800103659</v>
      </c>
      <c r="B66" s="11">
        <v>215085250</v>
      </c>
      <c r="C66" s="12" t="s">
        <v>182</v>
      </c>
      <c r="D66" s="13" t="s">
        <v>419</v>
      </c>
      <c r="E66" s="34"/>
      <c r="F66" s="34">
        <f t="shared" si="0"/>
        <v>0</v>
      </c>
      <c r="G66" s="34"/>
      <c r="H66" s="34">
        <f t="shared" si="1"/>
        <v>0</v>
      </c>
      <c r="I66" s="34">
        <v>61526582</v>
      </c>
      <c r="J66" s="34">
        <f t="shared" si="2"/>
        <v>61526582</v>
      </c>
      <c r="K66" s="34">
        <v>0</v>
      </c>
      <c r="L66" s="34">
        <f t="shared" si="3"/>
        <v>61526582</v>
      </c>
      <c r="M66" s="34">
        <v>0</v>
      </c>
      <c r="N66" s="34">
        <f t="shared" si="4"/>
        <v>61526582</v>
      </c>
      <c r="O66" s="34">
        <v>0</v>
      </c>
      <c r="P66" s="34">
        <f t="shared" si="5"/>
        <v>61526582</v>
      </c>
      <c r="Q66" s="34">
        <v>0</v>
      </c>
      <c r="R66" s="34">
        <f t="shared" si="6"/>
        <v>61526582</v>
      </c>
      <c r="S66" s="34">
        <f>VLOOKUP(A66,[11]REPNCT004ReporteAuxiliarContabl!A$21:D$246,4,0)</f>
        <v>0</v>
      </c>
      <c r="T66" s="34">
        <f t="shared" si="7"/>
        <v>61526582</v>
      </c>
      <c r="U66" s="34"/>
      <c r="V66" s="34">
        <f t="shared" si="8"/>
        <v>61526582</v>
      </c>
      <c r="W66" s="34">
        <f>VLOOKUP(A66,[12]REPNCT004ReporteAuxiliarContabl!A$21:G$304,7,0)</f>
        <v>0</v>
      </c>
      <c r="X66" s="34">
        <f t="shared" si="9"/>
        <v>61526582</v>
      </c>
    </row>
    <row r="67" spans="1:24" ht="18" hidden="1" customHeight="1" x14ac:dyDescent="0.2">
      <c r="A67" s="11">
        <v>800103720</v>
      </c>
      <c r="B67" s="11">
        <v>212585325</v>
      </c>
      <c r="C67" s="12" t="s">
        <v>349</v>
      </c>
      <c r="D67" s="13" t="s">
        <v>574</v>
      </c>
      <c r="E67" s="34"/>
      <c r="F67" s="34">
        <f t="shared" si="0"/>
        <v>0</v>
      </c>
      <c r="G67" s="34"/>
      <c r="H67" s="34">
        <f t="shared" si="1"/>
        <v>0</v>
      </c>
      <c r="I67" s="34">
        <v>228773894</v>
      </c>
      <c r="J67" s="34">
        <f t="shared" si="2"/>
        <v>228773894</v>
      </c>
      <c r="K67" s="34">
        <v>0</v>
      </c>
      <c r="L67" s="34">
        <f t="shared" si="3"/>
        <v>228773894</v>
      </c>
      <c r="M67" s="34">
        <v>0</v>
      </c>
      <c r="N67" s="34">
        <f t="shared" si="4"/>
        <v>228773894</v>
      </c>
      <c r="O67" s="34">
        <v>0</v>
      </c>
      <c r="P67" s="34">
        <f t="shared" si="5"/>
        <v>228773894</v>
      </c>
      <c r="Q67" s="34">
        <v>0</v>
      </c>
      <c r="R67" s="34">
        <f t="shared" si="6"/>
        <v>228773894</v>
      </c>
      <c r="S67" s="34">
        <f>VLOOKUP(A67,[11]REPNCT004ReporteAuxiliarContabl!A$21:D$246,4,0)</f>
        <v>0</v>
      </c>
      <c r="T67" s="34">
        <f t="shared" si="7"/>
        <v>228773894</v>
      </c>
      <c r="U67" s="34"/>
      <c r="V67" s="34">
        <f t="shared" si="8"/>
        <v>228773894</v>
      </c>
      <c r="W67" s="34">
        <f>VLOOKUP(A67,[12]REPNCT004ReporteAuxiliarContabl!A$21:G$304,7,0)</f>
        <v>0</v>
      </c>
      <c r="X67" s="34">
        <f t="shared" si="9"/>
        <v>228773894</v>
      </c>
    </row>
    <row r="68" spans="1:24" ht="18" hidden="1" customHeight="1" x14ac:dyDescent="0.2">
      <c r="A68" s="11">
        <v>800103913</v>
      </c>
      <c r="B68" s="11">
        <v>114141000</v>
      </c>
      <c r="C68" s="12" t="s">
        <v>156</v>
      </c>
      <c r="D68" s="13" t="s">
        <v>393</v>
      </c>
      <c r="E68" s="34">
        <v>2256582140</v>
      </c>
      <c r="F68" s="34">
        <f t="shared" si="0"/>
        <v>2256582140</v>
      </c>
      <c r="G68" s="34">
        <v>0</v>
      </c>
      <c r="H68" s="34">
        <f t="shared" si="1"/>
        <v>2256582140</v>
      </c>
      <c r="I68" s="34">
        <v>8676459258</v>
      </c>
      <c r="J68" s="34">
        <f t="shared" si="2"/>
        <v>10933041398</v>
      </c>
      <c r="K68" s="34">
        <v>9261188936</v>
      </c>
      <c r="L68" s="34">
        <f t="shared" si="3"/>
        <v>20194230334</v>
      </c>
      <c r="M68" s="34">
        <v>8008326846</v>
      </c>
      <c r="N68" s="34">
        <f t="shared" si="4"/>
        <v>28202557180</v>
      </c>
      <c r="O68" s="34">
        <v>8513300139</v>
      </c>
      <c r="P68" s="34">
        <f t="shared" si="5"/>
        <v>36715857319</v>
      </c>
      <c r="Q68" s="34">
        <v>1302505832</v>
      </c>
      <c r="R68" s="34">
        <f t="shared" si="6"/>
        <v>38018363151</v>
      </c>
      <c r="S68" s="34">
        <f>VLOOKUP(A68,[11]REPNCT004ReporteAuxiliarContabl!A$21:D$246,4,0)</f>
        <v>3564774753</v>
      </c>
      <c r="T68" s="34">
        <f t="shared" si="7"/>
        <v>41583137904</v>
      </c>
      <c r="U68" s="34">
        <v>7778589115</v>
      </c>
      <c r="V68" s="34">
        <f t="shared" si="8"/>
        <v>49361727019</v>
      </c>
      <c r="W68" s="34">
        <f>VLOOKUP(A68,[12]REPNCT004ReporteAuxiliarContabl!A$21:G$304,7,0)</f>
        <v>0</v>
      </c>
      <c r="X68" s="34">
        <f t="shared" si="9"/>
        <v>49361727019</v>
      </c>
    </row>
    <row r="69" spans="1:24" ht="18" hidden="1" customHeight="1" x14ac:dyDescent="0.2">
      <c r="A69" s="11">
        <v>800103920</v>
      </c>
      <c r="B69" s="11">
        <v>114747000</v>
      </c>
      <c r="C69" s="12" t="s">
        <v>347</v>
      </c>
      <c r="D69" s="13" t="s">
        <v>573</v>
      </c>
      <c r="E69" s="34">
        <v>3745012247</v>
      </c>
      <c r="F69" s="34">
        <f t="shared" ref="F69:F132" si="10">+E69</f>
        <v>3745012247</v>
      </c>
      <c r="G69" s="34">
        <v>3314479176</v>
      </c>
      <c r="H69" s="34">
        <f t="shared" ref="H69:H132" si="11">+F69+G69</f>
        <v>7059491423</v>
      </c>
      <c r="I69" s="34">
        <v>1235679807</v>
      </c>
      <c r="J69" s="34">
        <f t="shared" ref="J69:J132" si="12">+H69+I69</f>
        <v>8295171230</v>
      </c>
      <c r="K69" s="34">
        <v>2089801662</v>
      </c>
      <c r="L69" s="34">
        <f t="shared" ref="L69:L132" si="13">+J69+K69</f>
        <v>10384972892</v>
      </c>
      <c r="M69" s="34">
        <v>268607562</v>
      </c>
      <c r="N69" s="34">
        <f t="shared" ref="N69:N132" si="14">+L69+M69</f>
        <v>10653580454</v>
      </c>
      <c r="O69" s="34">
        <v>996068678</v>
      </c>
      <c r="P69" s="34">
        <f t="shared" ref="P69:P132" si="15">+N69+O69</f>
        <v>11649649132</v>
      </c>
      <c r="Q69" s="34">
        <v>3607955599</v>
      </c>
      <c r="R69" s="34">
        <f t="shared" ref="R69:R132" si="16">+P69+Q69</f>
        <v>15257604731</v>
      </c>
      <c r="S69" s="34">
        <f>VLOOKUP(A69,[11]REPNCT004ReporteAuxiliarContabl!A$21:D$246,4,0)</f>
        <v>2993645017</v>
      </c>
      <c r="T69" s="34">
        <f t="shared" ref="T69:T132" si="17">+R69+S69</f>
        <v>18251249748</v>
      </c>
      <c r="U69" s="34">
        <v>4308288134</v>
      </c>
      <c r="V69" s="34">
        <f t="shared" ref="V69:V132" si="18">+T69+U69</f>
        <v>22559537882</v>
      </c>
      <c r="W69" s="34">
        <f>VLOOKUP(A69,[12]REPNCT004ReporteAuxiliarContabl!A$21:G$304,7,0)</f>
        <v>5198576721</v>
      </c>
      <c r="X69" s="34">
        <f t="shared" ref="X69:X132" si="19">+V69+W69</f>
        <v>27758114603</v>
      </c>
    </row>
    <row r="70" spans="1:24" ht="18" hidden="1" customHeight="1" x14ac:dyDescent="0.2">
      <c r="A70" s="11">
        <v>800103923</v>
      </c>
      <c r="B70" s="11">
        <v>115252000</v>
      </c>
      <c r="C70" s="12" t="s">
        <v>157</v>
      </c>
      <c r="D70" s="13" t="s">
        <v>394</v>
      </c>
      <c r="E70" s="34">
        <v>2951877547</v>
      </c>
      <c r="F70" s="34">
        <f t="shared" si="10"/>
        <v>2951877547</v>
      </c>
      <c r="G70" s="34">
        <v>2705046684</v>
      </c>
      <c r="H70" s="34">
        <f t="shared" si="11"/>
        <v>5656924231</v>
      </c>
      <c r="I70" s="34">
        <v>856043193</v>
      </c>
      <c r="J70" s="34">
        <f t="shared" si="12"/>
        <v>6512967424</v>
      </c>
      <c r="K70" s="34">
        <v>4659744012</v>
      </c>
      <c r="L70" s="34">
        <f t="shared" si="13"/>
        <v>11172711436</v>
      </c>
      <c r="M70" s="34">
        <v>3391519090</v>
      </c>
      <c r="N70" s="34">
        <f t="shared" si="14"/>
        <v>14564230526</v>
      </c>
      <c r="O70" s="34">
        <v>3344000777</v>
      </c>
      <c r="P70" s="34">
        <f t="shared" si="15"/>
        <v>17908231303</v>
      </c>
      <c r="Q70" s="34">
        <v>7248782565</v>
      </c>
      <c r="R70" s="34">
        <f t="shared" si="16"/>
        <v>25157013868</v>
      </c>
      <c r="S70" s="34">
        <f>VLOOKUP(A70,[11]REPNCT004ReporteAuxiliarContabl!A$21:D$246,4,0)</f>
        <v>743109314</v>
      </c>
      <c r="T70" s="34">
        <f t="shared" si="17"/>
        <v>25900123182</v>
      </c>
      <c r="U70" s="34">
        <v>6977999</v>
      </c>
      <c r="V70" s="34">
        <f t="shared" si="18"/>
        <v>25907101181</v>
      </c>
      <c r="W70" s="34">
        <f>VLOOKUP(A70,[12]REPNCT004ReporteAuxiliarContabl!A$21:G$304,7,0)</f>
        <v>0</v>
      </c>
      <c r="X70" s="34">
        <f t="shared" si="19"/>
        <v>25907101181</v>
      </c>
    </row>
    <row r="71" spans="1:24" ht="18" hidden="1" customHeight="1" x14ac:dyDescent="0.2">
      <c r="A71" s="11">
        <v>800103927</v>
      </c>
      <c r="B71" s="11">
        <v>115454000</v>
      </c>
      <c r="C71" s="12" t="s">
        <v>158</v>
      </c>
      <c r="D71" s="13" t="s">
        <v>395</v>
      </c>
      <c r="E71" s="34">
        <v>2589763087</v>
      </c>
      <c r="F71" s="34">
        <f t="shared" si="10"/>
        <v>2589763087</v>
      </c>
      <c r="G71" s="34">
        <v>2349064441</v>
      </c>
      <c r="H71" s="34">
        <f t="shared" si="11"/>
        <v>4938827528</v>
      </c>
      <c r="I71" s="34">
        <v>1255628560</v>
      </c>
      <c r="J71" s="34">
        <f t="shared" si="12"/>
        <v>6194456088</v>
      </c>
      <c r="K71" s="34">
        <v>14214891400</v>
      </c>
      <c r="L71" s="34">
        <f t="shared" si="13"/>
        <v>20409347488</v>
      </c>
      <c r="M71" s="34">
        <v>4582198744</v>
      </c>
      <c r="N71" s="34">
        <f t="shared" si="14"/>
        <v>24991546232</v>
      </c>
      <c r="O71" s="34">
        <v>570176250</v>
      </c>
      <c r="P71" s="34">
        <f t="shared" si="15"/>
        <v>25561722482</v>
      </c>
      <c r="Q71" s="34">
        <v>128324408</v>
      </c>
      <c r="R71" s="34">
        <f t="shared" si="16"/>
        <v>25690046890</v>
      </c>
      <c r="S71" s="34">
        <f>VLOOKUP(A71,[11]REPNCT004ReporteAuxiliarContabl!A$21:D$246,4,0)</f>
        <v>3784156495</v>
      </c>
      <c r="T71" s="34">
        <f t="shared" si="17"/>
        <v>29474203385</v>
      </c>
      <c r="U71" s="34">
        <v>2315514760</v>
      </c>
      <c r="V71" s="34">
        <f t="shared" si="18"/>
        <v>31789718145</v>
      </c>
      <c r="W71" s="34">
        <f>VLOOKUP(A71,[12]REPNCT004ReporteAuxiliarContabl!A$21:G$304,7,0)</f>
        <v>785557190</v>
      </c>
      <c r="X71" s="34">
        <f t="shared" si="19"/>
        <v>32575275335</v>
      </c>
    </row>
    <row r="72" spans="1:24" ht="18" hidden="1" customHeight="1" thickBot="1" x14ac:dyDescent="0.2">
      <c r="A72" s="11">
        <v>800103935</v>
      </c>
      <c r="B72" s="11">
        <v>112323000</v>
      </c>
      <c r="C72" s="12" t="s">
        <v>159</v>
      </c>
      <c r="D72" s="13" t="s">
        <v>396</v>
      </c>
      <c r="E72" s="34">
        <v>7509933328</v>
      </c>
      <c r="F72" s="34">
        <f t="shared" si="10"/>
        <v>7509933328</v>
      </c>
      <c r="G72" s="34">
        <v>0</v>
      </c>
      <c r="H72" s="34">
        <f t="shared" si="11"/>
        <v>7509933328</v>
      </c>
      <c r="I72" s="34">
        <v>11060946993</v>
      </c>
      <c r="J72" s="34">
        <f t="shared" si="12"/>
        <v>18570880321</v>
      </c>
      <c r="K72" s="34">
        <v>1990516624</v>
      </c>
      <c r="L72" s="34">
        <f t="shared" si="13"/>
        <v>20561396945</v>
      </c>
      <c r="M72" s="34">
        <v>505023417</v>
      </c>
      <c r="N72" s="34">
        <f t="shared" si="14"/>
        <v>21066420362</v>
      </c>
      <c r="O72" s="34">
        <v>948321826</v>
      </c>
      <c r="P72" s="34">
        <f t="shared" si="15"/>
        <v>22014742188</v>
      </c>
      <c r="Q72" s="34">
        <v>1684475782</v>
      </c>
      <c r="R72" s="34">
        <f t="shared" si="16"/>
        <v>23699217970</v>
      </c>
      <c r="S72" s="34">
        <f>VLOOKUP(A72,[11]REPNCT004ReporteAuxiliarContabl!A$21:D$246,4,0)</f>
        <v>4344330446</v>
      </c>
      <c r="T72" s="34">
        <f t="shared" si="17"/>
        <v>28043548416</v>
      </c>
      <c r="U72" s="34">
        <v>4983991155</v>
      </c>
      <c r="V72" s="34">
        <f t="shared" si="18"/>
        <v>33027539571</v>
      </c>
      <c r="W72" s="34">
        <f>VLOOKUP(A72,[12]REPNCT004ReporteAuxiliarContabl!A$21:G$304,7,0)</f>
        <v>6467403732</v>
      </c>
      <c r="X72" s="34">
        <f t="shared" si="19"/>
        <v>39494943303</v>
      </c>
    </row>
    <row r="73" spans="1:24" ht="18" hidden="1" customHeight="1" thickBot="1" x14ac:dyDescent="0.25">
      <c r="A73" s="44">
        <v>800104062</v>
      </c>
      <c r="B73" s="11">
        <v>210170001</v>
      </c>
      <c r="C73" s="12" t="s">
        <v>320</v>
      </c>
      <c r="D73" s="45" t="s">
        <v>615</v>
      </c>
      <c r="E73" s="34"/>
      <c r="F73" s="34">
        <f t="shared" si="10"/>
        <v>0</v>
      </c>
      <c r="G73" s="34"/>
      <c r="H73" s="34">
        <f t="shared" si="11"/>
        <v>0</v>
      </c>
      <c r="I73" s="34">
        <v>398234976</v>
      </c>
      <c r="J73" s="34">
        <f t="shared" si="12"/>
        <v>398234976</v>
      </c>
      <c r="K73" s="34">
        <v>674503769</v>
      </c>
      <c r="L73" s="34">
        <f t="shared" si="13"/>
        <v>1072738745</v>
      </c>
      <c r="M73" s="34">
        <v>87983068</v>
      </c>
      <c r="N73" s="34">
        <f t="shared" si="14"/>
        <v>1160721813</v>
      </c>
      <c r="O73" s="34">
        <v>3521640857</v>
      </c>
      <c r="P73" s="34">
        <f t="shared" si="15"/>
        <v>4682362670</v>
      </c>
      <c r="Q73" s="34">
        <v>888952534</v>
      </c>
      <c r="R73" s="34">
        <f t="shared" si="16"/>
        <v>5571315204</v>
      </c>
      <c r="S73" s="34">
        <f>VLOOKUP(A73,[11]REPNCT004ReporteAuxiliarContabl!A$21:D$246,4,0)</f>
        <v>2157663625</v>
      </c>
      <c r="T73" s="34">
        <f t="shared" si="17"/>
        <v>7728978829</v>
      </c>
      <c r="U73" s="34">
        <v>1969148161</v>
      </c>
      <c r="V73" s="34">
        <f t="shared" si="18"/>
        <v>9698126990</v>
      </c>
      <c r="W73" s="34">
        <f>VLOOKUP(A73,[12]REPNCT004ReporteAuxiliarContabl!A$21:G$304,7,0)</f>
        <v>631835675</v>
      </c>
      <c r="X73" s="34">
        <f t="shared" si="19"/>
        <v>10329962665</v>
      </c>
    </row>
    <row r="74" spans="1:24" ht="18" hidden="1" customHeight="1" x14ac:dyDescent="0.2">
      <c r="A74" s="11">
        <v>800108683</v>
      </c>
      <c r="B74" s="11">
        <v>210020400</v>
      </c>
      <c r="C74" s="12" t="s">
        <v>186</v>
      </c>
      <c r="D74" s="13" t="s">
        <v>422</v>
      </c>
      <c r="E74" s="34"/>
      <c r="F74" s="34">
        <f t="shared" si="10"/>
        <v>0</v>
      </c>
      <c r="G74" s="34"/>
      <c r="H74" s="34">
        <f t="shared" si="11"/>
        <v>0</v>
      </c>
      <c r="I74" s="34">
        <v>320265427</v>
      </c>
      <c r="J74" s="34">
        <f t="shared" si="12"/>
        <v>320265427</v>
      </c>
      <c r="K74" s="34">
        <v>320265427</v>
      </c>
      <c r="L74" s="34">
        <f t="shared" si="13"/>
        <v>640530854</v>
      </c>
      <c r="M74" s="34">
        <v>320265427</v>
      </c>
      <c r="N74" s="34">
        <f t="shared" si="14"/>
        <v>960796281</v>
      </c>
      <c r="O74" s="34">
        <v>320265425</v>
      </c>
      <c r="P74" s="34">
        <f t="shared" si="15"/>
        <v>1281061706</v>
      </c>
      <c r="Q74" s="34">
        <v>0</v>
      </c>
      <c r="R74" s="34">
        <f t="shared" si="16"/>
        <v>1281061706</v>
      </c>
      <c r="S74" s="34">
        <f>VLOOKUP(A74,[11]REPNCT004ReporteAuxiliarContabl!A$21:D$246,4,0)</f>
        <v>0</v>
      </c>
      <c r="T74" s="34">
        <f t="shared" si="17"/>
        <v>1281061706</v>
      </c>
      <c r="U74" s="34"/>
      <c r="V74" s="34">
        <f t="shared" si="18"/>
        <v>1281061706</v>
      </c>
      <c r="W74" s="34">
        <f>VLOOKUP(A74,[12]REPNCT004ReporteAuxiliarContabl!A$21:G$304,7,0)</f>
        <v>0</v>
      </c>
      <c r="X74" s="34">
        <f t="shared" si="19"/>
        <v>1281061706</v>
      </c>
    </row>
    <row r="75" spans="1:24" ht="18" hidden="1" customHeight="1" x14ac:dyDescent="0.2">
      <c r="A75" s="11">
        <v>800113389</v>
      </c>
      <c r="B75" s="11">
        <v>210173001</v>
      </c>
      <c r="C75" s="12" t="s">
        <v>350</v>
      </c>
      <c r="D75" s="13" t="s">
        <v>575</v>
      </c>
      <c r="E75" s="34">
        <v>941753114</v>
      </c>
      <c r="F75" s="34">
        <f t="shared" si="10"/>
        <v>941753114</v>
      </c>
      <c r="G75" s="34">
        <v>740436560</v>
      </c>
      <c r="H75" s="34">
        <f t="shared" si="11"/>
        <v>1682189674</v>
      </c>
      <c r="I75" s="34">
        <v>351792303</v>
      </c>
      <c r="J75" s="34">
        <f t="shared" si="12"/>
        <v>2033981977</v>
      </c>
      <c r="K75" s="34">
        <v>592845649</v>
      </c>
      <c r="L75" s="34">
        <f t="shared" si="13"/>
        <v>2626827626</v>
      </c>
      <c r="M75" s="34">
        <v>110542916</v>
      </c>
      <c r="N75" s="34">
        <f t="shared" si="14"/>
        <v>2737370542</v>
      </c>
      <c r="O75" s="34">
        <v>307424990</v>
      </c>
      <c r="P75" s="34">
        <f t="shared" si="15"/>
        <v>3044795532</v>
      </c>
      <c r="Q75" s="34">
        <v>457400903</v>
      </c>
      <c r="R75" s="34">
        <f t="shared" si="16"/>
        <v>3502196435</v>
      </c>
      <c r="S75" s="34">
        <f>VLOOKUP(A75,[11]REPNCT004ReporteAuxiliarContabl!A$21:D$246,4,0)</f>
        <v>910504122</v>
      </c>
      <c r="T75" s="34">
        <f t="shared" si="17"/>
        <v>4412700557</v>
      </c>
      <c r="U75" s="34">
        <v>1279801566</v>
      </c>
      <c r="V75" s="34">
        <f t="shared" si="18"/>
        <v>5692502123</v>
      </c>
      <c r="W75" s="34">
        <f>VLOOKUP(A75,[12]REPNCT004ReporteAuxiliarContabl!A$21:G$304,7,0)</f>
        <v>1793342125</v>
      </c>
      <c r="X75" s="34">
        <f t="shared" si="19"/>
        <v>7485844248</v>
      </c>
    </row>
    <row r="76" spans="1:24" ht="18" hidden="1" customHeight="1" x14ac:dyDescent="0.2">
      <c r="A76" s="11">
        <v>800113672</v>
      </c>
      <c r="B76" s="11">
        <v>117373000</v>
      </c>
      <c r="C76" s="12" t="s">
        <v>185</v>
      </c>
      <c r="D76" s="29" t="s">
        <v>584</v>
      </c>
      <c r="E76" s="34">
        <v>4296685774</v>
      </c>
      <c r="F76" s="34">
        <f t="shared" si="10"/>
        <v>4296685774</v>
      </c>
      <c r="G76" s="34">
        <v>3804714792</v>
      </c>
      <c r="H76" s="34">
        <f t="shared" si="11"/>
        <v>8101400566</v>
      </c>
      <c r="I76" s="34">
        <v>1420490610</v>
      </c>
      <c r="J76" s="34">
        <f t="shared" si="12"/>
        <v>9521891176</v>
      </c>
      <c r="K76" s="34">
        <v>2568598213</v>
      </c>
      <c r="L76" s="34">
        <f t="shared" si="13"/>
        <v>12090489389</v>
      </c>
      <c r="M76" s="34">
        <v>299768403</v>
      </c>
      <c r="N76" s="34">
        <f t="shared" si="14"/>
        <v>12390257792</v>
      </c>
      <c r="O76" s="34">
        <v>1770986631</v>
      </c>
      <c r="P76" s="34">
        <f t="shared" si="15"/>
        <v>14161244423</v>
      </c>
      <c r="Q76" s="34">
        <v>3267037093</v>
      </c>
      <c r="R76" s="34">
        <f t="shared" si="16"/>
        <v>17428281516</v>
      </c>
      <c r="S76" s="34">
        <f>VLOOKUP(A76,[11]REPNCT004ReporteAuxiliarContabl!A$21:D$246,4,0)</f>
        <v>3356410732</v>
      </c>
      <c r="T76" s="34">
        <f t="shared" si="17"/>
        <v>20784692248</v>
      </c>
      <c r="U76" s="34">
        <v>6376068780</v>
      </c>
      <c r="V76" s="34">
        <f t="shared" si="18"/>
        <v>27160761028</v>
      </c>
      <c r="W76" s="34">
        <f>VLOOKUP(A76,[12]REPNCT004ReporteAuxiliarContabl!A$21:G$304,7,0)</f>
        <v>7507070964</v>
      </c>
      <c r="X76" s="34">
        <f t="shared" si="19"/>
        <v>34667831992</v>
      </c>
    </row>
    <row r="77" spans="1:24" ht="18" hidden="1" customHeight="1" x14ac:dyDescent="0.2">
      <c r="A77" s="11">
        <v>800118954</v>
      </c>
      <c r="B77" s="11">
        <v>124552000</v>
      </c>
      <c r="C77" s="12" t="s">
        <v>4</v>
      </c>
      <c r="D77" s="13" t="s">
        <v>5</v>
      </c>
      <c r="E77" s="34"/>
      <c r="F77" s="34">
        <f t="shared" si="10"/>
        <v>0</v>
      </c>
      <c r="G77" s="34"/>
      <c r="H77" s="34">
        <f t="shared" si="11"/>
        <v>0</v>
      </c>
      <c r="I77" s="34"/>
      <c r="J77" s="34">
        <f t="shared" si="12"/>
        <v>0</v>
      </c>
      <c r="K77" s="34"/>
      <c r="L77" s="34">
        <f t="shared" si="13"/>
        <v>0</v>
      </c>
      <c r="M77" s="34"/>
      <c r="N77" s="34">
        <f t="shared" si="14"/>
        <v>0</v>
      </c>
      <c r="O77" s="34"/>
      <c r="P77" s="34">
        <f t="shared" si="15"/>
        <v>0</v>
      </c>
      <c r="Q77" s="34"/>
      <c r="R77" s="34">
        <f t="shared" si="16"/>
        <v>0</v>
      </c>
      <c r="S77" s="34"/>
      <c r="T77" s="34">
        <f t="shared" si="17"/>
        <v>0</v>
      </c>
      <c r="U77" s="34"/>
      <c r="V77" s="34">
        <f t="shared" si="18"/>
        <v>0</v>
      </c>
      <c r="W77" s="34">
        <f>VLOOKUP(A77,[12]REPNCT004ReporteAuxiliarContabl!A$21:G$304,7,0)</f>
        <v>1896251183</v>
      </c>
      <c r="X77" s="34">
        <f t="shared" si="19"/>
        <v>1896251183</v>
      </c>
    </row>
    <row r="78" spans="1:24" ht="18" hidden="1" customHeight="1" x14ac:dyDescent="0.2">
      <c r="A78" s="11">
        <v>800144829</v>
      </c>
      <c r="B78" s="11">
        <v>821400000</v>
      </c>
      <c r="C78" s="12" t="s">
        <v>58</v>
      </c>
      <c r="D78" s="13" t="s">
        <v>54</v>
      </c>
      <c r="E78" s="34"/>
      <c r="F78" s="34">
        <f t="shared" si="10"/>
        <v>0</v>
      </c>
      <c r="G78" s="34"/>
      <c r="H78" s="34">
        <f t="shared" si="11"/>
        <v>0</v>
      </c>
      <c r="I78" s="34"/>
      <c r="J78" s="34">
        <f t="shared" si="12"/>
        <v>0</v>
      </c>
      <c r="K78" s="34"/>
      <c r="L78" s="34">
        <f t="shared" si="13"/>
        <v>0</v>
      </c>
      <c r="M78" s="34"/>
      <c r="N78" s="34">
        <f t="shared" si="14"/>
        <v>0</v>
      </c>
      <c r="O78" s="34"/>
      <c r="P78" s="34">
        <f t="shared" si="15"/>
        <v>0</v>
      </c>
      <c r="Q78" s="34"/>
      <c r="R78" s="34">
        <f t="shared" si="16"/>
        <v>0</v>
      </c>
      <c r="S78" s="34"/>
      <c r="T78" s="34">
        <f t="shared" si="17"/>
        <v>0</v>
      </c>
      <c r="U78" s="34"/>
      <c r="V78" s="34">
        <f t="shared" si="18"/>
        <v>0</v>
      </c>
      <c r="W78" s="34">
        <f>VLOOKUP(A78,[12]REPNCT004ReporteAuxiliarContabl!A$21:G$304,7,0)</f>
        <v>1339605596</v>
      </c>
      <c r="X78" s="34">
        <f t="shared" si="19"/>
        <v>1339605596</v>
      </c>
    </row>
    <row r="79" spans="1:24" ht="18" hidden="1" customHeight="1" x14ac:dyDescent="0.2">
      <c r="A79" s="11">
        <v>800163130</v>
      </c>
      <c r="B79" s="11">
        <v>129254000</v>
      </c>
      <c r="C79" s="12" t="s">
        <v>365</v>
      </c>
      <c r="D79" s="13" t="s">
        <v>75</v>
      </c>
      <c r="E79" s="34"/>
      <c r="F79" s="34">
        <f t="shared" si="10"/>
        <v>0</v>
      </c>
      <c r="G79" s="34"/>
      <c r="H79" s="34">
        <f t="shared" si="11"/>
        <v>0</v>
      </c>
      <c r="I79" s="34"/>
      <c r="J79" s="34">
        <f t="shared" si="12"/>
        <v>0</v>
      </c>
      <c r="K79" s="34"/>
      <c r="L79" s="34">
        <f t="shared" si="13"/>
        <v>0</v>
      </c>
      <c r="M79" s="34"/>
      <c r="N79" s="34">
        <f t="shared" si="14"/>
        <v>0</v>
      </c>
      <c r="O79" s="34"/>
      <c r="P79" s="34">
        <f t="shared" si="15"/>
        <v>0</v>
      </c>
      <c r="Q79" s="34"/>
      <c r="R79" s="34">
        <f t="shared" si="16"/>
        <v>0</v>
      </c>
      <c r="S79" s="34"/>
      <c r="T79" s="34">
        <f t="shared" si="17"/>
        <v>0</v>
      </c>
      <c r="U79" s="34"/>
      <c r="V79" s="34">
        <f t="shared" si="18"/>
        <v>0</v>
      </c>
      <c r="W79" s="34">
        <f>VLOOKUP(A79,[12]REPNCT004ReporteAuxiliarContabl!A$21:G$304,7,0)</f>
        <v>1347736806</v>
      </c>
      <c r="X79" s="34">
        <f t="shared" si="19"/>
        <v>1347736806</v>
      </c>
    </row>
    <row r="80" spans="1:24" ht="18" hidden="1" customHeight="1" x14ac:dyDescent="0.2">
      <c r="A80" s="11">
        <v>800225340</v>
      </c>
      <c r="B80" s="11">
        <v>821700000</v>
      </c>
      <c r="C80" s="12" t="s">
        <v>351</v>
      </c>
      <c r="D80" s="13" t="s">
        <v>77</v>
      </c>
      <c r="E80" s="34"/>
      <c r="F80" s="34">
        <f t="shared" si="10"/>
        <v>0</v>
      </c>
      <c r="G80" s="34"/>
      <c r="H80" s="34">
        <f t="shared" si="11"/>
        <v>0</v>
      </c>
      <c r="I80" s="34"/>
      <c r="J80" s="34">
        <f t="shared" si="12"/>
        <v>0</v>
      </c>
      <c r="K80" s="34"/>
      <c r="L80" s="34">
        <f t="shared" si="13"/>
        <v>0</v>
      </c>
      <c r="M80" s="34"/>
      <c r="N80" s="34">
        <f t="shared" si="14"/>
        <v>0</v>
      </c>
      <c r="O80" s="34"/>
      <c r="P80" s="34">
        <f t="shared" si="15"/>
        <v>0</v>
      </c>
      <c r="Q80" s="34"/>
      <c r="R80" s="34">
        <f t="shared" si="16"/>
        <v>0</v>
      </c>
      <c r="S80" s="34"/>
      <c r="T80" s="34">
        <f t="shared" si="17"/>
        <v>0</v>
      </c>
      <c r="U80" s="34"/>
      <c r="V80" s="34">
        <f t="shared" si="18"/>
        <v>0</v>
      </c>
      <c r="W80" s="34">
        <f>VLOOKUP(A80,[12]REPNCT004ReporteAuxiliarContabl!A$21:G$304,7,0)</f>
        <v>1429195323</v>
      </c>
      <c r="X80" s="34">
        <f t="shared" si="19"/>
        <v>1429195323</v>
      </c>
    </row>
    <row r="81" spans="1:24" ht="18" hidden="1" customHeight="1" x14ac:dyDescent="0.2">
      <c r="A81" s="11">
        <v>800229887</v>
      </c>
      <c r="B81" s="11">
        <v>216986569</v>
      </c>
      <c r="C81" s="12" t="s">
        <v>191</v>
      </c>
      <c r="D81" s="13" t="s">
        <v>427</v>
      </c>
      <c r="E81" s="34"/>
      <c r="F81" s="34">
        <f t="shared" si="10"/>
        <v>0</v>
      </c>
      <c r="G81" s="34"/>
      <c r="H81" s="34">
        <f t="shared" si="11"/>
        <v>0</v>
      </c>
      <c r="I81" s="34">
        <v>20973421</v>
      </c>
      <c r="J81" s="34">
        <f t="shared" si="12"/>
        <v>20973421</v>
      </c>
      <c r="K81" s="34">
        <v>0</v>
      </c>
      <c r="L81" s="34">
        <f t="shared" si="13"/>
        <v>20973421</v>
      </c>
      <c r="M81" s="34">
        <v>0</v>
      </c>
      <c r="N81" s="34">
        <f t="shared" si="14"/>
        <v>20973421</v>
      </c>
      <c r="O81" s="34">
        <v>0</v>
      </c>
      <c r="P81" s="34">
        <f t="shared" si="15"/>
        <v>20973421</v>
      </c>
      <c r="Q81" s="34">
        <v>0</v>
      </c>
      <c r="R81" s="34">
        <f t="shared" si="16"/>
        <v>20973421</v>
      </c>
      <c r="S81" s="34">
        <f>VLOOKUP(A81,[11]REPNCT004ReporteAuxiliarContabl!A$21:D$246,4,0)</f>
        <v>0</v>
      </c>
      <c r="T81" s="34">
        <f t="shared" si="17"/>
        <v>20973421</v>
      </c>
      <c r="U81" s="34"/>
      <c r="V81" s="34">
        <f t="shared" si="18"/>
        <v>20973421</v>
      </c>
      <c r="W81" s="34">
        <f>VLOOKUP(A81,[12]REPNCT004ReporteAuxiliarContabl!A$21:G$304,7,0)</f>
        <v>0</v>
      </c>
      <c r="X81" s="34">
        <f t="shared" si="19"/>
        <v>20973421</v>
      </c>
    </row>
    <row r="82" spans="1:24" ht="18" hidden="1" customHeight="1" x14ac:dyDescent="0.2">
      <c r="A82" s="11">
        <v>800245021</v>
      </c>
      <c r="B82" s="11">
        <v>218554385</v>
      </c>
      <c r="C82" s="12" t="s">
        <v>192</v>
      </c>
      <c r="D82" s="13" t="s">
        <v>428</v>
      </c>
      <c r="E82" s="34"/>
      <c r="F82" s="34">
        <f t="shared" si="10"/>
        <v>0</v>
      </c>
      <c r="G82" s="34"/>
      <c r="H82" s="34">
        <f t="shared" si="11"/>
        <v>0</v>
      </c>
      <c r="I82" s="34">
        <v>10776552</v>
      </c>
      <c r="J82" s="34">
        <f t="shared" si="12"/>
        <v>10776552</v>
      </c>
      <c r="K82" s="34">
        <v>0</v>
      </c>
      <c r="L82" s="34">
        <f t="shared" si="13"/>
        <v>10776552</v>
      </c>
      <c r="M82" s="34">
        <v>0</v>
      </c>
      <c r="N82" s="34">
        <f t="shared" si="14"/>
        <v>10776552</v>
      </c>
      <c r="O82" s="34">
        <v>0</v>
      </c>
      <c r="P82" s="34">
        <f t="shared" si="15"/>
        <v>10776552</v>
      </c>
      <c r="Q82" s="34">
        <v>0</v>
      </c>
      <c r="R82" s="34">
        <f t="shared" si="16"/>
        <v>10776552</v>
      </c>
      <c r="S82" s="34">
        <f>VLOOKUP(A82,[11]REPNCT004ReporteAuxiliarContabl!A$21:D$246,4,0)</f>
        <v>0</v>
      </c>
      <c r="T82" s="34">
        <f t="shared" si="17"/>
        <v>10776552</v>
      </c>
      <c r="U82" s="34"/>
      <c r="V82" s="34">
        <f t="shared" si="18"/>
        <v>10776552</v>
      </c>
      <c r="W82" s="34">
        <f>VLOOKUP(A82,[12]REPNCT004ReporteAuxiliarContabl!A$21:G$304,7,0)</f>
        <v>0</v>
      </c>
      <c r="X82" s="34">
        <f t="shared" si="19"/>
        <v>10776552</v>
      </c>
    </row>
    <row r="83" spans="1:24" ht="18" hidden="1" customHeight="1" x14ac:dyDescent="0.2">
      <c r="A83" s="11">
        <v>800252922</v>
      </c>
      <c r="B83" s="11">
        <v>215786757</v>
      </c>
      <c r="C83" s="12" t="s">
        <v>194</v>
      </c>
      <c r="D83" s="13" t="s">
        <v>430</v>
      </c>
      <c r="E83" s="34"/>
      <c r="F83" s="34">
        <f t="shared" si="10"/>
        <v>0</v>
      </c>
      <c r="G83" s="34"/>
      <c r="H83" s="34">
        <f t="shared" si="11"/>
        <v>0</v>
      </c>
      <c r="I83" s="34">
        <v>33408400</v>
      </c>
      <c r="J83" s="34">
        <f t="shared" si="12"/>
        <v>33408400</v>
      </c>
      <c r="K83" s="34">
        <v>0</v>
      </c>
      <c r="L83" s="34">
        <f t="shared" si="13"/>
        <v>33408400</v>
      </c>
      <c r="M83" s="34">
        <v>0</v>
      </c>
      <c r="N83" s="34">
        <f t="shared" si="14"/>
        <v>33408400</v>
      </c>
      <c r="O83" s="34">
        <v>0</v>
      </c>
      <c r="P83" s="34">
        <f t="shared" si="15"/>
        <v>33408400</v>
      </c>
      <c r="Q83" s="34">
        <v>0</v>
      </c>
      <c r="R83" s="34">
        <f t="shared" si="16"/>
        <v>33408400</v>
      </c>
      <c r="S83" s="34">
        <f>VLOOKUP(A83,[11]REPNCT004ReporteAuxiliarContabl!A$21:D$246,4,0)</f>
        <v>0</v>
      </c>
      <c r="T83" s="34">
        <f t="shared" si="17"/>
        <v>33408400</v>
      </c>
      <c r="U83" s="34"/>
      <c r="V83" s="34">
        <f t="shared" si="18"/>
        <v>33408400</v>
      </c>
      <c r="W83" s="34">
        <f>VLOOKUP(A83,[12]REPNCT004ReporteAuxiliarContabl!A$21:G$304,7,0)</f>
        <v>0</v>
      </c>
      <c r="X83" s="34">
        <f t="shared" si="19"/>
        <v>33408400</v>
      </c>
    </row>
    <row r="84" spans="1:24" ht="18" hidden="1" customHeight="1" x14ac:dyDescent="0.2">
      <c r="A84" s="11">
        <v>800253526</v>
      </c>
      <c r="B84" s="11">
        <v>216013160</v>
      </c>
      <c r="C84" s="12" t="s">
        <v>195</v>
      </c>
      <c r="D84" s="13" t="s">
        <v>431</v>
      </c>
      <c r="E84" s="34"/>
      <c r="F84" s="34">
        <f t="shared" si="10"/>
        <v>0</v>
      </c>
      <c r="G84" s="34"/>
      <c r="H84" s="34">
        <f t="shared" si="11"/>
        <v>0</v>
      </c>
      <c r="I84" s="34">
        <v>254046684</v>
      </c>
      <c r="J84" s="34">
        <f t="shared" si="12"/>
        <v>254046684</v>
      </c>
      <c r="K84" s="34">
        <v>0</v>
      </c>
      <c r="L84" s="34">
        <f t="shared" si="13"/>
        <v>254046684</v>
      </c>
      <c r="M84" s="34">
        <v>0</v>
      </c>
      <c r="N84" s="34">
        <f t="shared" si="14"/>
        <v>254046684</v>
      </c>
      <c r="O84" s="34">
        <v>0</v>
      </c>
      <c r="P84" s="34">
        <f t="shared" si="15"/>
        <v>254046684</v>
      </c>
      <c r="Q84" s="34">
        <v>0</v>
      </c>
      <c r="R84" s="34">
        <f t="shared" si="16"/>
        <v>254046684</v>
      </c>
      <c r="S84" s="34">
        <f>VLOOKUP(A84,[11]REPNCT004ReporteAuxiliarContabl!A$21:D$246,4,0)</f>
        <v>0</v>
      </c>
      <c r="T84" s="34">
        <f t="shared" si="17"/>
        <v>254046684</v>
      </c>
      <c r="U84" s="34"/>
      <c r="V84" s="34">
        <f t="shared" si="18"/>
        <v>254046684</v>
      </c>
      <c r="W84" s="34">
        <f>VLOOKUP(A84,[12]REPNCT004ReporteAuxiliarContabl!A$21:G$304,7,0)</f>
        <v>0</v>
      </c>
      <c r="X84" s="34">
        <f t="shared" si="19"/>
        <v>254046684</v>
      </c>
    </row>
    <row r="85" spans="1:24" ht="18" hidden="1" customHeight="1" x14ac:dyDescent="0.2">
      <c r="A85" s="11">
        <v>800255101</v>
      </c>
      <c r="B85" s="11">
        <v>217844378</v>
      </c>
      <c r="C85" s="12" t="s">
        <v>193</v>
      </c>
      <c r="D85" s="13" t="s">
        <v>429</v>
      </c>
      <c r="E85" s="34"/>
      <c r="F85" s="34">
        <f t="shared" si="10"/>
        <v>0</v>
      </c>
      <c r="G85" s="34"/>
      <c r="H85" s="34">
        <f t="shared" si="11"/>
        <v>0</v>
      </c>
      <c r="I85" s="34">
        <v>124568583</v>
      </c>
      <c r="J85" s="34">
        <f t="shared" si="12"/>
        <v>124568583</v>
      </c>
      <c r="K85" s="34">
        <v>124568583</v>
      </c>
      <c r="L85" s="34">
        <f t="shared" si="13"/>
        <v>249137166</v>
      </c>
      <c r="M85" s="34">
        <v>124568583</v>
      </c>
      <c r="N85" s="34">
        <f t="shared" si="14"/>
        <v>373705749</v>
      </c>
      <c r="O85" s="34">
        <v>124568584</v>
      </c>
      <c r="P85" s="34">
        <f t="shared" si="15"/>
        <v>498274333</v>
      </c>
      <c r="Q85" s="34">
        <v>0</v>
      </c>
      <c r="R85" s="34">
        <f t="shared" si="16"/>
        <v>498274333</v>
      </c>
      <c r="S85" s="34">
        <f>VLOOKUP(A85,[11]REPNCT004ReporteAuxiliarContabl!A$21:D$246,4,0)</f>
        <v>0</v>
      </c>
      <c r="T85" s="34">
        <f t="shared" si="17"/>
        <v>498274333</v>
      </c>
      <c r="U85" s="34"/>
      <c r="V85" s="34">
        <f t="shared" si="18"/>
        <v>498274333</v>
      </c>
      <c r="W85" s="34">
        <f>VLOOKUP(A85,[12]REPNCT004ReporteAuxiliarContabl!A$21:G$304,7,0)</f>
        <v>0</v>
      </c>
      <c r="X85" s="34">
        <f t="shared" si="19"/>
        <v>498274333</v>
      </c>
    </row>
    <row r="86" spans="1:24" ht="18" hidden="1" customHeight="1" x14ac:dyDescent="0.2">
      <c r="A86" s="11">
        <v>812001681</v>
      </c>
      <c r="B86" s="11">
        <v>215023350</v>
      </c>
      <c r="C86" s="12" t="s">
        <v>322</v>
      </c>
      <c r="D86" s="13" t="s">
        <v>550</v>
      </c>
      <c r="E86" s="34"/>
      <c r="F86" s="34">
        <f t="shared" si="10"/>
        <v>0</v>
      </c>
      <c r="G86" s="34"/>
      <c r="H86" s="34">
        <f t="shared" si="11"/>
        <v>0</v>
      </c>
      <c r="I86" s="34">
        <v>115369535</v>
      </c>
      <c r="J86" s="34">
        <f t="shared" si="12"/>
        <v>115369535</v>
      </c>
      <c r="K86" s="34">
        <v>115369535</v>
      </c>
      <c r="L86" s="34">
        <f t="shared" si="13"/>
        <v>230739070</v>
      </c>
      <c r="M86" s="34">
        <v>115369535</v>
      </c>
      <c r="N86" s="34">
        <f t="shared" si="14"/>
        <v>346108605</v>
      </c>
      <c r="O86" s="34">
        <v>115369535</v>
      </c>
      <c r="P86" s="34">
        <f t="shared" si="15"/>
        <v>461478140</v>
      </c>
      <c r="Q86" s="34">
        <v>0</v>
      </c>
      <c r="R86" s="34">
        <f t="shared" si="16"/>
        <v>461478140</v>
      </c>
      <c r="S86" s="34">
        <f>VLOOKUP(A86,[11]REPNCT004ReporteAuxiliarContabl!A$21:D$246,4,0)</f>
        <v>0</v>
      </c>
      <c r="T86" s="34">
        <f t="shared" si="17"/>
        <v>461478140</v>
      </c>
      <c r="U86" s="34"/>
      <c r="V86" s="34">
        <f t="shared" si="18"/>
        <v>461478140</v>
      </c>
      <c r="W86" s="34">
        <f>VLOOKUP(A86,[12]REPNCT004ReporteAuxiliarContabl!A$21:G$304,7,0)</f>
        <v>0</v>
      </c>
      <c r="X86" s="34">
        <f t="shared" si="19"/>
        <v>461478140</v>
      </c>
    </row>
    <row r="87" spans="1:24" ht="18" hidden="1" customHeight="1" x14ac:dyDescent="0.2">
      <c r="A87" s="11">
        <v>817000992</v>
      </c>
      <c r="B87" s="11">
        <v>213319533</v>
      </c>
      <c r="C87" s="12" t="s">
        <v>292</v>
      </c>
      <c r="D87" s="13" t="s">
        <v>522</v>
      </c>
      <c r="E87" s="34"/>
      <c r="F87" s="34">
        <f t="shared" si="10"/>
        <v>0</v>
      </c>
      <c r="G87" s="34"/>
      <c r="H87" s="34">
        <f t="shared" si="11"/>
        <v>0</v>
      </c>
      <c r="I87" s="34">
        <v>25169570</v>
      </c>
      <c r="J87" s="34">
        <f t="shared" si="12"/>
        <v>25169570</v>
      </c>
      <c r="K87" s="34">
        <v>0</v>
      </c>
      <c r="L87" s="34">
        <f t="shared" si="13"/>
        <v>25169570</v>
      </c>
      <c r="M87" s="34">
        <v>0</v>
      </c>
      <c r="N87" s="34">
        <f t="shared" si="14"/>
        <v>25169570</v>
      </c>
      <c r="O87" s="34">
        <v>0</v>
      </c>
      <c r="P87" s="34">
        <f t="shared" si="15"/>
        <v>25169570</v>
      </c>
      <c r="Q87" s="34">
        <v>0</v>
      </c>
      <c r="R87" s="34">
        <f t="shared" si="16"/>
        <v>25169570</v>
      </c>
      <c r="S87" s="34">
        <f>VLOOKUP(A87,[11]REPNCT004ReporteAuxiliarContabl!A$21:D$246,4,0)</f>
        <v>0</v>
      </c>
      <c r="T87" s="34">
        <f t="shared" si="17"/>
        <v>25169570</v>
      </c>
      <c r="U87" s="34"/>
      <c r="V87" s="34">
        <f t="shared" si="18"/>
        <v>25169570</v>
      </c>
      <c r="W87" s="34">
        <f>VLOOKUP(A87,[12]REPNCT004ReporteAuxiliarContabl!A$21:G$304,7,0)</f>
        <v>0</v>
      </c>
      <c r="X87" s="34">
        <f t="shared" si="19"/>
        <v>25169570</v>
      </c>
    </row>
    <row r="88" spans="1:24" ht="18" hidden="1" customHeight="1" x14ac:dyDescent="0.2">
      <c r="A88" s="11">
        <v>818000907</v>
      </c>
      <c r="B88" s="11">
        <v>213027430</v>
      </c>
      <c r="C88" s="12" t="s">
        <v>200</v>
      </c>
      <c r="D88" s="13" t="s">
        <v>436</v>
      </c>
      <c r="E88" s="34"/>
      <c r="F88" s="34">
        <f t="shared" si="10"/>
        <v>0</v>
      </c>
      <c r="G88" s="34"/>
      <c r="H88" s="34">
        <f t="shared" si="11"/>
        <v>0</v>
      </c>
      <c r="I88" s="34">
        <v>32631571</v>
      </c>
      <c r="J88" s="34">
        <f t="shared" si="12"/>
        <v>32631571</v>
      </c>
      <c r="K88" s="34">
        <v>0</v>
      </c>
      <c r="L88" s="34">
        <f t="shared" si="13"/>
        <v>32631571</v>
      </c>
      <c r="M88" s="34">
        <v>0</v>
      </c>
      <c r="N88" s="34">
        <f t="shared" si="14"/>
        <v>32631571</v>
      </c>
      <c r="O88" s="34">
        <v>0</v>
      </c>
      <c r="P88" s="34">
        <f t="shared" si="15"/>
        <v>32631571</v>
      </c>
      <c r="Q88" s="34">
        <v>0</v>
      </c>
      <c r="R88" s="34">
        <f t="shared" si="16"/>
        <v>32631571</v>
      </c>
      <c r="S88" s="34">
        <f>VLOOKUP(A88,[11]REPNCT004ReporteAuxiliarContabl!A$21:D$246,4,0)</f>
        <v>0</v>
      </c>
      <c r="T88" s="34">
        <f t="shared" si="17"/>
        <v>32631571</v>
      </c>
      <c r="U88" s="34"/>
      <c r="V88" s="34">
        <f t="shared" si="18"/>
        <v>32631571</v>
      </c>
      <c r="W88" s="34">
        <f>VLOOKUP(A88,[12]REPNCT004ReporteAuxiliarContabl!A$21:G$304,7,0)</f>
        <v>0</v>
      </c>
      <c r="X88" s="34">
        <f t="shared" si="19"/>
        <v>32631571</v>
      </c>
    </row>
    <row r="89" spans="1:24" ht="18" hidden="1" customHeight="1" x14ac:dyDescent="0.2">
      <c r="A89" s="11">
        <v>835000300</v>
      </c>
      <c r="B89" s="11">
        <v>826076000</v>
      </c>
      <c r="C89" s="12" t="s">
        <v>7</v>
      </c>
      <c r="D89" s="13" t="s">
        <v>8</v>
      </c>
      <c r="E89" s="34"/>
      <c r="F89" s="34">
        <f t="shared" si="10"/>
        <v>0</v>
      </c>
      <c r="G89" s="34"/>
      <c r="H89" s="34">
        <f t="shared" si="11"/>
        <v>0</v>
      </c>
      <c r="I89" s="34"/>
      <c r="J89" s="34">
        <f t="shared" si="12"/>
        <v>0</v>
      </c>
      <c r="K89" s="34"/>
      <c r="L89" s="34">
        <f t="shared" si="13"/>
        <v>0</v>
      </c>
      <c r="M89" s="34"/>
      <c r="N89" s="34">
        <f t="shared" si="14"/>
        <v>0</v>
      </c>
      <c r="O89" s="34"/>
      <c r="P89" s="34">
        <f t="shared" si="15"/>
        <v>0</v>
      </c>
      <c r="Q89" s="34"/>
      <c r="R89" s="34">
        <f t="shared" si="16"/>
        <v>0</v>
      </c>
      <c r="S89" s="34"/>
      <c r="T89" s="34">
        <f t="shared" si="17"/>
        <v>0</v>
      </c>
      <c r="U89" s="34"/>
      <c r="V89" s="34">
        <f t="shared" si="18"/>
        <v>0</v>
      </c>
      <c r="W89" s="34">
        <f>VLOOKUP(A89,[12]REPNCT004ReporteAuxiliarContabl!A$21:G$304,7,0)</f>
        <v>914824527</v>
      </c>
      <c r="X89" s="34">
        <f t="shared" si="19"/>
        <v>914824527</v>
      </c>
    </row>
    <row r="90" spans="1:24" ht="18" hidden="1" customHeight="1" x14ac:dyDescent="0.2">
      <c r="A90" s="11">
        <v>839000360</v>
      </c>
      <c r="B90" s="11">
        <v>213544035</v>
      </c>
      <c r="C90" s="12" t="s">
        <v>293</v>
      </c>
      <c r="D90" s="13" t="s">
        <v>523</v>
      </c>
      <c r="E90" s="34"/>
      <c r="F90" s="34">
        <f t="shared" si="10"/>
        <v>0</v>
      </c>
      <c r="G90" s="34"/>
      <c r="H90" s="34">
        <f t="shared" si="11"/>
        <v>0</v>
      </c>
      <c r="I90" s="34">
        <v>129947337</v>
      </c>
      <c r="J90" s="34">
        <f t="shared" si="12"/>
        <v>129947337</v>
      </c>
      <c r="K90" s="34">
        <v>129947337</v>
      </c>
      <c r="L90" s="34">
        <f t="shared" si="13"/>
        <v>259894674</v>
      </c>
      <c r="M90" s="34">
        <v>129947337</v>
      </c>
      <c r="N90" s="34">
        <f t="shared" si="14"/>
        <v>389842011</v>
      </c>
      <c r="O90" s="34">
        <v>129947338</v>
      </c>
      <c r="P90" s="34">
        <f t="shared" si="15"/>
        <v>519789349</v>
      </c>
      <c r="Q90" s="34">
        <v>0</v>
      </c>
      <c r="R90" s="34">
        <f t="shared" si="16"/>
        <v>519789349</v>
      </c>
      <c r="S90" s="34">
        <f>VLOOKUP(A90,[11]REPNCT004ReporteAuxiliarContabl!A$21:D$246,4,0)</f>
        <v>0</v>
      </c>
      <c r="T90" s="34">
        <f t="shared" si="17"/>
        <v>519789349</v>
      </c>
      <c r="U90" s="34"/>
      <c r="V90" s="34">
        <f t="shared" si="18"/>
        <v>519789349</v>
      </c>
      <c r="W90" s="34">
        <f>VLOOKUP(A90,[12]REPNCT004ReporteAuxiliarContabl!A$21:G$304,7,0)</f>
        <v>0</v>
      </c>
      <c r="X90" s="34">
        <f t="shared" si="19"/>
        <v>519789349</v>
      </c>
    </row>
    <row r="91" spans="1:24" ht="18" hidden="1" customHeight="1" x14ac:dyDescent="0.2">
      <c r="A91" s="11">
        <v>845000021</v>
      </c>
      <c r="B91" s="11">
        <v>119797000</v>
      </c>
      <c r="C91" s="12" t="s">
        <v>199</v>
      </c>
      <c r="D91" s="13" t="s">
        <v>435</v>
      </c>
      <c r="E91" s="34">
        <v>493806500</v>
      </c>
      <c r="F91" s="34">
        <f t="shared" si="10"/>
        <v>493806500</v>
      </c>
      <c r="G91" s="34">
        <v>1296288622</v>
      </c>
      <c r="H91" s="34">
        <f t="shared" si="11"/>
        <v>1790095122</v>
      </c>
      <c r="I91" s="34">
        <v>163101400</v>
      </c>
      <c r="J91" s="34">
        <f t="shared" si="12"/>
        <v>1953196522</v>
      </c>
      <c r="K91" s="34">
        <v>160904867</v>
      </c>
      <c r="L91" s="34">
        <f t="shared" si="13"/>
        <v>2114101389</v>
      </c>
      <c r="M91" s="34">
        <v>5871476</v>
      </c>
      <c r="N91" s="34">
        <f t="shared" si="14"/>
        <v>2119972865</v>
      </c>
      <c r="O91" s="34">
        <v>351838860</v>
      </c>
      <c r="P91" s="34">
        <f t="shared" si="15"/>
        <v>2471811725</v>
      </c>
      <c r="Q91" s="34">
        <v>149074858</v>
      </c>
      <c r="R91" s="34">
        <f t="shared" si="16"/>
        <v>2620886583</v>
      </c>
      <c r="S91" s="34">
        <f>VLOOKUP(A91,[11]REPNCT004ReporteAuxiliarContabl!A$21:D$246,4,0)</f>
        <v>198339166</v>
      </c>
      <c r="T91" s="34">
        <f t="shared" si="17"/>
        <v>2819225749</v>
      </c>
      <c r="U91" s="34">
        <v>354279460</v>
      </c>
      <c r="V91" s="34">
        <f t="shared" si="18"/>
        <v>3173505209</v>
      </c>
      <c r="W91" s="34">
        <f>VLOOKUP(A91,[12]REPNCT004ReporteAuxiliarContabl!A$21:G$304,7,0)</f>
        <v>473492804</v>
      </c>
      <c r="X91" s="34">
        <f t="shared" si="19"/>
        <v>3646998013</v>
      </c>
    </row>
    <row r="92" spans="1:24" ht="18" hidden="1" customHeight="1" x14ac:dyDescent="0.2">
      <c r="A92" s="11">
        <v>860512780</v>
      </c>
      <c r="B92" s="11">
        <v>822000000</v>
      </c>
      <c r="C92" s="12" t="s">
        <v>62</v>
      </c>
      <c r="D92" s="13" t="s">
        <v>127</v>
      </c>
      <c r="E92" s="34"/>
      <c r="F92" s="34">
        <f t="shared" si="10"/>
        <v>0</v>
      </c>
      <c r="G92" s="34"/>
      <c r="H92" s="34">
        <f t="shared" si="11"/>
        <v>0</v>
      </c>
      <c r="I92" s="34"/>
      <c r="J92" s="34">
        <f t="shared" si="12"/>
        <v>0</v>
      </c>
      <c r="K92" s="34"/>
      <c r="L92" s="34">
        <f t="shared" si="13"/>
        <v>0</v>
      </c>
      <c r="M92" s="34"/>
      <c r="N92" s="34">
        <f t="shared" si="14"/>
        <v>0</v>
      </c>
      <c r="O92" s="34"/>
      <c r="P92" s="34">
        <f t="shared" si="15"/>
        <v>0</v>
      </c>
      <c r="Q92" s="34"/>
      <c r="R92" s="34">
        <f t="shared" si="16"/>
        <v>0</v>
      </c>
      <c r="S92" s="34"/>
      <c r="T92" s="34">
        <f t="shared" si="17"/>
        <v>0</v>
      </c>
      <c r="U92" s="34"/>
      <c r="V92" s="34">
        <f t="shared" si="18"/>
        <v>0</v>
      </c>
      <c r="W92" s="34">
        <f>VLOOKUP(A92,[12]REPNCT004ReporteAuxiliarContabl!A$21:G$304,7,0)</f>
        <v>1281322250</v>
      </c>
      <c r="X92" s="34">
        <f t="shared" si="19"/>
        <v>1281322250</v>
      </c>
    </row>
    <row r="93" spans="1:24" ht="18" hidden="1" customHeight="1" x14ac:dyDescent="0.2">
      <c r="A93" s="11">
        <v>890000432</v>
      </c>
      <c r="B93" s="11">
        <v>126663000</v>
      </c>
      <c r="C93" s="12" t="s">
        <v>9</v>
      </c>
      <c r="D93" s="13" t="s">
        <v>126</v>
      </c>
      <c r="E93" s="34"/>
      <c r="F93" s="34">
        <f t="shared" si="10"/>
        <v>0</v>
      </c>
      <c r="G93" s="34"/>
      <c r="H93" s="34">
        <f t="shared" si="11"/>
        <v>0</v>
      </c>
      <c r="I93" s="34"/>
      <c r="J93" s="34">
        <f t="shared" si="12"/>
        <v>0</v>
      </c>
      <c r="K93" s="34"/>
      <c r="L93" s="34">
        <f t="shared" si="13"/>
        <v>0</v>
      </c>
      <c r="M93" s="34"/>
      <c r="N93" s="34">
        <f t="shared" si="14"/>
        <v>0</v>
      </c>
      <c r="O93" s="34"/>
      <c r="P93" s="34">
        <f t="shared" si="15"/>
        <v>0</v>
      </c>
      <c r="Q93" s="34"/>
      <c r="R93" s="34">
        <f t="shared" si="16"/>
        <v>0</v>
      </c>
      <c r="S93" s="34"/>
      <c r="T93" s="34">
        <f t="shared" si="17"/>
        <v>0</v>
      </c>
      <c r="U93" s="34"/>
      <c r="V93" s="34">
        <f t="shared" si="18"/>
        <v>0</v>
      </c>
      <c r="W93" s="34">
        <f>VLOOKUP(A93,[12]REPNCT004ReporteAuxiliarContabl!A$21:G$304,7,0)</f>
        <v>1766501073</v>
      </c>
      <c r="X93" s="34">
        <f t="shared" si="19"/>
        <v>1766501073</v>
      </c>
    </row>
    <row r="94" spans="1:24" ht="18" hidden="1" customHeight="1" x14ac:dyDescent="0.2">
      <c r="A94" s="11">
        <v>890000464</v>
      </c>
      <c r="B94" s="11">
        <v>210163001</v>
      </c>
      <c r="C94" s="12" t="s">
        <v>201</v>
      </c>
      <c r="D94" s="13" t="s">
        <v>437</v>
      </c>
      <c r="E94" s="34">
        <v>0</v>
      </c>
      <c r="F94" s="34">
        <f t="shared" si="10"/>
        <v>0</v>
      </c>
      <c r="G94" s="34">
        <v>2836237056</v>
      </c>
      <c r="H94" s="34">
        <f t="shared" si="11"/>
        <v>2836237056</v>
      </c>
      <c r="I94" s="34">
        <v>684767800</v>
      </c>
      <c r="J94" s="34">
        <f t="shared" si="12"/>
        <v>3521004856</v>
      </c>
      <c r="K94" s="34">
        <v>981147904</v>
      </c>
      <c r="L94" s="34">
        <f t="shared" si="13"/>
        <v>4502152760</v>
      </c>
      <c r="M94" s="34">
        <v>1277196373</v>
      </c>
      <c r="N94" s="34">
        <f t="shared" si="14"/>
        <v>5779349133</v>
      </c>
      <c r="O94" s="34">
        <v>548289425</v>
      </c>
      <c r="P94" s="34">
        <f t="shared" si="15"/>
        <v>6327638558</v>
      </c>
      <c r="Q94" s="34">
        <v>740272978</v>
      </c>
      <c r="R94" s="34">
        <f t="shared" si="16"/>
        <v>7067911536</v>
      </c>
      <c r="S94" s="34">
        <f>VLOOKUP(A94,[11]REPNCT004ReporteAuxiliarContabl!A$21:D$246,4,0)</f>
        <v>0</v>
      </c>
      <c r="T94" s="34">
        <f t="shared" si="17"/>
        <v>7067911536</v>
      </c>
      <c r="U94" s="34"/>
      <c r="V94" s="34">
        <f t="shared" si="18"/>
        <v>7067911536</v>
      </c>
      <c r="W94" s="34">
        <f>VLOOKUP(A94,[12]REPNCT004ReporteAuxiliarContabl!A$21:G$304,7,0)</f>
        <v>0</v>
      </c>
      <c r="X94" s="34">
        <f t="shared" si="19"/>
        <v>7067911536</v>
      </c>
    </row>
    <row r="95" spans="1:24" ht="18" hidden="1" customHeight="1" x14ac:dyDescent="0.2">
      <c r="A95" s="11">
        <v>890001639</v>
      </c>
      <c r="B95" s="11">
        <v>116363000</v>
      </c>
      <c r="C95" s="12" t="s">
        <v>323</v>
      </c>
      <c r="D95" s="13" t="s">
        <v>551</v>
      </c>
      <c r="E95" s="34">
        <v>0</v>
      </c>
      <c r="F95" s="34">
        <f t="shared" si="10"/>
        <v>0</v>
      </c>
      <c r="G95" s="34">
        <v>1095196247</v>
      </c>
      <c r="H95" s="34">
        <f t="shared" si="11"/>
        <v>1095196247</v>
      </c>
      <c r="I95" s="34">
        <v>478298527</v>
      </c>
      <c r="J95" s="34">
        <f t="shared" si="12"/>
        <v>1573494774</v>
      </c>
      <c r="K95" s="34">
        <v>809193140</v>
      </c>
      <c r="L95" s="34">
        <f t="shared" si="13"/>
        <v>2382687914</v>
      </c>
      <c r="M95" s="34">
        <v>132690323</v>
      </c>
      <c r="N95" s="34">
        <f t="shared" si="14"/>
        <v>2515378237</v>
      </c>
      <c r="O95" s="34">
        <v>397623230</v>
      </c>
      <c r="P95" s="34">
        <f t="shared" si="15"/>
        <v>2913001467</v>
      </c>
      <c r="Q95" s="34">
        <v>688558671</v>
      </c>
      <c r="R95" s="34">
        <f t="shared" si="16"/>
        <v>3601560138</v>
      </c>
      <c r="S95" s="34">
        <f>VLOOKUP(A95,[11]REPNCT004ReporteAuxiliarContabl!A$21:D$246,4,0)</f>
        <v>4463699676</v>
      </c>
      <c r="T95" s="34">
        <f t="shared" si="17"/>
        <v>8065259814</v>
      </c>
      <c r="U95" s="34">
        <v>1376300489</v>
      </c>
      <c r="V95" s="34">
        <f t="shared" si="18"/>
        <v>9441560303</v>
      </c>
      <c r="W95" s="34">
        <f>VLOOKUP(A95,[12]REPNCT004ReporteAuxiliarContabl!A$21:G$304,7,0)</f>
        <v>1790617424</v>
      </c>
      <c r="X95" s="34">
        <f t="shared" si="19"/>
        <v>11232177727</v>
      </c>
    </row>
    <row r="96" spans="1:24" ht="18" hidden="1" customHeight="1" x14ac:dyDescent="0.2">
      <c r="A96" s="11">
        <v>890072044</v>
      </c>
      <c r="B96" s="11">
        <v>218673686</v>
      </c>
      <c r="C96" s="12" t="s">
        <v>285</v>
      </c>
      <c r="D96" s="13" t="s">
        <v>515</v>
      </c>
      <c r="E96" s="34"/>
      <c r="F96" s="34">
        <f t="shared" si="10"/>
        <v>0</v>
      </c>
      <c r="G96" s="34"/>
      <c r="H96" s="34">
        <f t="shared" si="11"/>
        <v>0</v>
      </c>
      <c r="I96" s="34">
        <v>47412304</v>
      </c>
      <c r="J96" s="34">
        <f t="shared" si="12"/>
        <v>47412304</v>
      </c>
      <c r="K96" s="34">
        <v>0</v>
      </c>
      <c r="L96" s="34">
        <f t="shared" si="13"/>
        <v>47412304</v>
      </c>
      <c r="M96" s="34">
        <v>0</v>
      </c>
      <c r="N96" s="34">
        <f t="shared" si="14"/>
        <v>47412304</v>
      </c>
      <c r="O96" s="34">
        <v>0</v>
      </c>
      <c r="P96" s="34">
        <f t="shared" si="15"/>
        <v>47412304</v>
      </c>
      <c r="Q96" s="34">
        <v>0</v>
      </c>
      <c r="R96" s="34">
        <f t="shared" si="16"/>
        <v>47412304</v>
      </c>
      <c r="S96" s="34">
        <f>VLOOKUP(A96,[11]REPNCT004ReporteAuxiliarContabl!A$21:D$246,4,0)</f>
        <v>0</v>
      </c>
      <c r="T96" s="34">
        <f t="shared" si="17"/>
        <v>47412304</v>
      </c>
      <c r="U96" s="34"/>
      <c r="V96" s="34">
        <f t="shared" si="18"/>
        <v>47412304</v>
      </c>
      <c r="W96" s="34">
        <f>VLOOKUP(A96,[12]REPNCT004ReporteAuxiliarContabl!A$21:G$304,7,0)</f>
        <v>0</v>
      </c>
      <c r="X96" s="34">
        <f t="shared" si="19"/>
        <v>47412304</v>
      </c>
    </row>
    <row r="97" spans="1:24" ht="18" hidden="1" customHeight="1" x14ac:dyDescent="0.2">
      <c r="A97" s="11">
        <v>890102006</v>
      </c>
      <c r="B97" s="11">
        <v>110808000</v>
      </c>
      <c r="C97" s="12" t="s">
        <v>202</v>
      </c>
      <c r="D97" s="13" t="s">
        <v>438</v>
      </c>
      <c r="E97" s="34">
        <v>2510050455</v>
      </c>
      <c r="F97" s="34">
        <f t="shared" si="10"/>
        <v>2510050455</v>
      </c>
      <c r="G97" s="34">
        <v>1007730580</v>
      </c>
      <c r="H97" s="34">
        <f t="shared" si="11"/>
        <v>3517781035</v>
      </c>
      <c r="I97" s="34">
        <v>3078909737</v>
      </c>
      <c r="J97" s="34">
        <f t="shared" si="12"/>
        <v>6596690772</v>
      </c>
      <c r="K97" s="34">
        <v>3303059470</v>
      </c>
      <c r="L97" s="34">
        <f t="shared" si="13"/>
        <v>9899750242</v>
      </c>
      <c r="M97" s="34">
        <v>345753401</v>
      </c>
      <c r="N97" s="34">
        <f t="shared" si="14"/>
        <v>10245503643</v>
      </c>
      <c r="O97" s="34">
        <v>1430735428</v>
      </c>
      <c r="P97" s="34">
        <f t="shared" si="15"/>
        <v>11676239071</v>
      </c>
      <c r="Q97" s="34">
        <v>1989747818</v>
      </c>
      <c r="R97" s="34">
        <f t="shared" si="16"/>
        <v>13665986889</v>
      </c>
      <c r="S97" s="34">
        <f>VLOOKUP(A97,[11]REPNCT004ReporteAuxiliarContabl!A$21:D$246,4,0)</f>
        <v>4637550370</v>
      </c>
      <c r="T97" s="34">
        <f t="shared" si="17"/>
        <v>18303537259</v>
      </c>
      <c r="U97" s="34">
        <v>1876035838</v>
      </c>
      <c r="V97" s="34">
        <f t="shared" si="18"/>
        <v>20179573097</v>
      </c>
      <c r="W97" s="34">
        <f>VLOOKUP(A97,[12]REPNCT004ReporteAuxiliarContabl!A$21:G$304,7,0)</f>
        <v>1856038108</v>
      </c>
      <c r="X97" s="34">
        <f t="shared" si="19"/>
        <v>22035611205</v>
      </c>
    </row>
    <row r="98" spans="1:24" ht="18" hidden="1" customHeight="1" x14ac:dyDescent="0.2">
      <c r="A98" s="11">
        <v>890102018</v>
      </c>
      <c r="B98" s="11">
        <v>210108001</v>
      </c>
      <c r="C98" s="12" t="s">
        <v>344</v>
      </c>
      <c r="D98" s="13" t="s">
        <v>571</v>
      </c>
      <c r="E98" s="34">
        <v>1476500267</v>
      </c>
      <c r="F98" s="34">
        <f t="shared" si="10"/>
        <v>1476500267</v>
      </c>
      <c r="G98" s="34">
        <v>1157030616</v>
      </c>
      <c r="H98" s="34">
        <f t="shared" si="11"/>
        <v>2633530883</v>
      </c>
      <c r="I98" s="34">
        <v>4040355214</v>
      </c>
      <c r="J98" s="34">
        <f t="shared" si="12"/>
        <v>6673886097</v>
      </c>
      <c r="K98" s="34">
        <v>2755005897</v>
      </c>
      <c r="L98" s="34">
        <f t="shared" si="13"/>
        <v>9428891994</v>
      </c>
      <c r="M98" s="34">
        <v>676691513</v>
      </c>
      <c r="N98" s="34">
        <f t="shared" si="14"/>
        <v>10105583507</v>
      </c>
      <c r="O98" s="34">
        <v>460131944</v>
      </c>
      <c r="P98" s="34">
        <f t="shared" si="15"/>
        <v>10565715451</v>
      </c>
      <c r="Q98" s="34">
        <v>724655381</v>
      </c>
      <c r="R98" s="34">
        <f t="shared" si="16"/>
        <v>11290370832</v>
      </c>
      <c r="S98" s="34">
        <f>VLOOKUP(A98,[11]REPNCT004ReporteAuxiliarContabl!A$21:D$246,4,0)</f>
        <v>1580213996</v>
      </c>
      <c r="T98" s="34">
        <f t="shared" si="17"/>
        <v>12870584828</v>
      </c>
      <c r="U98" s="34">
        <v>953916527</v>
      </c>
      <c r="V98" s="34">
        <f t="shared" si="18"/>
        <v>13824501355</v>
      </c>
      <c r="W98" s="34">
        <f>VLOOKUP(A98,[12]REPNCT004ReporteAuxiliarContabl!A$21:G$304,7,0)</f>
        <v>1579336101</v>
      </c>
      <c r="X98" s="34">
        <f t="shared" si="19"/>
        <v>15403837456</v>
      </c>
    </row>
    <row r="99" spans="1:24" ht="18" hidden="1" customHeight="1" x14ac:dyDescent="0.2">
      <c r="A99" s="11">
        <v>890102257</v>
      </c>
      <c r="B99" s="11">
        <v>121708000</v>
      </c>
      <c r="C99" s="12" t="s">
        <v>10</v>
      </c>
      <c r="D99" s="13" t="s">
        <v>11</v>
      </c>
      <c r="E99" s="34"/>
      <c r="F99" s="34">
        <f t="shared" si="10"/>
        <v>0</v>
      </c>
      <c r="G99" s="34"/>
      <c r="H99" s="34">
        <f t="shared" si="11"/>
        <v>0</v>
      </c>
      <c r="I99" s="34"/>
      <c r="J99" s="34">
        <f t="shared" si="12"/>
        <v>0</v>
      </c>
      <c r="K99" s="34"/>
      <c r="L99" s="34">
        <f t="shared" si="13"/>
        <v>0</v>
      </c>
      <c r="M99" s="34"/>
      <c r="N99" s="34">
        <f t="shared" si="14"/>
        <v>0</v>
      </c>
      <c r="O99" s="34"/>
      <c r="P99" s="34">
        <f t="shared" si="15"/>
        <v>0</v>
      </c>
      <c r="Q99" s="34"/>
      <c r="R99" s="34">
        <f t="shared" si="16"/>
        <v>0</v>
      </c>
      <c r="S99" s="34"/>
      <c r="T99" s="34">
        <f t="shared" si="17"/>
        <v>0</v>
      </c>
      <c r="U99" s="34"/>
      <c r="V99" s="34">
        <f t="shared" si="18"/>
        <v>0</v>
      </c>
      <c r="W99" s="34">
        <f>VLOOKUP(A99,[12]REPNCT004ReporteAuxiliarContabl!A$21:G$304,7,0)</f>
        <v>2119498566</v>
      </c>
      <c r="X99" s="34">
        <f t="shared" si="19"/>
        <v>2119498566</v>
      </c>
    </row>
    <row r="100" spans="1:24" ht="18" hidden="1" customHeight="1" x14ac:dyDescent="0.2">
      <c r="A100" s="11">
        <v>890106291</v>
      </c>
      <c r="B100" s="11">
        <v>215808758</v>
      </c>
      <c r="C100" s="12" t="s">
        <v>230</v>
      </c>
      <c r="D100" s="13" t="s">
        <v>463</v>
      </c>
      <c r="E100" s="34">
        <v>1411622634</v>
      </c>
      <c r="F100" s="34">
        <f t="shared" si="10"/>
        <v>1411622634</v>
      </c>
      <c r="G100" s="34">
        <v>1198532435</v>
      </c>
      <c r="H100" s="34">
        <f t="shared" si="11"/>
        <v>2610155069</v>
      </c>
      <c r="I100" s="34">
        <v>497823206</v>
      </c>
      <c r="J100" s="34">
        <f t="shared" si="12"/>
        <v>3107978275</v>
      </c>
      <c r="K100" s="34">
        <v>839174468</v>
      </c>
      <c r="L100" s="34">
        <f t="shared" si="13"/>
        <v>3947152743</v>
      </c>
      <c r="M100" s="34">
        <v>135322781</v>
      </c>
      <c r="N100" s="34">
        <f t="shared" si="14"/>
        <v>4082475524</v>
      </c>
      <c r="O100" s="34">
        <v>419150514</v>
      </c>
      <c r="P100" s="34">
        <f t="shared" si="15"/>
        <v>4501626038</v>
      </c>
      <c r="Q100" s="34">
        <v>1225226503</v>
      </c>
      <c r="R100" s="34">
        <f t="shared" si="16"/>
        <v>5726852541</v>
      </c>
      <c r="S100" s="34">
        <f>VLOOKUP(A100,[11]REPNCT004ReporteAuxiliarContabl!A$21:D$246,4,0)</f>
        <v>1635052669</v>
      </c>
      <c r="T100" s="34">
        <f t="shared" si="17"/>
        <v>7361905210</v>
      </c>
      <c r="U100" s="34">
        <v>1545511161</v>
      </c>
      <c r="V100" s="34">
        <f t="shared" si="18"/>
        <v>8907416371</v>
      </c>
      <c r="W100" s="34">
        <f>VLOOKUP(A100,[12]REPNCT004ReporteAuxiliarContabl!A$21:G$304,7,0)</f>
        <v>1949287589</v>
      </c>
      <c r="X100" s="34">
        <f t="shared" si="19"/>
        <v>10856703960</v>
      </c>
    </row>
    <row r="101" spans="1:24" ht="18" hidden="1" customHeight="1" x14ac:dyDescent="0.2">
      <c r="A101" s="11">
        <v>890114335</v>
      </c>
      <c r="B101" s="11">
        <v>213308433</v>
      </c>
      <c r="C101" s="12" t="s">
        <v>286</v>
      </c>
      <c r="D101" s="13" t="s">
        <v>516</v>
      </c>
      <c r="E101" s="34">
        <v>306261507</v>
      </c>
      <c r="F101" s="34">
        <f t="shared" si="10"/>
        <v>306261507</v>
      </c>
      <c r="G101" s="34">
        <v>258340470</v>
      </c>
      <c r="H101" s="34">
        <f t="shared" si="11"/>
        <v>564601977</v>
      </c>
      <c r="I101" s="34">
        <v>87995783</v>
      </c>
      <c r="J101" s="34">
        <f t="shared" si="12"/>
        <v>652597760</v>
      </c>
      <c r="K101" s="34">
        <v>149906639</v>
      </c>
      <c r="L101" s="34">
        <f t="shared" si="13"/>
        <v>802504399</v>
      </c>
      <c r="M101" s="34">
        <v>8944695</v>
      </c>
      <c r="N101" s="34">
        <f t="shared" si="14"/>
        <v>811449094</v>
      </c>
      <c r="O101" s="34">
        <v>65836336</v>
      </c>
      <c r="P101" s="34">
        <f t="shared" si="15"/>
        <v>877285430</v>
      </c>
      <c r="Q101" s="34">
        <v>158804676</v>
      </c>
      <c r="R101" s="34">
        <f t="shared" si="16"/>
        <v>1036090106</v>
      </c>
      <c r="S101" s="34">
        <f>VLOOKUP(A101,[11]REPNCT004ReporteAuxiliarContabl!A$21:D$246,4,0)</f>
        <v>228012706</v>
      </c>
      <c r="T101" s="34">
        <f t="shared" si="17"/>
        <v>1264102812</v>
      </c>
      <c r="U101" s="34">
        <v>449369937</v>
      </c>
      <c r="V101" s="34">
        <f t="shared" si="18"/>
        <v>1713472749</v>
      </c>
      <c r="W101" s="34">
        <f>VLOOKUP(A101,[12]REPNCT004ReporteAuxiliarContabl!A$21:G$304,7,0)</f>
        <v>426143524</v>
      </c>
      <c r="X101" s="34">
        <f t="shared" si="19"/>
        <v>2139616273</v>
      </c>
    </row>
    <row r="102" spans="1:24" ht="18" hidden="1" customHeight="1" x14ac:dyDescent="0.2">
      <c r="A102" s="11">
        <v>890201190</v>
      </c>
      <c r="B102" s="11">
        <v>217568575</v>
      </c>
      <c r="C102" s="12" t="s">
        <v>203</v>
      </c>
      <c r="D102" s="13" t="s">
        <v>439</v>
      </c>
      <c r="E102" s="34"/>
      <c r="F102" s="34">
        <f t="shared" si="10"/>
        <v>0</v>
      </c>
      <c r="G102" s="34"/>
      <c r="H102" s="34">
        <f t="shared" si="11"/>
        <v>0</v>
      </c>
      <c r="I102" s="34">
        <v>264318099</v>
      </c>
      <c r="J102" s="34">
        <f t="shared" si="12"/>
        <v>264318099</v>
      </c>
      <c r="K102" s="34">
        <v>0</v>
      </c>
      <c r="L102" s="34">
        <f t="shared" si="13"/>
        <v>264318099</v>
      </c>
      <c r="M102" s="34">
        <v>0</v>
      </c>
      <c r="N102" s="34">
        <f t="shared" si="14"/>
        <v>264318099</v>
      </c>
      <c r="O102" s="34">
        <v>0</v>
      </c>
      <c r="P102" s="34">
        <f t="shared" si="15"/>
        <v>264318099</v>
      </c>
      <c r="Q102" s="34">
        <v>0</v>
      </c>
      <c r="R102" s="34">
        <f t="shared" si="16"/>
        <v>264318099</v>
      </c>
      <c r="S102" s="34">
        <f>VLOOKUP(A102,[11]REPNCT004ReporteAuxiliarContabl!A$21:D$246,4,0)</f>
        <v>0</v>
      </c>
      <c r="T102" s="34">
        <f t="shared" si="17"/>
        <v>264318099</v>
      </c>
      <c r="U102" s="34"/>
      <c r="V102" s="34">
        <f t="shared" si="18"/>
        <v>264318099</v>
      </c>
      <c r="W102" s="34">
        <f>VLOOKUP(A102,[12]REPNCT004ReporteAuxiliarContabl!A$21:G$304,7,0)</f>
        <v>0</v>
      </c>
      <c r="X102" s="34">
        <f t="shared" si="19"/>
        <v>264318099</v>
      </c>
    </row>
    <row r="103" spans="1:24" ht="18" hidden="1" customHeight="1" x14ac:dyDescent="0.2">
      <c r="A103" s="11">
        <v>890201213</v>
      </c>
      <c r="B103" s="11">
        <v>128868000</v>
      </c>
      <c r="C103" s="12" t="s">
        <v>63</v>
      </c>
      <c r="D103" s="13" t="s">
        <v>12</v>
      </c>
      <c r="E103" s="34"/>
      <c r="F103" s="34">
        <f t="shared" si="10"/>
        <v>0</v>
      </c>
      <c r="G103" s="34"/>
      <c r="H103" s="34">
        <f t="shared" si="11"/>
        <v>0</v>
      </c>
      <c r="I103" s="34"/>
      <c r="J103" s="34">
        <f t="shared" si="12"/>
        <v>0</v>
      </c>
      <c r="K103" s="34"/>
      <c r="L103" s="34">
        <f t="shared" si="13"/>
        <v>0</v>
      </c>
      <c r="M103" s="34"/>
      <c r="N103" s="34">
        <f t="shared" si="14"/>
        <v>0</v>
      </c>
      <c r="O103" s="34"/>
      <c r="P103" s="34">
        <f t="shared" si="15"/>
        <v>0</v>
      </c>
      <c r="Q103" s="34"/>
      <c r="R103" s="34">
        <f t="shared" si="16"/>
        <v>0</v>
      </c>
      <c r="S103" s="34"/>
      <c r="T103" s="34">
        <f t="shared" si="17"/>
        <v>0</v>
      </c>
      <c r="U103" s="34"/>
      <c r="V103" s="34">
        <f t="shared" si="18"/>
        <v>0</v>
      </c>
      <c r="W103" s="34">
        <f>VLOOKUP(A103,[12]REPNCT004ReporteAuxiliarContabl!A$21:G$304,7,0)</f>
        <v>2059696740</v>
      </c>
      <c r="X103" s="34">
        <f t="shared" si="19"/>
        <v>2059696740</v>
      </c>
    </row>
    <row r="104" spans="1:24" ht="18" hidden="1" customHeight="1" x14ac:dyDescent="0.2">
      <c r="A104" s="11">
        <v>890201222</v>
      </c>
      <c r="B104" s="11">
        <v>210168001</v>
      </c>
      <c r="C104" s="12" t="s">
        <v>287</v>
      </c>
      <c r="D104" s="13" t="s">
        <v>517</v>
      </c>
      <c r="E104" s="34">
        <v>0</v>
      </c>
      <c r="F104" s="34">
        <f t="shared" si="10"/>
        <v>0</v>
      </c>
      <c r="G104" s="34">
        <v>1206628639</v>
      </c>
      <c r="H104" s="34">
        <f t="shared" si="11"/>
        <v>1206628639</v>
      </c>
      <c r="I104" s="34">
        <v>404047877</v>
      </c>
      <c r="J104" s="34">
        <f t="shared" si="12"/>
        <v>1610676516</v>
      </c>
      <c r="K104" s="34">
        <v>0</v>
      </c>
      <c r="L104" s="34">
        <f t="shared" si="13"/>
        <v>1610676516</v>
      </c>
      <c r="M104" s="34">
        <v>0</v>
      </c>
      <c r="N104" s="34">
        <f t="shared" si="14"/>
        <v>1610676516</v>
      </c>
      <c r="O104" s="34">
        <v>0</v>
      </c>
      <c r="P104" s="34">
        <f t="shared" si="15"/>
        <v>1610676516</v>
      </c>
      <c r="Q104" s="34">
        <v>0</v>
      </c>
      <c r="R104" s="34">
        <f t="shared" si="16"/>
        <v>1610676516</v>
      </c>
      <c r="S104" s="34">
        <f>VLOOKUP(A104,[11]REPNCT004ReporteAuxiliarContabl!A$21:D$246,4,0)</f>
        <v>42390771</v>
      </c>
      <c r="T104" s="34">
        <f t="shared" si="17"/>
        <v>1653067287</v>
      </c>
      <c r="U104" s="34">
        <v>142724559</v>
      </c>
      <c r="V104" s="34">
        <f t="shared" si="18"/>
        <v>1795791846</v>
      </c>
      <c r="W104" s="34">
        <f>VLOOKUP(A104,[12]REPNCT004ReporteAuxiliarContabl!A$21:G$304,7,0)</f>
        <v>0</v>
      </c>
      <c r="X104" s="34">
        <f t="shared" si="19"/>
        <v>1795791846</v>
      </c>
    </row>
    <row r="105" spans="1:24" ht="18" hidden="1" customHeight="1" x14ac:dyDescent="0.2">
      <c r="A105" s="44">
        <v>890201235</v>
      </c>
      <c r="B105" s="11">
        <v>116868000</v>
      </c>
      <c r="C105" s="12" t="s">
        <v>204</v>
      </c>
      <c r="D105" s="46" t="s">
        <v>616</v>
      </c>
      <c r="E105" s="34">
        <v>0</v>
      </c>
      <c r="F105" s="34">
        <f t="shared" si="10"/>
        <v>0</v>
      </c>
      <c r="G105" s="34">
        <v>2534985908</v>
      </c>
      <c r="H105" s="34">
        <f t="shared" si="11"/>
        <v>2534985908</v>
      </c>
      <c r="I105" s="34">
        <v>916351921</v>
      </c>
      <c r="J105" s="34">
        <f t="shared" si="12"/>
        <v>3451337829</v>
      </c>
      <c r="K105" s="34">
        <v>1555562487</v>
      </c>
      <c r="L105" s="34">
        <f t="shared" si="13"/>
        <v>5006900316</v>
      </c>
      <c r="M105" s="34">
        <v>177648334</v>
      </c>
      <c r="N105" s="34">
        <f t="shared" si="14"/>
        <v>5184548650</v>
      </c>
      <c r="O105" s="34">
        <v>764674807</v>
      </c>
      <c r="P105" s="34">
        <f t="shared" si="15"/>
        <v>5949223457</v>
      </c>
      <c r="Q105" s="34">
        <v>3108703788</v>
      </c>
      <c r="R105" s="34">
        <f t="shared" si="16"/>
        <v>9057927245</v>
      </c>
      <c r="S105" s="34">
        <f>VLOOKUP(A105,[11]REPNCT004ReporteAuxiliarContabl!A$21:D$246,4,0)</f>
        <v>2056367059</v>
      </c>
      <c r="T105" s="34">
        <f t="shared" si="17"/>
        <v>11114294304</v>
      </c>
      <c r="U105" s="34">
        <v>3262415142</v>
      </c>
      <c r="V105" s="34">
        <f t="shared" si="18"/>
        <v>14376709446</v>
      </c>
      <c r="W105" s="34">
        <f>VLOOKUP(A105,[12]REPNCT004ReporteAuxiliarContabl!A$21:G$304,7,0)</f>
        <v>4384930546</v>
      </c>
      <c r="X105" s="34">
        <f t="shared" si="19"/>
        <v>18761639992</v>
      </c>
    </row>
    <row r="106" spans="1:24" ht="18" hidden="1" customHeight="1" x14ac:dyDescent="0.2">
      <c r="A106" s="11">
        <v>890201900</v>
      </c>
      <c r="B106" s="11">
        <v>218168081</v>
      </c>
      <c r="C106" s="12" t="s">
        <v>205</v>
      </c>
      <c r="D106" s="13" t="s">
        <v>440</v>
      </c>
      <c r="E106" s="34">
        <v>0</v>
      </c>
      <c r="F106" s="34">
        <f t="shared" si="10"/>
        <v>0</v>
      </c>
      <c r="G106" s="34">
        <v>385676872</v>
      </c>
      <c r="H106" s="34">
        <f t="shared" si="11"/>
        <v>385676872</v>
      </c>
      <c r="I106" s="34">
        <v>491467391</v>
      </c>
      <c r="J106" s="34">
        <f t="shared" si="12"/>
        <v>877144263</v>
      </c>
      <c r="K106" s="34">
        <v>1270496171</v>
      </c>
      <c r="L106" s="34">
        <f t="shared" si="13"/>
        <v>2147640434</v>
      </c>
      <c r="M106" s="34">
        <v>338712162</v>
      </c>
      <c r="N106" s="34">
        <f t="shared" si="14"/>
        <v>2486352596</v>
      </c>
      <c r="O106" s="34">
        <v>423166966</v>
      </c>
      <c r="P106" s="34">
        <f t="shared" si="15"/>
        <v>2909519562</v>
      </c>
      <c r="Q106" s="34">
        <v>1000000000</v>
      </c>
      <c r="R106" s="34">
        <f t="shared" si="16"/>
        <v>3909519562</v>
      </c>
      <c r="S106" s="34">
        <f>VLOOKUP(A106,[11]REPNCT004ReporteAuxiliarContabl!A$21:D$246,4,0)</f>
        <v>250105550</v>
      </c>
      <c r="T106" s="34">
        <f t="shared" si="17"/>
        <v>4159625112</v>
      </c>
      <c r="U106" s="34">
        <v>820001207</v>
      </c>
      <c r="V106" s="34">
        <f t="shared" si="18"/>
        <v>4979626319</v>
      </c>
      <c r="W106" s="34">
        <f>VLOOKUP(A106,[12]REPNCT004ReporteAuxiliarContabl!A$21:G$304,7,0)</f>
        <v>0</v>
      </c>
      <c r="X106" s="34">
        <f t="shared" si="19"/>
        <v>4979626319</v>
      </c>
    </row>
    <row r="107" spans="1:24" ht="18" hidden="1" customHeight="1" x14ac:dyDescent="0.2">
      <c r="A107" s="11">
        <v>890204537</v>
      </c>
      <c r="B107" s="11">
        <v>211868418</v>
      </c>
      <c r="C107" s="12" t="s">
        <v>206</v>
      </c>
      <c r="D107" s="13" t="s">
        <v>441</v>
      </c>
      <c r="E107" s="34"/>
      <c r="F107" s="34">
        <f t="shared" si="10"/>
        <v>0</v>
      </c>
      <c r="G107" s="34"/>
      <c r="H107" s="34">
        <f t="shared" si="11"/>
        <v>0</v>
      </c>
      <c r="I107" s="34">
        <v>5235548</v>
      </c>
      <c r="J107" s="34">
        <f t="shared" si="12"/>
        <v>5235548</v>
      </c>
      <c r="K107" s="34">
        <v>0</v>
      </c>
      <c r="L107" s="34">
        <f t="shared" si="13"/>
        <v>5235548</v>
      </c>
      <c r="M107" s="34">
        <v>0</v>
      </c>
      <c r="N107" s="34">
        <f t="shared" si="14"/>
        <v>5235548</v>
      </c>
      <c r="O107" s="34">
        <v>0</v>
      </c>
      <c r="P107" s="34">
        <f t="shared" si="15"/>
        <v>5235548</v>
      </c>
      <c r="Q107" s="34">
        <v>0</v>
      </c>
      <c r="R107" s="34">
        <f t="shared" si="16"/>
        <v>5235548</v>
      </c>
      <c r="S107" s="34">
        <f>VLOOKUP(A107,[11]REPNCT004ReporteAuxiliarContabl!A$21:D$246,4,0)</f>
        <v>0</v>
      </c>
      <c r="T107" s="34">
        <f t="shared" si="17"/>
        <v>5235548</v>
      </c>
      <c r="U107" s="34"/>
      <c r="V107" s="34">
        <f t="shared" si="18"/>
        <v>5235548</v>
      </c>
      <c r="W107" s="34">
        <f>VLOOKUP(A107,[12]REPNCT004ReporteAuxiliarContabl!A$21:G$304,7,0)</f>
        <v>0</v>
      </c>
      <c r="X107" s="34">
        <f t="shared" si="19"/>
        <v>5235548</v>
      </c>
    </row>
    <row r="108" spans="1:24" ht="18" hidden="1" customHeight="1" x14ac:dyDescent="0.2">
      <c r="A108" s="11">
        <v>890204643</v>
      </c>
      <c r="B108" s="11">
        <v>215568655</v>
      </c>
      <c r="C108" s="12" t="s">
        <v>207</v>
      </c>
      <c r="D108" s="13" t="s">
        <v>442</v>
      </c>
      <c r="E108" s="34"/>
      <c r="F108" s="34">
        <f t="shared" si="10"/>
        <v>0</v>
      </c>
      <c r="G108" s="34"/>
      <c r="H108" s="34">
        <f t="shared" si="11"/>
        <v>0</v>
      </c>
      <c r="I108" s="34">
        <v>210525921</v>
      </c>
      <c r="J108" s="34">
        <f t="shared" si="12"/>
        <v>210525921</v>
      </c>
      <c r="K108" s="34">
        <v>210525921</v>
      </c>
      <c r="L108" s="34">
        <f t="shared" si="13"/>
        <v>421051842</v>
      </c>
      <c r="M108" s="34">
        <v>210525921</v>
      </c>
      <c r="N108" s="34">
        <f t="shared" si="14"/>
        <v>631577763</v>
      </c>
      <c r="O108" s="34">
        <v>210525921</v>
      </c>
      <c r="P108" s="34">
        <f t="shared" si="15"/>
        <v>842103684</v>
      </c>
      <c r="Q108" s="34">
        <v>0</v>
      </c>
      <c r="R108" s="34">
        <f t="shared" si="16"/>
        <v>842103684</v>
      </c>
      <c r="S108" s="34">
        <f>VLOOKUP(A108,[11]REPNCT004ReporteAuxiliarContabl!A$21:D$246,4,0)</f>
        <v>0</v>
      </c>
      <c r="T108" s="34">
        <f t="shared" si="17"/>
        <v>842103684</v>
      </c>
      <c r="U108" s="34"/>
      <c r="V108" s="34">
        <f t="shared" si="18"/>
        <v>842103684</v>
      </c>
      <c r="W108" s="34">
        <f>VLOOKUP(A108,[12]REPNCT004ReporteAuxiliarContabl!A$21:G$304,7,0)</f>
        <v>0</v>
      </c>
      <c r="X108" s="34">
        <f t="shared" si="19"/>
        <v>842103684</v>
      </c>
    </row>
    <row r="109" spans="1:24" ht="18" hidden="1" customHeight="1" x14ac:dyDescent="0.2">
      <c r="A109" s="11">
        <v>890204646</v>
      </c>
      <c r="B109" s="11">
        <v>211568615</v>
      </c>
      <c r="C109" s="12" t="s">
        <v>231</v>
      </c>
      <c r="D109" s="13" t="s">
        <v>464</v>
      </c>
      <c r="E109" s="34"/>
      <c r="F109" s="34">
        <f t="shared" si="10"/>
        <v>0</v>
      </c>
      <c r="G109" s="34"/>
      <c r="H109" s="34">
        <f t="shared" si="11"/>
        <v>0</v>
      </c>
      <c r="I109" s="34">
        <v>74707705</v>
      </c>
      <c r="J109" s="34">
        <f t="shared" si="12"/>
        <v>74707705</v>
      </c>
      <c r="K109" s="34">
        <v>0</v>
      </c>
      <c r="L109" s="34">
        <f t="shared" si="13"/>
        <v>74707705</v>
      </c>
      <c r="M109" s="34">
        <v>0</v>
      </c>
      <c r="N109" s="34">
        <f t="shared" si="14"/>
        <v>74707705</v>
      </c>
      <c r="O109" s="34">
        <v>0</v>
      </c>
      <c r="P109" s="34">
        <f t="shared" si="15"/>
        <v>74707705</v>
      </c>
      <c r="Q109" s="34">
        <v>0</v>
      </c>
      <c r="R109" s="34">
        <f t="shared" si="16"/>
        <v>74707705</v>
      </c>
      <c r="S109" s="34">
        <f>VLOOKUP(A109,[11]REPNCT004ReporteAuxiliarContabl!A$21:D$246,4,0)</f>
        <v>0</v>
      </c>
      <c r="T109" s="34">
        <f t="shared" si="17"/>
        <v>74707705</v>
      </c>
      <c r="U109" s="34"/>
      <c r="V109" s="34">
        <f t="shared" si="18"/>
        <v>74707705</v>
      </c>
      <c r="W109" s="34">
        <f>VLOOKUP(A109,[12]REPNCT004ReporteAuxiliarContabl!A$21:G$304,7,0)</f>
        <v>0</v>
      </c>
      <c r="X109" s="34">
        <f t="shared" si="19"/>
        <v>74707705</v>
      </c>
    </row>
    <row r="110" spans="1:24" ht="18" hidden="1" customHeight="1" x14ac:dyDescent="0.2">
      <c r="A110" s="11">
        <v>890204802</v>
      </c>
      <c r="B110" s="11">
        <v>210768307</v>
      </c>
      <c r="C110" s="12" t="s">
        <v>208</v>
      </c>
      <c r="D110" s="13" t="s">
        <v>443</v>
      </c>
      <c r="E110" s="34">
        <v>540712074</v>
      </c>
      <c r="F110" s="34">
        <f t="shared" si="10"/>
        <v>540712074</v>
      </c>
      <c r="G110" s="34">
        <v>861237766</v>
      </c>
      <c r="H110" s="34">
        <f t="shared" si="11"/>
        <v>1401949840</v>
      </c>
      <c r="I110" s="34">
        <v>189240076</v>
      </c>
      <c r="J110" s="34">
        <f t="shared" si="12"/>
        <v>1591189916</v>
      </c>
      <c r="K110" s="34">
        <v>131285617</v>
      </c>
      <c r="L110" s="34">
        <f t="shared" si="13"/>
        <v>1722475533</v>
      </c>
      <c r="M110" s="34">
        <v>430618883</v>
      </c>
      <c r="N110" s="34">
        <f t="shared" si="14"/>
        <v>2153094416</v>
      </c>
      <c r="O110" s="34">
        <v>160248270</v>
      </c>
      <c r="P110" s="34">
        <f t="shared" si="15"/>
        <v>2313342686</v>
      </c>
      <c r="Q110" s="34">
        <v>700989496</v>
      </c>
      <c r="R110" s="34">
        <f t="shared" si="16"/>
        <v>3014332182</v>
      </c>
      <c r="S110" s="34">
        <f>VLOOKUP(A110,[11]REPNCT004ReporteAuxiliarContabl!A$21:D$246,4,0)</f>
        <v>361881886</v>
      </c>
      <c r="T110" s="34">
        <f t="shared" si="17"/>
        <v>3376214068</v>
      </c>
      <c r="U110" s="34">
        <v>505336490</v>
      </c>
      <c r="V110" s="34">
        <f t="shared" si="18"/>
        <v>3881550558</v>
      </c>
      <c r="W110" s="34">
        <f>VLOOKUP(A110,[12]REPNCT004ReporteAuxiliarContabl!A$21:G$304,7,0)</f>
        <v>714326258</v>
      </c>
      <c r="X110" s="34">
        <f t="shared" si="19"/>
        <v>4595876816</v>
      </c>
    </row>
    <row r="111" spans="1:24" ht="18" hidden="1" customHeight="1" x14ac:dyDescent="0.2">
      <c r="A111" s="11">
        <v>890205176</v>
      </c>
      <c r="B111" s="11">
        <v>217668276</v>
      </c>
      <c r="C111" s="12" t="s">
        <v>209</v>
      </c>
      <c r="D111" s="13" t="s">
        <v>444</v>
      </c>
      <c r="E111" s="34">
        <v>0</v>
      </c>
      <c r="F111" s="34">
        <f t="shared" si="10"/>
        <v>0</v>
      </c>
      <c r="G111" s="34">
        <v>322619949</v>
      </c>
      <c r="H111" s="34">
        <f t="shared" si="11"/>
        <v>322619949</v>
      </c>
      <c r="I111" s="34">
        <v>118804136</v>
      </c>
      <c r="J111" s="34">
        <f t="shared" si="12"/>
        <v>441424085</v>
      </c>
      <c r="K111" s="34">
        <v>203692090</v>
      </c>
      <c r="L111" s="34">
        <f t="shared" si="13"/>
        <v>645116175</v>
      </c>
      <c r="M111" s="34">
        <v>20424788</v>
      </c>
      <c r="N111" s="34">
        <f t="shared" si="14"/>
        <v>665540963</v>
      </c>
      <c r="O111" s="34">
        <v>93434979</v>
      </c>
      <c r="P111" s="34">
        <f t="shared" si="15"/>
        <v>758975942</v>
      </c>
      <c r="Q111" s="34">
        <v>191642813</v>
      </c>
      <c r="R111" s="34">
        <f t="shared" si="16"/>
        <v>950618755</v>
      </c>
      <c r="S111" s="34">
        <f>VLOOKUP(A111,[11]REPNCT004ReporteAuxiliarContabl!A$21:D$246,4,0)</f>
        <v>304316094</v>
      </c>
      <c r="T111" s="34">
        <f t="shared" si="17"/>
        <v>1254934849</v>
      </c>
      <c r="U111" s="34">
        <v>1278623241</v>
      </c>
      <c r="V111" s="34">
        <f t="shared" si="18"/>
        <v>2533558090</v>
      </c>
      <c r="W111" s="34">
        <f>VLOOKUP(A111,[12]REPNCT004ReporteAuxiliarContabl!A$21:G$304,7,0)</f>
        <v>974420006</v>
      </c>
      <c r="X111" s="34">
        <f t="shared" si="19"/>
        <v>3507978096</v>
      </c>
    </row>
    <row r="112" spans="1:24" ht="18" hidden="1" customHeight="1" x14ac:dyDescent="0.2">
      <c r="A112" s="11">
        <v>890205383</v>
      </c>
      <c r="B112" s="11">
        <v>214768547</v>
      </c>
      <c r="C112" s="12" t="s">
        <v>288</v>
      </c>
      <c r="D112" s="13" t="s">
        <v>518</v>
      </c>
      <c r="E112" s="34"/>
      <c r="F112" s="34">
        <f t="shared" si="10"/>
        <v>0</v>
      </c>
      <c r="G112" s="34">
        <v>290480209</v>
      </c>
      <c r="H112" s="34">
        <f t="shared" si="11"/>
        <v>290480209</v>
      </c>
      <c r="I112" s="34">
        <v>93772349</v>
      </c>
      <c r="J112" s="34">
        <f t="shared" si="12"/>
        <v>384252558</v>
      </c>
      <c r="K112" s="34">
        <v>162562040</v>
      </c>
      <c r="L112" s="34">
        <f t="shared" si="13"/>
        <v>546814598</v>
      </c>
      <c r="M112" s="34">
        <v>10970594</v>
      </c>
      <c r="N112" s="34">
        <f t="shared" si="14"/>
        <v>557785192</v>
      </c>
      <c r="O112" s="34">
        <v>70854271</v>
      </c>
      <c r="P112" s="34">
        <f t="shared" si="15"/>
        <v>628639463</v>
      </c>
      <c r="Q112" s="34">
        <v>166102040</v>
      </c>
      <c r="R112" s="34">
        <f t="shared" si="16"/>
        <v>794741503</v>
      </c>
      <c r="S112" s="34">
        <f>VLOOKUP(A112,[11]REPNCT004ReporteAuxiliarContabl!A$21:D$246,4,0)</f>
        <v>240729937</v>
      </c>
      <c r="T112" s="34">
        <f t="shared" si="17"/>
        <v>1035471440</v>
      </c>
      <c r="U112" s="34">
        <v>404246516</v>
      </c>
      <c r="V112" s="34">
        <f t="shared" si="18"/>
        <v>1439717956</v>
      </c>
      <c r="W112" s="34">
        <f>VLOOKUP(A112,[12]REPNCT004ReporteAuxiliarContabl!A$21:G$304,7,0)</f>
        <v>535360741</v>
      </c>
      <c r="X112" s="34">
        <f t="shared" si="19"/>
        <v>1975078697</v>
      </c>
    </row>
    <row r="113" spans="1:24" ht="18" hidden="1" customHeight="1" x14ac:dyDescent="0.2">
      <c r="A113" s="11">
        <v>890210951</v>
      </c>
      <c r="B113" s="11">
        <v>216768867</v>
      </c>
      <c r="C113" s="12" t="s">
        <v>210</v>
      </c>
      <c r="D113" s="13" t="s">
        <v>445</v>
      </c>
      <c r="E113" s="34"/>
      <c r="F113" s="34">
        <f t="shared" si="10"/>
        <v>0</v>
      </c>
      <c r="G113" s="34"/>
      <c r="H113" s="34">
        <f t="shared" si="11"/>
        <v>0</v>
      </c>
      <c r="I113" s="34">
        <v>3688601</v>
      </c>
      <c r="J113" s="34">
        <f t="shared" si="12"/>
        <v>3688601</v>
      </c>
      <c r="K113" s="34">
        <v>0</v>
      </c>
      <c r="L113" s="34">
        <f t="shared" si="13"/>
        <v>3688601</v>
      </c>
      <c r="M113" s="34">
        <v>0</v>
      </c>
      <c r="N113" s="34">
        <f t="shared" si="14"/>
        <v>3688601</v>
      </c>
      <c r="O113" s="34">
        <v>0</v>
      </c>
      <c r="P113" s="34">
        <f t="shared" si="15"/>
        <v>3688601</v>
      </c>
      <c r="Q113" s="34">
        <v>0</v>
      </c>
      <c r="R113" s="34">
        <f t="shared" si="16"/>
        <v>3688601</v>
      </c>
      <c r="S113" s="34">
        <f>VLOOKUP(A113,[11]REPNCT004ReporteAuxiliarContabl!A$21:D$246,4,0)</f>
        <v>0</v>
      </c>
      <c r="T113" s="34">
        <f t="shared" si="17"/>
        <v>3688601</v>
      </c>
      <c r="U113" s="34"/>
      <c r="V113" s="34">
        <f t="shared" si="18"/>
        <v>3688601</v>
      </c>
      <c r="W113" s="34">
        <f>VLOOKUP(A113,[12]REPNCT004ReporteAuxiliarContabl!A$21:G$304,7,0)</f>
        <v>0</v>
      </c>
      <c r="X113" s="34">
        <f t="shared" si="19"/>
        <v>3688601</v>
      </c>
    </row>
    <row r="114" spans="1:24" ht="18" hidden="1" customHeight="1" x14ac:dyDescent="0.2">
      <c r="A114" s="11">
        <v>890399010</v>
      </c>
      <c r="B114" s="11">
        <v>120676000</v>
      </c>
      <c r="C114" s="12" t="s">
        <v>13</v>
      </c>
      <c r="D114" s="13" t="s">
        <v>92</v>
      </c>
      <c r="E114" s="34"/>
      <c r="F114" s="34">
        <f t="shared" si="10"/>
        <v>0</v>
      </c>
      <c r="G114" s="34"/>
      <c r="H114" s="34">
        <f t="shared" si="11"/>
        <v>0</v>
      </c>
      <c r="I114" s="34"/>
      <c r="J114" s="34">
        <f t="shared" si="12"/>
        <v>0</v>
      </c>
      <c r="K114" s="34"/>
      <c r="L114" s="34">
        <f t="shared" si="13"/>
        <v>0</v>
      </c>
      <c r="M114" s="34"/>
      <c r="N114" s="34">
        <f t="shared" si="14"/>
        <v>0</v>
      </c>
      <c r="O114" s="34"/>
      <c r="P114" s="34">
        <f t="shared" si="15"/>
        <v>0</v>
      </c>
      <c r="Q114" s="34"/>
      <c r="R114" s="34">
        <f t="shared" si="16"/>
        <v>0</v>
      </c>
      <c r="S114" s="34"/>
      <c r="T114" s="34">
        <f t="shared" si="17"/>
        <v>0</v>
      </c>
      <c r="U114" s="34"/>
      <c r="V114" s="34">
        <f t="shared" si="18"/>
        <v>0</v>
      </c>
      <c r="W114" s="34">
        <f>VLOOKUP(A114,[12]REPNCT004ReporteAuxiliarContabl!A$21:G$304,7,0)</f>
        <v>2403897681</v>
      </c>
      <c r="X114" s="34">
        <f t="shared" si="19"/>
        <v>2403897681</v>
      </c>
    </row>
    <row r="115" spans="1:24" ht="18" hidden="1" customHeight="1" x14ac:dyDescent="0.2">
      <c r="A115" s="11">
        <v>890399011</v>
      </c>
      <c r="B115" s="11">
        <v>210176001</v>
      </c>
      <c r="C115" s="12" t="s">
        <v>211</v>
      </c>
      <c r="D115" s="13" t="s">
        <v>446</v>
      </c>
      <c r="E115" s="34">
        <v>1070462694</v>
      </c>
      <c r="F115" s="34">
        <f t="shared" si="10"/>
        <v>1070462694</v>
      </c>
      <c r="G115" s="34">
        <v>835633223</v>
      </c>
      <c r="H115" s="34">
        <f t="shared" si="11"/>
        <v>1906095917</v>
      </c>
      <c r="I115" s="34">
        <v>465976334</v>
      </c>
      <c r="J115" s="34">
        <f t="shared" si="12"/>
        <v>2372072251</v>
      </c>
      <c r="K115" s="34">
        <v>781470967</v>
      </c>
      <c r="L115" s="34">
        <f t="shared" si="13"/>
        <v>3153543218</v>
      </c>
      <c r="M115" s="34">
        <v>177603798</v>
      </c>
      <c r="N115" s="34">
        <f t="shared" si="14"/>
        <v>3331147016</v>
      </c>
      <c r="O115" s="34">
        <v>3631034122</v>
      </c>
      <c r="P115" s="34">
        <f t="shared" si="15"/>
        <v>6962181138</v>
      </c>
      <c r="Q115" s="34">
        <v>2450358678</v>
      </c>
      <c r="R115" s="34">
        <f t="shared" si="16"/>
        <v>9412539816</v>
      </c>
      <c r="S115" s="34">
        <f>VLOOKUP(A115,[11]REPNCT004ReporteAuxiliarContabl!A$21:D$246,4,0)</f>
        <v>0</v>
      </c>
      <c r="T115" s="34">
        <f t="shared" si="17"/>
        <v>9412539816</v>
      </c>
      <c r="U115" s="34"/>
      <c r="V115" s="34">
        <f t="shared" si="18"/>
        <v>9412539816</v>
      </c>
      <c r="W115" s="34">
        <f>VLOOKUP(A115,[12]REPNCT004ReporteAuxiliarContabl!A$21:G$304,7,0)</f>
        <v>0</v>
      </c>
      <c r="X115" s="34">
        <f t="shared" si="19"/>
        <v>9412539816</v>
      </c>
    </row>
    <row r="116" spans="1:24" ht="18" hidden="1" customHeight="1" x14ac:dyDescent="0.2">
      <c r="A116" s="11">
        <v>890399025</v>
      </c>
      <c r="B116" s="11">
        <v>219276892</v>
      </c>
      <c r="C116" s="12" t="s">
        <v>242</v>
      </c>
      <c r="D116" s="13" t="s">
        <v>473</v>
      </c>
      <c r="E116" s="34"/>
      <c r="F116" s="34">
        <f t="shared" si="10"/>
        <v>0</v>
      </c>
      <c r="G116" s="34">
        <v>115947573</v>
      </c>
      <c r="H116" s="34">
        <f t="shared" si="11"/>
        <v>115947573</v>
      </c>
      <c r="I116" s="34">
        <v>42630944</v>
      </c>
      <c r="J116" s="34">
        <f t="shared" si="12"/>
        <v>158578517</v>
      </c>
      <c r="K116" s="34">
        <v>74275229</v>
      </c>
      <c r="L116" s="34">
        <f t="shared" si="13"/>
        <v>232853746</v>
      </c>
      <c r="M116" s="34">
        <v>748080006</v>
      </c>
      <c r="N116" s="34">
        <f t="shared" si="14"/>
        <v>980933752</v>
      </c>
      <c r="O116" s="34">
        <v>0</v>
      </c>
      <c r="P116" s="34">
        <f t="shared" si="15"/>
        <v>980933752</v>
      </c>
      <c r="Q116" s="34">
        <v>0</v>
      </c>
      <c r="R116" s="34">
        <f t="shared" si="16"/>
        <v>980933752</v>
      </c>
      <c r="S116" s="34">
        <f>VLOOKUP(A116,[11]REPNCT004ReporteAuxiliarContabl!A$21:D$246,4,0)</f>
        <v>0</v>
      </c>
      <c r="T116" s="34">
        <f t="shared" si="17"/>
        <v>980933752</v>
      </c>
      <c r="U116" s="34"/>
      <c r="V116" s="34">
        <f t="shared" si="18"/>
        <v>980933752</v>
      </c>
      <c r="W116" s="34">
        <f>VLOOKUP(A116,[12]REPNCT004ReporteAuxiliarContabl!A$21:G$304,7,0)</f>
        <v>25778307</v>
      </c>
      <c r="X116" s="34">
        <f t="shared" si="19"/>
        <v>1006712059</v>
      </c>
    </row>
    <row r="117" spans="1:24" ht="18" hidden="1" customHeight="1" x14ac:dyDescent="0.2">
      <c r="A117" s="11">
        <v>890399029</v>
      </c>
      <c r="B117" s="11">
        <v>117676000</v>
      </c>
      <c r="C117" s="12" t="s">
        <v>212</v>
      </c>
      <c r="D117" s="13" t="s">
        <v>447</v>
      </c>
      <c r="E117" s="34">
        <v>2030110567</v>
      </c>
      <c r="F117" s="34">
        <f t="shared" si="10"/>
        <v>2030110567</v>
      </c>
      <c r="G117" s="34">
        <v>1839300472</v>
      </c>
      <c r="H117" s="34">
        <f t="shared" si="11"/>
        <v>3869411039</v>
      </c>
      <c r="I117" s="34">
        <v>3767364400</v>
      </c>
      <c r="J117" s="34">
        <f t="shared" si="12"/>
        <v>7636775439</v>
      </c>
      <c r="K117" s="34">
        <v>4428316034</v>
      </c>
      <c r="L117" s="34">
        <f t="shared" si="13"/>
        <v>12065091473</v>
      </c>
      <c r="M117" s="34">
        <v>49325191</v>
      </c>
      <c r="N117" s="34">
        <f t="shared" si="14"/>
        <v>12114416664</v>
      </c>
      <c r="O117" s="34">
        <v>3305611661</v>
      </c>
      <c r="P117" s="34">
        <f t="shared" si="15"/>
        <v>15420028325</v>
      </c>
      <c r="Q117" s="34">
        <v>219228000</v>
      </c>
      <c r="R117" s="34">
        <f t="shared" si="16"/>
        <v>15639256325</v>
      </c>
      <c r="S117" s="34">
        <f>VLOOKUP(A117,[11]REPNCT004ReporteAuxiliarContabl!A$21:D$246,4,0)</f>
        <v>45290475</v>
      </c>
      <c r="T117" s="34">
        <f t="shared" si="17"/>
        <v>15684546800</v>
      </c>
      <c r="U117" s="34">
        <v>114309497</v>
      </c>
      <c r="V117" s="34">
        <f t="shared" si="18"/>
        <v>15798856297</v>
      </c>
      <c r="W117" s="34">
        <f>VLOOKUP(A117,[12]REPNCT004ReporteAuxiliarContabl!A$21:G$304,7,0)</f>
        <v>0</v>
      </c>
      <c r="X117" s="34">
        <f t="shared" si="19"/>
        <v>15798856297</v>
      </c>
    </row>
    <row r="118" spans="1:24" ht="18" hidden="1" customHeight="1" x14ac:dyDescent="0.2">
      <c r="A118" s="11">
        <v>890399045</v>
      </c>
      <c r="B118" s="11">
        <v>210976109</v>
      </c>
      <c r="C118" s="12" t="s">
        <v>326</v>
      </c>
      <c r="D118" s="13" t="s">
        <v>554</v>
      </c>
      <c r="E118" s="34">
        <v>0</v>
      </c>
      <c r="F118" s="34">
        <f t="shared" si="10"/>
        <v>0</v>
      </c>
      <c r="G118" s="34">
        <v>0</v>
      </c>
      <c r="H118" s="34">
        <f t="shared" si="11"/>
        <v>0</v>
      </c>
      <c r="I118" s="34">
        <v>1814852840</v>
      </c>
      <c r="J118" s="34">
        <f t="shared" si="12"/>
        <v>1814852840</v>
      </c>
      <c r="K118" s="34">
        <v>1683323902</v>
      </c>
      <c r="L118" s="34">
        <f t="shared" si="13"/>
        <v>3498176742</v>
      </c>
      <c r="M118" s="34">
        <v>16676270</v>
      </c>
      <c r="N118" s="34">
        <f t="shared" si="14"/>
        <v>3514853012</v>
      </c>
      <c r="O118" s="34">
        <v>90399300</v>
      </c>
      <c r="P118" s="34">
        <f t="shared" si="15"/>
        <v>3605252312</v>
      </c>
      <c r="Q118" s="34">
        <v>220857130</v>
      </c>
      <c r="R118" s="34">
        <f t="shared" si="16"/>
        <v>3826109442</v>
      </c>
      <c r="S118" s="34">
        <f>VLOOKUP(A118,[11]REPNCT004ReporteAuxiliarContabl!A$21:D$246,4,0)</f>
        <v>437287815</v>
      </c>
      <c r="T118" s="34">
        <f t="shared" si="17"/>
        <v>4263397257</v>
      </c>
      <c r="U118" s="34">
        <v>669972308</v>
      </c>
      <c r="V118" s="34">
        <f t="shared" si="18"/>
        <v>4933369565</v>
      </c>
      <c r="W118" s="34">
        <f>VLOOKUP(A118,[12]REPNCT004ReporteAuxiliarContabl!A$21:G$304,7,0)</f>
        <v>854804737</v>
      </c>
      <c r="X118" s="34">
        <f t="shared" si="19"/>
        <v>5788174302</v>
      </c>
    </row>
    <row r="119" spans="1:24" ht="18" hidden="1" customHeight="1" x14ac:dyDescent="0.2">
      <c r="A119" s="11">
        <v>890399046</v>
      </c>
      <c r="B119" s="11">
        <v>216476364</v>
      </c>
      <c r="C119" s="12" t="s">
        <v>213</v>
      </c>
      <c r="D119" s="13" t="s">
        <v>448</v>
      </c>
      <c r="E119" s="34">
        <v>453911533</v>
      </c>
      <c r="F119" s="34">
        <f t="shared" si="10"/>
        <v>453911533</v>
      </c>
      <c r="G119" s="34">
        <v>2047607294</v>
      </c>
      <c r="H119" s="34">
        <f t="shared" si="11"/>
        <v>2501518827</v>
      </c>
      <c r="I119" s="34">
        <v>66006666</v>
      </c>
      <c r="J119" s="34">
        <f t="shared" si="12"/>
        <v>2567525493</v>
      </c>
      <c r="K119" s="34">
        <v>110584257</v>
      </c>
      <c r="L119" s="34">
        <f t="shared" si="13"/>
        <v>2678109750</v>
      </c>
      <c r="M119" s="34">
        <v>14787852</v>
      </c>
      <c r="N119" s="34">
        <f t="shared" si="14"/>
        <v>2692897602</v>
      </c>
      <c r="O119" s="34">
        <v>870612004</v>
      </c>
      <c r="P119" s="34">
        <f t="shared" si="15"/>
        <v>3563509606</v>
      </c>
      <c r="Q119" s="34">
        <v>59552696</v>
      </c>
      <c r="R119" s="34">
        <f t="shared" si="16"/>
        <v>3623062302</v>
      </c>
      <c r="S119" s="34">
        <f>VLOOKUP(A119,[11]REPNCT004ReporteAuxiliarContabl!A$21:D$246,4,0)</f>
        <v>67825234</v>
      </c>
      <c r="T119" s="34">
        <f t="shared" si="17"/>
        <v>3690887536</v>
      </c>
      <c r="U119" s="34">
        <v>134163449</v>
      </c>
      <c r="V119" s="34">
        <f t="shared" si="18"/>
        <v>3825050985</v>
      </c>
      <c r="W119" s="34">
        <f>VLOOKUP(A119,[12]REPNCT004ReporteAuxiliarContabl!A$21:G$304,7,0)</f>
        <v>67023598</v>
      </c>
      <c r="X119" s="34">
        <f t="shared" si="19"/>
        <v>3892074583</v>
      </c>
    </row>
    <row r="120" spans="1:24" ht="18" hidden="1" customHeight="1" x14ac:dyDescent="0.2">
      <c r="A120" s="11">
        <v>890480059</v>
      </c>
      <c r="B120" s="11">
        <v>111313000</v>
      </c>
      <c r="C120" s="12" t="s">
        <v>214</v>
      </c>
      <c r="D120" s="13" t="s">
        <v>449</v>
      </c>
      <c r="E120" s="34">
        <v>0</v>
      </c>
      <c r="F120" s="34">
        <f t="shared" si="10"/>
        <v>0</v>
      </c>
      <c r="G120" s="34">
        <v>0</v>
      </c>
      <c r="H120" s="34">
        <f t="shared" si="11"/>
        <v>0</v>
      </c>
      <c r="I120" s="34">
        <v>2451189560</v>
      </c>
      <c r="J120" s="34">
        <f t="shared" si="12"/>
        <v>2451189560</v>
      </c>
      <c r="K120" s="34">
        <v>5549393019</v>
      </c>
      <c r="L120" s="34">
        <f t="shared" si="13"/>
        <v>8000582579</v>
      </c>
      <c r="M120" s="34">
        <v>5229804301</v>
      </c>
      <c r="N120" s="34">
        <f t="shared" si="14"/>
        <v>13230386880</v>
      </c>
      <c r="O120" s="34">
        <v>4620728960</v>
      </c>
      <c r="P120" s="34">
        <f t="shared" si="15"/>
        <v>17851115840</v>
      </c>
      <c r="Q120" s="34">
        <v>4199528960</v>
      </c>
      <c r="R120" s="34">
        <f t="shared" si="16"/>
        <v>22050644800</v>
      </c>
      <c r="S120" s="34">
        <f>VLOOKUP(A120,[11]REPNCT004ReporteAuxiliarContabl!A$21:D$246,4,0)</f>
        <v>2525307514</v>
      </c>
      <c r="T120" s="34">
        <f t="shared" si="17"/>
        <v>24575952314</v>
      </c>
      <c r="U120" s="34"/>
      <c r="V120" s="34">
        <f t="shared" si="18"/>
        <v>24575952314</v>
      </c>
      <c r="W120" s="34">
        <f>VLOOKUP(A120,[12]REPNCT004ReporteAuxiliarContabl!A$21:G$304,7,0)</f>
        <v>407187550</v>
      </c>
      <c r="X120" s="34">
        <f t="shared" si="19"/>
        <v>24983139864</v>
      </c>
    </row>
    <row r="121" spans="1:24" ht="18" hidden="1" customHeight="1" x14ac:dyDescent="0.2">
      <c r="A121" s="11">
        <v>890480123</v>
      </c>
      <c r="B121" s="11">
        <v>122613000</v>
      </c>
      <c r="C121" s="12" t="s">
        <v>14</v>
      </c>
      <c r="D121" s="13" t="s">
        <v>89</v>
      </c>
      <c r="E121" s="34"/>
      <c r="F121" s="34">
        <f t="shared" si="10"/>
        <v>0</v>
      </c>
      <c r="G121" s="34"/>
      <c r="H121" s="34">
        <f t="shared" si="11"/>
        <v>0</v>
      </c>
      <c r="I121" s="34"/>
      <c r="J121" s="34">
        <f t="shared" si="12"/>
        <v>0</v>
      </c>
      <c r="K121" s="34"/>
      <c r="L121" s="34">
        <f t="shared" si="13"/>
        <v>0</v>
      </c>
      <c r="M121" s="34"/>
      <c r="N121" s="34">
        <f t="shared" si="14"/>
        <v>0</v>
      </c>
      <c r="O121" s="34"/>
      <c r="P121" s="34">
        <f t="shared" si="15"/>
        <v>0</v>
      </c>
      <c r="Q121" s="34"/>
      <c r="R121" s="34">
        <f t="shared" si="16"/>
        <v>0</v>
      </c>
      <c r="S121" s="34"/>
      <c r="T121" s="34">
        <f t="shared" si="17"/>
        <v>0</v>
      </c>
      <c r="U121" s="34"/>
      <c r="V121" s="34">
        <f t="shared" si="18"/>
        <v>0</v>
      </c>
      <c r="W121" s="34">
        <f>VLOOKUP(A121,[12]REPNCT004ReporteAuxiliarContabl!A$21:G$304,7,0)</f>
        <v>1860451067</v>
      </c>
      <c r="X121" s="34">
        <f t="shared" si="19"/>
        <v>1860451067</v>
      </c>
    </row>
    <row r="122" spans="1:24" ht="18" hidden="1" customHeight="1" x14ac:dyDescent="0.2">
      <c r="A122" s="44">
        <v>890480184</v>
      </c>
      <c r="B122" s="11">
        <v>210113001</v>
      </c>
      <c r="C122" s="12" t="s">
        <v>345</v>
      </c>
      <c r="D122" s="47" t="s">
        <v>617</v>
      </c>
      <c r="E122" s="34">
        <v>332212560</v>
      </c>
      <c r="F122" s="34">
        <f t="shared" si="10"/>
        <v>332212560</v>
      </c>
      <c r="G122" s="34">
        <v>289257654</v>
      </c>
      <c r="H122" s="34">
        <f t="shared" si="11"/>
        <v>621470214</v>
      </c>
      <c r="I122" s="34">
        <v>338384239</v>
      </c>
      <c r="J122" s="34">
        <f t="shared" si="12"/>
        <v>959854453</v>
      </c>
      <c r="K122" s="34">
        <v>441301525</v>
      </c>
      <c r="L122" s="34">
        <f t="shared" si="13"/>
        <v>1401155978</v>
      </c>
      <c r="M122" s="34">
        <v>2211921298</v>
      </c>
      <c r="N122" s="34">
        <f t="shared" si="14"/>
        <v>3613077276</v>
      </c>
      <c r="O122" s="34">
        <v>188193521</v>
      </c>
      <c r="P122" s="34">
        <f t="shared" si="15"/>
        <v>3801270797</v>
      </c>
      <c r="Q122" s="34">
        <v>0</v>
      </c>
      <c r="R122" s="34">
        <f t="shared" si="16"/>
        <v>3801270797</v>
      </c>
      <c r="S122" s="34">
        <f>VLOOKUP(A122,[11]REPNCT004ReporteAuxiliarContabl!A$21:D$246,4,0)</f>
        <v>101737851</v>
      </c>
      <c r="T122" s="34">
        <f t="shared" si="17"/>
        <v>3903008648</v>
      </c>
      <c r="U122" s="34">
        <v>328482399</v>
      </c>
      <c r="V122" s="34">
        <f t="shared" si="18"/>
        <v>4231491047</v>
      </c>
      <c r="W122" s="34">
        <f>VLOOKUP(A122,[12]REPNCT004ReporteAuxiliarContabl!A$21:G$304,7,0)</f>
        <v>0</v>
      </c>
      <c r="X122" s="34">
        <f t="shared" si="19"/>
        <v>4231491047</v>
      </c>
    </row>
    <row r="123" spans="1:24" ht="18" hidden="1" customHeight="1" x14ac:dyDescent="0.2">
      <c r="A123" s="11">
        <v>890480203</v>
      </c>
      <c r="B123" s="11">
        <v>217013670</v>
      </c>
      <c r="C123" s="27" t="s">
        <v>358</v>
      </c>
      <c r="D123" s="13" t="s">
        <v>579</v>
      </c>
      <c r="E123" s="34"/>
      <c r="F123" s="34">
        <f t="shared" si="10"/>
        <v>0</v>
      </c>
      <c r="G123" s="34"/>
      <c r="H123" s="34">
        <f t="shared" si="11"/>
        <v>0</v>
      </c>
      <c r="I123" s="34">
        <v>164848934</v>
      </c>
      <c r="J123" s="34">
        <f t="shared" si="12"/>
        <v>164848934</v>
      </c>
      <c r="K123" s="34">
        <v>164848934</v>
      </c>
      <c r="L123" s="34">
        <f t="shared" si="13"/>
        <v>329697868</v>
      </c>
      <c r="M123" s="34">
        <v>164848934</v>
      </c>
      <c r="N123" s="34">
        <f t="shared" si="14"/>
        <v>494546802</v>
      </c>
      <c r="O123" s="34">
        <v>164848933</v>
      </c>
      <c r="P123" s="34">
        <f t="shared" si="15"/>
        <v>659395735</v>
      </c>
      <c r="Q123" s="34">
        <v>0</v>
      </c>
      <c r="R123" s="34">
        <f t="shared" si="16"/>
        <v>659395735</v>
      </c>
      <c r="S123" s="34">
        <f>VLOOKUP(A123,[11]REPNCT004ReporteAuxiliarContabl!A$21:D$246,4,0)</f>
        <v>0</v>
      </c>
      <c r="T123" s="34">
        <f t="shared" si="17"/>
        <v>659395735</v>
      </c>
      <c r="U123" s="34"/>
      <c r="V123" s="34">
        <f t="shared" si="18"/>
        <v>659395735</v>
      </c>
      <c r="W123" s="34">
        <f>VLOOKUP(A123,[12]REPNCT004ReporteAuxiliarContabl!A$21:G$304,7,0)</f>
        <v>0</v>
      </c>
      <c r="X123" s="34">
        <f t="shared" si="19"/>
        <v>659395735</v>
      </c>
    </row>
    <row r="124" spans="1:24" ht="18" hidden="1" customHeight="1" x14ac:dyDescent="0.2">
      <c r="A124" s="11">
        <v>890500622</v>
      </c>
      <c r="B124" s="11">
        <v>125354000</v>
      </c>
      <c r="C124" s="12" t="s">
        <v>364</v>
      </c>
      <c r="D124" s="13" t="s">
        <v>15</v>
      </c>
      <c r="E124" s="34"/>
      <c r="F124" s="34">
        <f t="shared" si="10"/>
        <v>0</v>
      </c>
      <c r="G124" s="34"/>
      <c r="H124" s="34">
        <f t="shared" si="11"/>
        <v>0</v>
      </c>
      <c r="I124" s="34"/>
      <c r="J124" s="34">
        <f t="shared" si="12"/>
        <v>0</v>
      </c>
      <c r="K124" s="34"/>
      <c r="L124" s="34">
        <f t="shared" si="13"/>
        <v>0</v>
      </c>
      <c r="M124" s="34"/>
      <c r="N124" s="34">
        <f t="shared" si="14"/>
        <v>0</v>
      </c>
      <c r="O124" s="34"/>
      <c r="P124" s="34">
        <f t="shared" si="15"/>
        <v>0</v>
      </c>
      <c r="Q124" s="34"/>
      <c r="R124" s="34">
        <f t="shared" si="16"/>
        <v>0</v>
      </c>
      <c r="S124" s="34"/>
      <c r="T124" s="34">
        <f t="shared" si="17"/>
        <v>0</v>
      </c>
      <c r="U124" s="34"/>
      <c r="V124" s="34">
        <f t="shared" si="18"/>
        <v>0</v>
      </c>
      <c r="W124" s="34">
        <f>VLOOKUP(A124,[12]REPNCT004ReporteAuxiliarContabl!A$21:G$304,7,0)</f>
        <v>1755464377</v>
      </c>
      <c r="X124" s="34">
        <f t="shared" si="19"/>
        <v>1755464377</v>
      </c>
    </row>
    <row r="125" spans="1:24" ht="18" hidden="1" customHeight="1" x14ac:dyDescent="0.2">
      <c r="A125" s="11">
        <v>890501362</v>
      </c>
      <c r="B125" s="11">
        <v>212054820</v>
      </c>
      <c r="C125" s="12" t="s">
        <v>215</v>
      </c>
      <c r="D125" s="13" t="s">
        <v>450</v>
      </c>
      <c r="E125" s="34"/>
      <c r="F125" s="34">
        <f t="shared" si="10"/>
        <v>0</v>
      </c>
      <c r="G125" s="34"/>
      <c r="H125" s="34">
        <f t="shared" si="11"/>
        <v>0</v>
      </c>
      <c r="I125" s="34">
        <v>22395813</v>
      </c>
      <c r="J125" s="34">
        <f t="shared" si="12"/>
        <v>22395813</v>
      </c>
      <c r="K125" s="34">
        <v>0</v>
      </c>
      <c r="L125" s="34">
        <f t="shared" si="13"/>
        <v>22395813</v>
      </c>
      <c r="M125" s="34">
        <v>0</v>
      </c>
      <c r="N125" s="34">
        <f t="shared" si="14"/>
        <v>22395813</v>
      </c>
      <c r="O125" s="34">
        <v>0</v>
      </c>
      <c r="P125" s="34">
        <f t="shared" si="15"/>
        <v>22395813</v>
      </c>
      <c r="Q125" s="34">
        <v>0</v>
      </c>
      <c r="R125" s="34">
        <f t="shared" si="16"/>
        <v>22395813</v>
      </c>
      <c r="S125" s="34">
        <f>VLOOKUP(A125,[11]REPNCT004ReporteAuxiliarContabl!A$21:D$246,4,0)</f>
        <v>0</v>
      </c>
      <c r="T125" s="34">
        <f t="shared" si="17"/>
        <v>22395813</v>
      </c>
      <c r="U125" s="34"/>
      <c r="V125" s="34">
        <f t="shared" si="18"/>
        <v>22395813</v>
      </c>
      <c r="W125" s="34">
        <f>VLOOKUP(A125,[12]REPNCT004ReporteAuxiliarContabl!A$21:G$304,7,0)</f>
        <v>0</v>
      </c>
      <c r="X125" s="34">
        <f t="shared" si="19"/>
        <v>22395813</v>
      </c>
    </row>
    <row r="126" spans="1:24" ht="18" hidden="1" customHeight="1" x14ac:dyDescent="0.2">
      <c r="A126" s="11">
        <v>890501434</v>
      </c>
      <c r="B126" s="11">
        <v>210154001</v>
      </c>
      <c r="C126" s="12" t="s">
        <v>216</v>
      </c>
      <c r="D126" s="13" t="s">
        <v>451</v>
      </c>
      <c r="E126" s="34">
        <v>2460085120</v>
      </c>
      <c r="F126" s="34">
        <f t="shared" si="10"/>
        <v>2460085120</v>
      </c>
      <c r="G126" s="34">
        <v>2167614835</v>
      </c>
      <c r="H126" s="34">
        <f t="shared" si="11"/>
        <v>4627699955</v>
      </c>
      <c r="I126" s="34">
        <v>776636501</v>
      </c>
      <c r="J126" s="34">
        <f t="shared" si="12"/>
        <v>5404336456</v>
      </c>
      <c r="K126" s="34">
        <v>2391273836</v>
      </c>
      <c r="L126" s="34">
        <f t="shared" si="13"/>
        <v>7795610292</v>
      </c>
      <c r="M126" s="34">
        <v>139127937</v>
      </c>
      <c r="N126" s="34">
        <f t="shared" si="14"/>
        <v>7934738229</v>
      </c>
      <c r="O126" s="34">
        <v>568462430</v>
      </c>
      <c r="P126" s="34">
        <f t="shared" si="15"/>
        <v>8503200659</v>
      </c>
      <c r="Q126" s="34">
        <v>1496799341</v>
      </c>
      <c r="R126" s="34">
        <f t="shared" si="16"/>
        <v>10000000000</v>
      </c>
      <c r="S126" s="34">
        <f>VLOOKUP(A126,[11]REPNCT004ReporteAuxiliarContabl!A$21:D$246,4,0)</f>
        <v>3194193756</v>
      </c>
      <c r="T126" s="34">
        <f t="shared" si="17"/>
        <v>13194193756</v>
      </c>
      <c r="U126" s="34">
        <v>2276782379</v>
      </c>
      <c r="V126" s="34">
        <f t="shared" si="18"/>
        <v>15470976135</v>
      </c>
      <c r="W126" s="34">
        <f>VLOOKUP(A126,[12]REPNCT004ReporteAuxiliarContabl!A$21:G$304,7,0)</f>
        <v>2993075424</v>
      </c>
      <c r="X126" s="34">
        <f t="shared" si="19"/>
        <v>18464051559</v>
      </c>
    </row>
    <row r="127" spans="1:24" ht="18" hidden="1" customHeight="1" x14ac:dyDescent="0.2">
      <c r="A127" s="11">
        <v>890501510</v>
      </c>
      <c r="B127" s="11">
        <v>125454000</v>
      </c>
      <c r="C127" s="12" t="s">
        <v>16</v>
      </c>
      <c r="D127" s="13" t="s">
        <v>83</v>
      </c>
      <c r="E127" s="34"/>
      <c r="F127" s="34">
        <f t="shared" si="10"/>
        <v>0</v>
      </c>
      <c r="G127" s="34"/>
      <c r="H127" s="34">
        <f t="shared" si="11"/>
        <v>0</v>
      </c>
      <c r="I127" s="34"/>
      <c r="J127" s="34">
        <f t="shared" si="12"/>
        <v>0</v>
      </c>
      <c r="K127" s="34"/>
      <c r="L127" s="34">
        <f t="shared" si="13"/>
        <v>0</v>
      </c>
      <c r="M127" s="34"/>
      <c r="N127" s="34">
        <f t="shared" si="14"/>
        <v>0</v>
      </c>
      <c r="O127" s="34"/>
      <c r="P127" s="34">
        <f t="shared" si="15"/>
        <v>0</v>
      </c>
      <c r="Q127" s="34"/>
      <c r="R127" s="34">
        <f t="shared" si="16"/>
        <v>0</v>
      </c>
      <c r="S127" s="34"/>
      <c r="T127" s="34">
        <f t="shared" si="17"/>
        <v>0</v>
      </c>
      <c r="U127" s="34"/>
      <c r="V127" s="34">
        <f t="shared" si="18"/>
        <v>0</v>
      </c>
      <c r="W127" s="34">
        <f>VLOOKUP(A127,[12]REPNCT004ReporteAuxiliarContabl!A$21:G$304,7,0)</f>
        <v>1436598603</v>
      </c>
      <c r="X127" s="34">
        <f t="shared" si="19"/>
        <v>1436598603</v>
      </c>
    </row>
    <row r="128" spans="1:24" ht="18" hidden="1" customHeight="1" x14ac:dyDescent="0.2">
      <c r="A128" s="11">
        <v>890501876</v>
      </c>
      <c r="B128" s="11">
        <v>217354673</v>
      </c>
      <c r="C128" s="12" t="s">
        <v>303</v>
      </c>
      <c r="D128" s="13" t="s">
        <v>533</v>
      </c>
      <c r="E128" s="34"/>
      <c r="F128" s="34">
        <f t="shared" si="10"/>
        <v>0</v>
      </c>
      <c r="G128" s="34"/>
      <c r="H128" s="34">
        <f t="shared" si="11"/>
        <v>0</v>
      </c>
      <c r="I128" s="34">
        <v>5989177</v>
      </c>
      <c r="J128" s="34">
        <f t="shared" si="12"/>
        <v>5989177</v>
      </c>
      <c r="K128" s="34">
        <v>0</v>
      </c>
      <c r="L128" s="34">
        <f t="shared" si="13"/>
        <v>5989177</v>
      </c>
      <c r="M128" s="34">
        <v>0</v>
      </c>
      <c r="N128" s="34">
        <f t="shared" si="14"/>
        <v>5989177</v>
      </c>
      <c r="O128" s="34">
        <v>0</v>
      </c>
      <c r="P128" s="34">
        <f t="shared" si="15"/>
        <v>5989177</v>
      </c>
      <c r="Q128" s="34">
        <v>0</v>
      </c>
      <c r="R128" s="34">
        <f t="shared" si="16"/>
        <v>5989177</v>
      </c>
      <c r="S128" s="34">
        <f>VLOOKUP(A128,[11]REPNCT004ReporteAuxiliarContabl!A$21:D$246,4,0)</f>
        <v>0</v>
      </c>
      <c r="T128" s="34">
        <f t="shared" si="17"/>
        <v>5989177</v>
      </c>
      <c r="U128" s="34"/>
      <c r="V128" s="34">
        <f t="shared" si="18"/>
        <v>5989177</v>
      </c>
      <c r="W128" s="34">
        <f>VLOOKUP(A128,[12]REPNCT004ReporteAuxiliarContabl!A$21:G$304,7,0)</f>
        <v>0</v>
      </c>
      <c r="X128" s="34">
        <f t="shared" si="19"/>
        <v>5989177</v>
      </c>
    </row>
    <row r="129" spans="1:24" ht="18" hidden="1" customHeight="1" x14ac:dyDescent="0.2">
      <c r="A129" s="11">
        <v>890505662</v>
      </c>
      <c r="B129" s="11">
        <v>219954099</v>
      </c>
      <c r="C129" s="12" t="s">
        <v>217</v>
      </c>
      <c r="D129" s="13" t="s">
        <v>452</v>
      </c>
      <c r="E129" s="34"/>
      <c r="F129" s="34">
        <f t="shared" si="10"/>
        <v>0</v>
      </c>
      <c r="G129" s="34"/>
      <c r="H129" s="34">
        <f t="shared" si="11"/>
        <v>0</v>
      </c>
      <c r="I129" s="34">
        <v>6288104</v>
      </c>
      <c r="J129" s="34">
        <f t="shared" si="12"/>
        <v>6288104</v>
      </c>
      <c r="K129" s="34">
        <v>0</v>
      </c>
      <c r="L129" s="34">
        <f t="shared" si="13"/>
        <v>6288104</v>
      </c>
      <c r="M129" s="34">
        <v>0</v>
      </c>
      <c r="N129" s="34">
        <f t="shared" si="14"/>
        <v>6288104</v>
      </c>
      <c r="O129" s="34">
        <v>0</v>
      </c>
      <c r="P129" s="34">
        <f t="shared" si="15"/>
        <v>6288104</v>
      </c>
      <c r="Q129" s="34">
        <v>0</v>
      </c>
      <c r="R129" s="34">
        <f t="shared" si="16"/>
        <v>6288104</v>
      </c>
      <c r="S129" s="34">
        <f>VLOOKUP(A129,[11]REPNCT004ReporteAuxiliarContabl!A$21:D$246,4,0)</f>
        <v>0</v>
      </c>
      <c r="T129" s="34">
        <f t="shared" si="17"/>
        <v>6288104</v>
      </c>
      <c r="U129" s="34"/>
      <c r="V129" s="34">
        <f t="shared" si="18"/>
        <v>6288104</v>
      </c>
      <c r="W129" s="34">
        <f>VLOOKUP(A129,[12]REPNCT004ReporteAuxiliarContabl!A$21:G$304,7,0)</f>
        <v>0</v>
      </c>
      <c r="X129" s="34">
        <f t="shared" si="19"/>
        <v>6288104</v>
      </c>
    </row>
    <row r="130" spans="1:24" ht="18" hidden="1" customHeight="1" x14ac:dyDescent="0.2">
      <c r="A130" s="11">
        <v>890680008</v>
      </c>
      <c r="B130" s="11">
        <v>219025290</v>
      </c>
      <c r="C130" s="12" t="s">
        <v>289</v>
      </c>
      <c r="D130" s="13" t="s">
        <v>519</v>
      </c>
      <c r="E130" s="34">
        <v>0</v>
      </c>
      <c r="F130" s="34">
        <f t="shared" si="10"/>
        <v>0</v>
      </c>
      <c r="G130" s="34">
        <v>0</v>
      </c>
      <c r="H130" s="34">
        <f t="shared" si="11"/>
        <v>0</v>
      </c>
      <c r="I130" s="34"/>
      <c r="J130" s="34">
        <f t="shared" si="12"/>
        <v>0</v>
      </c>
      <c r="K130" s="34">
        <v>494673005</v>
      </c>
      <c r="L130" s="34">
        <f t="shared" si="13"/>
        <v>494673005</v>
      </c>
      <c r="M130" s="34">
        <v>482104505</v>
      </c>
      <c r="N130" s="34">
        <f t="shared" si="14"/>
        <v>976777510</v>
      </c>
      <c r="O130" s="34">
        <v>157413651</v>
      </c>
      <c r="P130" s="34">
        <f t="shared" si="15"/>
        <v>1134191161</v>
      </c>
      <c r="Q130" s="34">
        <v>767350057</v>
      </c>
      <c r="R130" s="34">
        <f t="shared" si="16"/>
        <v>1901541218</v>
      </c>
      <c r="S130" s="34">
        <f>VLOOKUP(A130,[11]REPNCT004ReporteAuxiliarContabl!A$21:D$246,4,0)</f>
        <v>411632395</v>
      </c>
      <c r="T130" s="34">
        <f t="shared" si="17"/>
        <v>2313173613</v>
      </c>
      <c r="U130" s="34">
        <v>565511932</v>
      </c>
      <c r="V130" s="34">
        <f t="shared" si="18"/>
        <v>2878685545</v>
      </c>
      <c r="W130" s="34">
        <f>VLOOKUP(A130,[12]REPNCT004ReporteAuxiliarContabl!A$21:G$304,7,0)</f>
        <v>1009142899</v>
      </c>
      <c r="X130" s="34">
        <f t="shared" si="19"/>
        <v>3887828444</v>
      </c>
    </row>
    <row r="131" spans="1:24" ht="18" hidden="1" customHeight="1" x14ac:dyDescent="0.2">
      <c r="A131" s="11">
        <v>890680062</v>
      </c>
      <c r="B131" s="11">
        <v>127625000</v>
      </c>
      <c r="C131" s="12" t="s">
        <v>17</v>
      </c>
      <c r="D131" s="13" t="s">
        <v>18</v>
      </c>
      <c r="E131" s="34"/>
      <c r="F131" s="34">
        <f t="shared" si="10"/>
        <v>0</v>
      </c>
      <c r="G131" s="34"/>
      <c r="H131" s="34">
        <f t="shared" si="11"/>
        <v>0</v>
      </c>
      <c r="I131" s="34"/>
      <c r="J131" s="34">
        <f t="shared" si="12"/>
        <v>0</v>
      </c>
      <c r="K131" s="34"/>
      <c r="L131" s="34">
        <f t="shared" si="13"/>
        <v>0</v>
      </c>
      <c r="M131" s="34"/>
      <c r="N131" s="34">
        <f t="shared" si="14"/>
        <v>0</v>
      </c>
      <c r="O131" s="34"/>
      <c r="P131" s="34">
        <f t="shared" si="15"/>
        <v>0</v>
      </c>
      <c r="Q131" s="34"/>
      <c r="R131" s="34">
        <f t="shared" si="16"/>
        <v>0</v>
      </c>
      <c r="S131" s="34"/>
      <c r="T131" s="34">
        <f t="shared" si="17"/>
        <v>0</v>
      </c>
      <c r="U131" s="34"/>
      <c r="V131" s="34">
        <f t="shared" si="18"/>
        <v>0</v>
      </c>
      <c r="W131" s="34">
        <f>VLOOKUP(A131,[12]REPNCT004ReporteAuxiliarContabl!A$21:G$304,7,0)</f>
        <v>1163079689</v>
      </c>
      <c r="X131" s="34">
        <f t="shared" si="19"/>
        <v>1163079689</v>
      </c>
    </row>
    <row r="132" spans="1:24" ht="18" hidden="1" customHeight="1" x14ac:dyDescent="0.2">
      <c r="A132" s="11">
        <v>890680378</v>
      </c>
      <c r="B132" s="11">
        <v>210725307</v>
      </c>
      <c r="C132" s="12" t="s">
        <v>290</v>
      </c>
      <c r="D132" s="13" t="s">
        <v>520</v>
      </c>
      <c r="E132" s="34">
        <v>0</v>
      </c>
      <c r="F132" s="34">
        <f t="shared" si="10"/>
        <v>0</v>
      </c>
      <c r="G132" s="34">
        <v>296174624</v>
      </c>
      <c r="H132" s="34">
        <f t="shared" si="11"/>
        <v>296174624</v>
      </c>
      <c r="I132" s="34">
        <v>139176503</v>
      </c>
      <c r="J132" s="34">
        <f t="shared" si="12"/>
        <v>435351127</v>
      </c>
      <c r="K132" s="34">
        <v>233974410</v>
      </c>
      <c r="L132" s="34">
        <f t="shared" si="13"/>
        <v>669325537</v>
      </c>
      <c r="M132" s="34">
        <v>43150435</v>
      </c>
      <c r="N132" s="34">
        <f t="shared" si="14"/>
        <v>712475972</v>
      </c>
      <c r="O132" s="34">
        <v>123868241</v>
      </c>
      <c r="P132" s="34">
        <f t="shared" si="15"/>
        <v>836344213</v>
      </c>
      <c r="Q132" s="34">
        <v>176998361</v>
      </c>
      <c r="R132" s="34">
        <f t="shared" si="16"/>
        <v>1013342574</v>
      </c>
      <c r="S132" s="34">
        <f>VLOOKUP(A132,[11]REPNCT004ReporteAuxiliarContabl!A$21:D$246,4,0)</f>
        <v>364781590</v>
      </c>
      <c r="T132" s="34">
        <f t="shared" si="17"/>
        <v>1378124164</v>
      </c>
      <c r="U132" s="34">
        <v>478081732</v>
      </c>
      <c r="V132" s="34">
        <f t="shared" si="18"/>
        <v>1856205896</v>
      </c>
      <c r="W132" s="34">
        <f>VLOOKUP(A132,[12]REPNCT004ReporteAuxiliarContabl!A$21:G$304,7,0)</f>
        <v>596694373</v>
      </c>
      <c r="X132" s="34">
        <f t="shared" si="19"/>
        <v>2452900269</v>
      </c>
    </row>
    <row r="133" spans="1:24" ht="18" hidden="1" customHeight="1" x14ac:dyDescent="0.2">
      <c r="A133" s="11">
        <v>890700640</v>
      </c>
      <c r="B133" s="11">
        <v>129373000</v>
      </c>
      <c r="C133" s="12" t="s">
        <v>19</v>
      </c>
      <c r="D133" s="13" t="s">
        <v>81</v>
      </c>
      <c r="E133" s="34"/>
      <c r="F133" s="34">
        <f t="shared" ref="F133:F196" si="20">+E133</f>
        <v>0</v>
      </c>
      <c r="G133" s="34"/>
      <c r="H133" s="34">
        <f t="shared" ref="H133:H196" si="21">+F133+G133</f>
        <v>0</v>
      </c>
      <c r="I133" s="34"/>
      <c r="J133" s="34">
        <f t="shared" ref="J133:J196" si="22">+H133+I133</f>
        <v>0</v>
      </c>
      <c r="K133" s="34"/>
      <c r="L133" s="34">
        <f t="shared" ref="L133:L196" si="23">+J133+K133</f>
        <v>0</v>
      </c>
      <c r="M133" s="34"/>
      <c r="N133" s="34">
        <f t="shared" ref="N133:N196" si="24">+L133+M133</f>
        <v>0</v>
      </c>
      <c r="O133" s="34"/>
      <c r="P133" s="34">
        <f t="shared" ref="P133:P196" si="25">+N133+O133</f>
        <v>0</v>
      </c>
      <c r="Q133" s="34"/>
      <c r="R133" s="34">
        <f t="shared" ref="R133:R196" si="26">+P133+Q133</f>
        <v>0</v>
      </c>
      <c r="S133" s="34"/>
      <c r="T133" s="34">
        <f t="shared" ref="T133:T196" si="27">+R133+S133</f>
        <v>0</v>
      </c>
      <c r="U133" s="34"/>
      <c r="V133" s="34">
        <f t="shared" ref="V133:V196" si="28">+T133+U133</f>
        <v>0</v>
      </c>
      <c r="W133" s="34">
        <f>VLOOKUP(A133,[12]REPNCT004ReporteAuxiliarContabl!A$21:G$304,7,0)</f>
        <v>1810158110</v>
      </c>
      <c r="X133" s="34">
        <f t="shared" ref="X133:X196" si="29">+V133+W133</f>
        <v>1810158110</v>
      </c>
    </row>
    <row r="134" spans="1:24" ht="18" hidden="1" customHeight="1" x14ac:dyDescent="0.2">
      <c r="A134" s="11">
        <v>890700942</v>
      </c>
      <c r="B134" s="11">
        <v>210473504</v>
      </c>
      <c r="C134" s="12" t="s">
        <v>254</v>
      </c>
      <c r="D134" s="13" t="s">
        <v>485</v>
      </c>
      <c r="E134" s="34"/>
      <c r="F134" s="34">
        <f t="shared" si="20"/>
        <v>0</v>
      </c>
      <c r="G134" s="34"/>
      <c r="H134" s="34">
        <f t="shared" si="21"/>
        <v>0</v>
      </c>
      <c r="I134" s="34">
        <v>114646399</v>
      </c>
      <c r="J134" s="34">
        <f t="shared" si="22"/>
        <v>114646399</v>
      </c>
      <c r="K134" s="34">
        <v>0</v>
      </c>
      <c r="L134" s="34">
        <f t="shared" si="23"/>
        <v>114646399</v>
      </c>
      <c r="M134" s="34">
        <v>0</v>
      </c>
      <c r="N134" s="34">
        <f t="shared" si="24"/>
        <v>114646399</v>
      </c>
      <c r="O134" s="34">
        <v>0</v>
      </c>
      <c r="P134" s="34">
        <f t="shared" si="25"/>
        <v>114646399</v>
      </c>
      <c r="Q134" s="34">
        <v>0</v>
      </c>
      <c r="R134" s="34">
        <f t="shared" si="26"/>
        <v>114646399</v>
      </c>
      <c r="S134" s="34">
        <f>VLOOKUP(A134,[11]REPNCT004ReporteAuxiliarContabl!A$21:D$246,4,0)</f>
        <v>0</v>
      </c>
      <c r="T134" s="34">
        <f t="shared" si="27"/>
        <v>114646399</v>
      </c>
      <c r="U134" s="34"/>
      <c r="V134" s="34">
        <f t="shared" si="28"/>
        <v>114646399</v>
      </c>
      <c r="W134" s="34">
        <f>VLOOKUP(A134,[12]REPNCT004ReporteAuxiliarContabl!A$21:G$304,7,0)</f>
        <v>0</v>
      </c>
      <c r="X134" s="34">
        <f t="shared" si="29"/>
        <v>114646399</v>
      </c>
    </row>
    <row r="135" spans="1:24" ht="18" hidden="1" customHeight="1" x14ac:dyDescent="0.2">
      <c r="A135" s="11">
        <v>890700961</v>
      </c>
      <c r="B135" s="11">
        <v>212673026</v>
      </c>
      <c r="C135" s="12" t="s">
        <v>255</v>
      </c>
      <c r="D135" s="13" t="s">
        <v>486</v>
      </c>
      <c r="E135" s="34"/>
      <c r="F135" s="34">
        <f t="shared" si="20"/>
        <v>0</v>
      </c>
      <c r="G135" s="34"/>
      <c r="H135" s="34">
        <f t="shared" si="21"/>
        <v>0</v>
      </c>
      <c r="I135" s="34">
        <v>25152416</v>
      </c>
      <c r="J135" s="34">
        <f t="shared" si="22"/>
        <v>25152416</v>
      </c>
      <c r="K135" s="34">
        <v>0</v>
      </c>
      <c r="L135" s="34">
        <f t="shared" si="23"/>
        <v>25152416</v>
      </c>
      <c r="M135" s="34">
        <v>0</v>
      </c>
      <c r="N135" s="34">
        <f t="shared" si="24"/>
        <v>25152416</v>
      </c>
      <c r="O135" s="34">
        <v>0</v>
      </c>
      <c r="P135" s="34">
        <f t="shared" si="25"/>
        <v>25152416</v>
      </c>
      <c r="Q135" s="34">
        <v>0</v>
      </c>
      <c r="R135" s="34">
        <f t="shared" si="26"/>
        <v>25152416</v>
      </c>
      <c r="S135" s="34">
        <f>VLOOKUP(A135,[11]REPNCT004ReporteAuxiliarContabl!A$21:D$246,4,0)</f>
        <v>0</v>
      </c>
      <c r="T135" s="34">
        <f t="shared" si="27"/>
        <v>25152416</v>
      </c>
      <c r="U135" s="34"/>
      <c r="V135" s="34">
        <f t="shared" si="28"/>
        <v>25152416</v>
      </c>
      <c r="W135" s="34">
        <f>VLOOKUP(A135,[12]REPNCT004ReporteAuxiliarContabl!A$21:G$304,7,0)</f>
        <v>0</v>
      </c>
      <c r="X135" s="34">
        <f t="shared" si="29"/>
        <v>25152416</v>
      </c>
    </row>
    <row r="136" spans="1:24" ht="18" hidden="1" customHeight="1" x14ac:dyDescent="0.2">
      <c r="A136" s="11">
        <v>890701077</v>
      </c>
      <c r="B136" s="11">
        <v>218573585</v>
      </c>
      <c r="C136" s="12" t="s">
        <v>218</v>
      </c>
      <c r="D136" s="29" t="s">
        <v>602</v>
      </c>
      <c r="E136" s="34"/>
      <c r="F136" s="34">
        <f t="shared" si="20"/>
        <v>0</v>
      </c>
      <c r="G136" s="34"/>
      <c r="H136" s="34">
        <f t="shared" si="21"/>
        <v>0</v>
      </c>
      <c r="I136" s="34">
        <v>170694028</v>
      </c>
      <c r="J136" s="34">
        <f t="shared" si="22"/>
        <v>170694028</v>
      </c>
      <c r="K136" s="34">
        <v>170694028</v>
      </c>
      <c r="L136" s="34">
        <f t="shared" si="23"/>
        <v>341388056</v>
      </c>
      <c r="M136" s="34">
        <v>170694028</v>
      </c>
      <c r="N136" s="34">
        <f t="shared" si="24"/>
        <v>512082084</v>
      </c>
      <c r="O136" s="34">
        <v>170694027</v>
      </c>
      <c r="P136" s="34">
        <f t="shared" si="25"/>
        <v>682776111</v>
      </c>
      <c r="Q136" s="34">
        <v>0</v>
      </c>
      <c r="R136" s="34">
        <f t="shared" si="26"/>
        <v>682776111</v>
      </c>
      <c r="S136" s="34">
        <f>VLOOKUP(A136,[11]REPNCT004ReporteAuxiliarContabl!A$21:D$246,4,0)</f>
        <v>0</v>
      </c>
      <c r="T136" s="34">
        <f t="shared" si="27"/>
        <v>682776111</v>
      </c>
      <c r="U136" s="34"/>
      <c r="V136" s="34">
        <f t="shared" si="28"/>
        <v>682776111</v>
      </c>
      <c r="W136" s="34">
        <f>VLOOKUP(A136,[12]REPNCT004ReporteAuxiliarContabl!A$21:G$304,7,0)</f>
        <v>0</v>
      </c>
      <c r="X136" s="34">
        <f t="shared" si="29"/>
        <v>682776111</v>
      </c>
    </row>
    <row r="137" spans="1:24" ht="18" hidden="1" customHeight="1" x14ac:dyDescent="0.2">
      <c r="A137" s="11">
        <v>890701933</v>
      </c>
      <c r="B137" s="11">
        <v>214973449</v>
      </c>
      <c r="C137" s="12" t="s">
        <v>219</v>
      </c>
      <c r="D137" s="13" t="s">
        <v>453</v>
      </c>
      <c r="E137" s="34"/>
      <c r="F137" s="34">
        <f t="shared" si="20"/>
        <v>0</v>
      </c>
      <c r="G137" s="34"/>
      <c r="H137" s="34">
        <f t="shared" si="21"/>
        <v>0</v>
      </c>
      <c r="I137" s="34">
        <v>196254445</v>
      </c>
      <c r="J137" s="34">
        <f t="shared" si="22"/>
        <v>196254445</v>
      </c>
      <c r="K137" s="34">
        <v>196254445</v>
      </c>
      <c r="L137" s="34">
        <f t="shared" si="23"/>
        <v>392508890</v>
      </c>
      <c r="M137" s="34">
        <v>196254445</v>
      </c>
      <c r="N137" s="34">
        <f t="shared" si="24"/>
        <v>588763335</v>
      </c>
      <c r="O137" s="34">
        <v>196254443</v>
      </c>
      <c r="P137" s="34">
        <f t="shared" si="25"/>
        <v>785017778</v>
      </c>
      <c r="Q137" s="34">
        <v>0</v>
      </c>
      <c r="R137" s="34">
        <f t="shared" si="26"/>
        <v>785017778</v>
      </c>
      <c r="S137" s="34">
        <f>VLOOKUP(A137,[11]REPNCT004ReporteAuxiliarContabl!A$21:D$246,4,0)</f>
        <v>0</v>
      </c>
      <c r="T137" s="34">
        <f t="shared" si="27"/>
        <v>785017778</v>
      </c>
      <c r="U137" s="34"/>
      <c r="V137" s="34">
        <f t="shared" si="28"/>
        <v>785017778</v>
      </c>
      <c r="W137" s="34">
        <f>VLOOKUP(A137,[12]REPNCT004ReporteAuxiliarContabl!A$21:G$304,7,0)</f>
        <v>0</v>
      </c>
      <c r="X137" s="34">
        <f t="shared" si="29"/>
        <v>785017778</v>
      </c>
    </row>
    <row r="138" spans="1:24" ht="18" hidden="1" customHeight="1" x14ac:dyDescent="0.2">
      <c r="A138" s="11">
        <v>890702015</v>
      </c>
      <c r="B138" s="11">
        <v>211973319</v>
      </c>
      <c r="C138" s="12" t="s">
        <v>220</v>
      </c>
      <c r="D138" s="13" t="s">
        <v>454</v>
      </c>
      <c r="E138" s="34"/>
      <c r="F138" s="34">
        <f t="shared" si="20"/>
        <v>0</v>
      </c>
      <c r="G138" s="34"/>
      <c r="H138" s="34">
        <f t="shared" si="21"/>
        <v>0</v>
      </c>
      <c r="I138" s="34">
        <v>31440520</v>
      </c>
      <c r="J138" s="34">
        <f t="shared" si="22"/>
        <v>31440520</v>
      </c>
      <c r="K138" s="34">
        <v>0</v>
      </c>
      <c r="L138" s="34">
        <f t="shared" si="23"/>
        <v>31440520</v>
      </c>
      <c r="M138" s="34">
        <v>0</v>
      </c>
      <c r="N138" s="34">
        <f t="shared" si="24"/>
        <v>31440520</v>
      </c>
      <c r="O138" s="34">
        <v>0</v>
      </c>
      <c r="P138" s="34">
        <f t="shared" si="25"/>
        <v>31440520</v>
      </c>
      <c r="Q138" s="34">
        <v>0</v>
      </c>
      <c r="R138" s="34">
        <f t="shared" si="26"/>
        <v>31440520</v>
      </c>
      <c r="S138" s="34">
        <f>VLOOKUP(A138,[11]REPNCT004ReporteAuxiliarContabl!A$21:D$246,4,0)</f>
        <v>0</v>
      </c>
      <c r="T138" s="34">
        <f t="shared" si="27"/>
        <v>31440520</v>
      </c>
      <c r="U138" s="34"/>
      <c r="V138" s="34">
        <f t="shared" si="28"/>
        <v>31440520</v>
      </c>
      <c r="W138" s="34">
        <f>VLOOKUP(A138,[12]REPNCT004ReporteAuxiliarContabl!A$21:G$304,7,0)</f>
        <v>0</v>
      </c>
      <c r="X138" s="34">
        <f t="shared" si="29"/>
        <v>31440520</v>
      </c>
    </row>
    <row r="139" spans="1:24" ht="18" hidden="1" customHeight="1" x14ac:dyDescent="0.2">
      <c r="A139" s="11">
        <v>890702027</v>
      </c>
      <c r="B139" s="11">
        <v>216873268</v>
      </c>
      <c r="C139" s="12" t="s">
        <v>221</v>
      </c>
      <c r="D139" s="13" t="s">
        <v>455</v>
      </c>
      <c r="E139" s="34"/>
      <c r="F139" s="34">
        <f t="shared" si="20"/>
        <v>0</v>
      </c>
      <c r="G139" s="34"/>
      <c r="H139" s="34">
        <f t="shared" si="21"/>
        <v>0</v>
      </c>
      <c r="I139" s="34">
        <v>213854392</v>
      </c>
      <c r="J139" s="34">
        <f t="shared" si="22"/>
        <v>213854392</v>
      </c>
      <c r="K139" s="34">
        <v>0</v>
      </c>
      <c r="L139" s="34">
        <f t="shared" si="23"/>
        <v>213854392</v>
      </c>
      <c r="M139" s="34">
        <v>0</v>
      </c>
      <c r="N139" s="34">
        <f t="shared" si="24"/>
        <v>213854392</v>
      </c>
      <c r="O139" s="34">
        <v>0</v>
      </c>
      <c r="P139" s="34">
        <f t="shared" si="25"/>
        <v>213854392</v>
      </c>
      <c r="Q139" s="34">
        <v>0</v>
      </c>
      <c r="R139" s="34">
        <f t="shared" si="26"/>
        <v>213854392</v>
      </c>
      <c r="S139" s="34">
        <f>VLOOKUP(A139,[11]REPNCT004ReporteAuxiliarContabl!A$21:D$246,4,0)</f>
        <v>0</v>
      </c>
      <c r="T139" s="34">
        <f t="shared" si="27"/>
        <v>213854392</v>
      </c>
      <c r="U139" s="34"/>
      <c r="V139" s="34">
        <f t="shared" si="28"/>
        <v>213854392</v>
      </c>
      <c r="W139" s="34">
        <f>VLOOKUP(A139,[12]REPNCT004ReporteAuxiliarContabl!A$21:G$304,7,0)</f>
        <v>0</v>
      </c>
      <c r="X139" s="34">
        <f t="shared" si="29"/>
        <v>213854392</v>
      </c>
    </row>
    <row r="140" spans="1:24" ht="18" hidden="1" customHeight="1" x14ac:dyDescent="0.2">
      <c r="A140" s="11">
        <v>890702038</v>
      </c>
      <c r="B140" s="11">
        <v>216373563</v>
      </c>
      <c r="C140" s="12" t="s">
        <v>222</v>
      </c>
      <c r="D140" s="13" t="s">
        <v>456</v>
      </c>
      <c r="E140" s="34"/>
      <c r="F140" s="34">
        <f t="shared" si="20"/>
        <v>0</v>
      </c>
      <c r="G140" s="34"/>
      <c r="H140" s="34">
        <f t="shared" si="21"/>
        <v>0</v>
      </c>
      <c r="I140" s="34">
        <v>23828141</v>
      </c>
      <c r="J140" s="34">
        <f t="shared" si="22"/>
        <v>23828141</v>
      </c>
      <c r="K140" s="34">
        <v>0</v>
      </c>
      <c r="L140" s="34">
        <f t="shared" si="23"/>
        <v>23828141</v>
      </c>
      <c r="M140" s="34">
        <v>0</v>
      </c>
      <c r="N140" s="34">
        <f t="shared" si="24"/>
        <v>23828141</v>
      </c>
      <c r="O140" s="34">
        <v>0</v>
      </c>
      <c r="P140" s="34">
        <f t="shared" si="25"/>
        <v>23828141</v>
      </c>
      <c r="Q140" s="34">
        <v>0</v>
      </c>
      <c r="R140" s="34">
        <f t="shared" si="26"/>
        <v>23828141</v>
      </c>
      <c r="S140" s="34">
        <f>VLOOKUP(A140,[11]REPNCT004ReporteAuxiliarContabl!A$21:D$246,4,0)</f>
        <v>0</v>
      </c>
      <c r="T140" s="34">
        <f t="shared" si="27"/>
        <v>23828141</v>
      </c>
      <c r="U140" s="34"/>
      <c r="V140" s="34">
        <f t="shared" si="28"/>
        <v>23828141</v>
      </c>
      <c r="W140" s="34">
        <f>VLOOKUP(A140,[12]REPNCT004ReporteAuxiliarContabl!A$21:G$304,7,0)</f>
        <v>0</v>
      </c>
      <c r="X140" s="34">
        <f t="shared" si="29"/>
        <v>23828141</v>
      </c>
    </row>
    <row r="141" spans="1:24" ht="18" hidden="1" customHeight="1" x14ac:dyDescent="0.2">
      <c r="A141" s="11">
        <v>890801052</v>
      </c>
      <c r="B141" s="11">
        <v>111717000</v>
      </c>
      <c r="C141" s="12" t="s">
        <v>256</v>
      </c>
      <c r="D141" s="13" t="s">
        <v>487</v>
      </c>
      <c r="E141" s="34">
        <v>2227648627</v>
      </c>
      <c r="F141" s="34">
        <f t="shared" si="20"/>
        <v>2227648627</v>
      </c>
      <c r="G141" s="34">
        <v>4524818798</v>
      </c>
      <c r="H141" s="34">
        <f t="shared" si="21"/>
        <v>6752467425</v>
      </c>
      <c r="I141" s="34">
        <v>2322280303</v>
      </c>
      <c r="J141" s="34">
        <f t="shared" si="22"/>
        <v>9074747728</v>
      </c>
      <c r="K141" s="34">
        <v>2192553264</v>
      </c>
      <c r="L141" s="34">
        <f t="shared" si="23"/>
        <v>11267300992</v>
      </c>
      <c r="M141" s="34">
        <v>1732699008</v>
      </c>
      <c r="N141" s="34">
        <f t="shared" si="24"/>
        <v>13000000000</v>
      </c>
      <c r="O141" s="34">
        <v>1368170109</v>
      </c>
      <c r="P141" s="34">
        <f t="shared" si="25"/>
        <v>14368170109</v>
      </c>
      <c r="Q141" s="34">
        <v>3209200000</v>
      </c>
      <c r="R141" s="34">
        <f t="shared" si="26"/>
        <v>17577370109</v>
      </c>
      <c r="S141" s="34">
        <f>VLOOKUP(A141,[11]REPNCT004ReporteAuxiliarContabl!A$21:D$246,4,0)</f>
        <v>1661718232</v>
      </c>
      <c r="T141" s="34">
        <f t="shared" si="27"/>
        <v>19239088341</v>
      </c>
      <c r="U141" s="34">
        <v>3001221015</v>
      </c>
      <c r="V141" s="34">
        <f t="shared" si="28"/>
        <v>22240309356</v>
      </c>
      <c r="W141" s="34">
        <f>VLOOKUP(A141,[12]REPNCT004ReporteAuxiliarContabl!A$21:G$304,7,0)</f>
        <v>1721990911</v>
      </c>
      <c r="X141" s="34">
        <f t="shared" si="29"/>
        <v>23962300267</v>
      </c>
    </row>
    <row r="142" spans="1:24" ht="18" hidden="1" customHeight="1" x14ac:dyDescent="0.2">
      <c r="A142" s="11">
        <v>890801053</v>
      </c>
      <c r="B142" s="11">
        <v>210117001</v>
      </c>
      <c r="C142" s="12" t="s">
        <v>257</v>
      </c>
      <c r="D142" s="13" t="s">
        <v>488</v>
      </c>
      <c r="E142" s="34">
        <v>957711100</v>
      </c>
      <c r="F142" s="34">
        <f t="shared" si="20"/>
        <v>957711100</v>
      </c>
      <c r="G142" s="34">
        <v>1488208415</v>
      </c>
      <c r="H142" s="34">
        <f t="shared" si="21"/>
        <v>2445919515</v>
      </c>
      <c r="I142" s="34">
        <v>637535863</v>
      </c>
      <c r="J142" s="34">
        <f t="shared" si="22"/>
        <v>3083455378</v>
      </c>
      <c r="K142" s="34">
        <v>422014379</v>
      </c>
      <c r="L142" s="34">
        <f t="shared" si="23"/>
        <v>3505469757</v>
      </c>
      <c r="M142" s="34">
        <v>891063513</v>
      </c>
      <c r="N142" s="34">
        <f t="shared" si="24"/>
        <v>4396533270</v>
      </c>
      <c r="O142" s="34">
        <v>215646616</v>
      </c>
      <c r="P142" s="34">
        <f t="shared" si="25"/>
        <v>4612179886</v>
      </c>
      <c r="Q142" s="34">
        <v>327239723</v>
      </c>
      <c r="R142" s="34">
        <f t="shared" si="26"/>
        <v>4939419609</v>
      </c>
      <c r="S142" s="34">
        <f>VLOOKUP(A142,[11]REPNCT004ReporteAuxiliarContabl!A$21:D$246,4,0)</f>
        <v>1130982966</v>
      </c>
      <c r="T142" s="34">
        <f t="shared" si="27"/>
        <v>6070402575</v>
      </c>
      <c r="U142" s="34">
        <v>707467846</v>
      </c>
      <c r="V142" s="34">
        <f t="shared" si="28"/>
        <v>6777870421</v>
      </c>
      <c r="W142" s="34">
        <f>VLOOKUP(A142,[12]REPNCT004ReporteAuxiliarContabl!A$21:G$304,7,0)</f>
        <v>851218437</v>
      </c>
      <c r="X142" s="34">
        <f t="shared" si="29"/>
        <v>7629088858</v>
      </c>
    </row>
    <row r="143" spans="1:24" ht="18" hidden="1" customHeight="1" x14ac:dyDescent="0.2">
      <c r="A143" s="11">
        <v>890801063</v>
      </c>
      <c r="B143" s="11">
        <v>27017000</v>
      </c>
      <c r="C143" s="12" t="s">
        <v>21</v>
      </c>
      <c r="D143" s="13" t="s">
        <v>73</v>
      </c>
      <c r="E143" s="34"/>
      <c r="F143" s="34">
        <f t="shared" si="20"/>
        <v>0</v>
      </c>
      <c r="G143" s="34"/>
      <c r="H143" s="34">
        <f t="shared" si="21"/>
        <v>0</v>
      </c>
      <c r="I143" s="34"/>
      <c r="J143" s="34">
        <f t="shared" si="22"/>
        <v>0</v>
      </c>
      <c r="K143" s="34"/>
      <c r="L143" s="34">
        <f t="shared" si="23"/>
        <v>0</v>
      </c>
      <c r="M143" s="34"/>
      <c r="N143" s="34">
        <f t="shared" si="24"/>
        <v>0</v>
      </c>
      <c r="O143" s="34"/>
      <c r="P143" s="34">
        <f t="shared" si="25"/>
        <v>0</v>
      </c>
      <c r="Q143" s="34"/>
      <c r="R143" s="34">
        <f t="shared" si="26"/>
        <v>0</v>
      </c>
      <c r="S143" s="34"/>
      <c r="T143" s="34">
        <f t="shared" si="27"/>
        <v>0</v>
      </c>
      <c r="U143" s="34"/>
      <c r="V143" s="34">
        <f t="shared" si="28"/>
        <v>0</v>
      </c>
      <c r="W143" s="34">
        <f>VLOOKUP(A143,[12]REPNCT004ReporteAuxiliarContabl!A$21:G$304,7,0)</f>
        <v>1730958574</v>
      </c>
      <c r="X143" s="34">
        <f t="shared" si="29"/>
        <v>1730958574</v>
      </c>
    </row>
    <row r="144" spans="1:24" ht="18" hidden="1" customHeight="1" x14ac:dyDescent="0.2">
      <c r="A144" s="11">
        <v>890801130</v>
      </c>
      <c r="B144" s="11">
        <v>218017380</v>
      </c>
      <c r="C144" s="12" t="s">
        <v>291</v>
      </c>
      <c r="D144" s="13" t="s">
        <v>521</v>
      </c>
      <c r="E144" s="34"/>
      <c r="F144" s="34">
        <f t="shared" si="20"/>
        <v>0</v>
      </c>
      <c r="G144" s="34"/>
      <c r="H144" s="34">
        <f t="shared" si="21"/>
        <v>0</v>
      </c>
      <c r="I144" s="34">
        <v>137298244</v>
      </c>
      <c r="J144" s="34">
        <f t="shared" si="22"/>
        <v>137298244</v>
      </c>
      <c r="K144" s="34">
        <v>137298244</v>
      </c>
      <c r="L144" s="34">
        <f t="shared" si="23"/>
        <v>274596488</v>
      </c>
      <c r="M144" s="34">
        <v>137298244</v>
      </c>
      <c r="N144" s="34">
        <f t="shared" si="24"/>
        <v>411894732</v>
      </c>
      <c r="O144" s="34">
        <v>137298243</v>
      </c>
      <c r="P144" s="34">
        <f t="shared" si="25"/>
        <v>549192975</v>
      </c>
      <c r="Q144" s="34">
        <v>0</v>
      </c>
      <c r="R144" s="34">
        <f t="shared" si="26"/>
        <v>549192975</v>
      </c>
      <c r="S144" s="34">
        <f>VLOOKUP(A144,[11]REPNCT004ReporteAuxiliarContabl!A$21:D$246,4,0)</f>
        <v>0</v>
      </c>
      <c r="T144" s="34">
        <f t="shared" si="27"/>
        <v>549192975</v>
      </c>
      <c r="U144" s="34"/>
      <c r="V144" s="34">
        <f t="shared" si="28"/>
        <v>549192975</v>
      </c>
      <c r="W144" s="34">
        <f>VLOOKUP(A144,[12]REPNCT004ReporteAuxiliarContabl!A$21:G$304,7,0)</f>
        <v>0</v>
      </c>
      <c r="X144" s="34">
        <f t="shared" si="29"/>
        <v>549192975</v>
      </c>
    </row>
    <row r="145" spans="1:24" ht="18" hidden="1" customHeight="1" x14ac:dyDescent="0.2">
      <c r="A145" s="11">
        <v>890801145</v>
      </c>
      <c r="B145" s="11">
        <v>214217442</v>
      </c>
      <c r="C145" s="12" t="s">
        <v>223</v>
      </c>
      <c r="D145" s="13" t="s">
        <v>457</v>
      </c>
      <c r="E145" s="34"/>
      <c r="F145" s="34">
        <f t="shared" si="20"/>
        <v>0</v>
      </c>
      <c r="G145" s="34"/>
      <c r="H145" s="34">
        <f t="shared" si="21"/>
        <v>0</v>
      </c>
      <c r="I145" s="34">
        <v>93672627</v>
      </c>
      <c r="J145" s="34">
        <f t="shared" si="22"/>
        <v>93672627</v>
      </c>
      <c r="K145" s="34">
        <v>0</v>
      </c>
      <c r="L145" s="34">
        <f t="shared" si="23"/>
        <v>93672627</v>
      </c>
      <c r="M145" s="34">
        <v>0</v>
      </c>
      <c r="N145" s="34">
        <f t="shared" si="24"/>
        <v>93672627</v>
      </c>
      <c r="O145" s="34">
        <v>0</v>
      </c>
      <c r="P145" s="34">
        <f t="shared" si="25"/>
        <v>93672627</v>
      </c>
      <c r="Q145" s="34">
        <v>0</v>
      </c>
      <c r="R145" s="34">
        <f t="shared" si="26"/>
        <v>93672627</v>
      </c>
      <c r="S145" s="34">
        <f>VLOOKUP(A145,[11]REPNCT004ReporteAuxiliarContabl!A$21:D$246,4,0)</f>
        <v>0</v>
      </c>
      <c r="T145" s="34">
        <f t="shared" si="27"/>
        <v>93672627</v>
      </c>
      <c r="U145" s="34"/>
      <c r="V145" s="34">
        <f t="shared" si="28"/>
        <v>93672627</v>
      </c>
      <c r="W145" s="34">
        <f>VLOOKUP(A145,[12]REPNCT004ReporteAuxiliarContabl!A$21:G$304,7,0)</f>
        <v>0</v>
      </c>
      <c r="X145" s="34">
        <f t="shared" si="29"/>
        <v>93672627</v>
      </c>
    </row>
    <row r="146" spans="1:24" ht="18" hidden="1" customHeight="1" x14ac:dyDescent="0.2">
      <c r="A146" s="11">
        <v>890801152</v>
      </c>
      <c r="B146" s="11">
        <v>217317873</v>
      </c>
      <c r="C146" s="12" t="s">
        <v>302</v>
      </c>
      <c r="D146" s="13" t="s">
        <v>532</v>
      </c>
      <c r="E146" s="34"/>
      <c r="F146" s="34">
        <f t="shared" si="20"/>
        <v>0</v>
      </c>
      <c r="G146" s="34"/>
      <c r="H146" s="34">
        <f t="shared" si="21"/>
        <v>0</v>
      </c>
      <c r="I146" s="34">
        <v>2512727</v>
      </c>
      <c r="J146" s="34">
        <f t="shared" si="22"/>
        <v>2512727</v>
      </c>
      <c r="K146" s="34">
        <v>0</v>
      </c>
      <c r="L146" s="34">
        <f t="shared" si="23"/>
        <v>2512727</v>
      </c>
      <c r="M146" s="34">
        <v>0</v>
      </c>
      <c r="N146" s="34">
        <f t="shared" si="24"/>
        <v>2512727</v>
      </c>
      <c r="O146" s="34">
        <v>0</v>
      </c>
      <c r="P146" s="34">
        <f t="shared" si="25"/>
        <v>2512727</v>
      </c>
      <c r="Q146" s="34">
        <v>0</v>
      </c>
      <c r="R146" s="34">
        <f t="shared" si="26"/>
        <v>2512727</v>
      </c>
      <c r="S146" s="34">
        <f>VLOOKUP(A146,[11]REPNCT004ReporteAuxiliarContabl!A$21:D$246,4,0)</f>
        <v>0</v>
      </c>
      <c r="T146" s="34">
        <f t="shared" si="27"/>
        <v>2512727</v>
      </c>
      <c r="U146" s="34"/>
      <c r="V146" s="34">
        <f t="shared" si="28"/>
        <v>2512727</v>
      </c>
      <c r="W146" s="34">
        <f>VLOOKUP(A146,[12]REPNCT004ReporteAuxiliarContabl!A$21:G$304,7,0)</f>
        <v>0</v>
      </c>
      <c r="X146" s="34">
        <f t="shared" si="29"/>
        <v>2512727</v>
      </c>
    </row>
    <row r="147" spans="1:24" ht="18" hidden="1" customHeight="1" x14ac:dyDescent="0.2">
      <c r="A147" s="11">
        <v>890900286</v>
      </c>
      <c r="B147" s="11">
        <v>110505000</v>
      </c>
      <c r="C147" s="12" t="s">
        <v>224</v>
      </c>
      <c r="D147" s="13" t="s">
        <v>458</v>
      </c>
      <c r="E147" s="34">
        <v>8342226517</v>
      </c>
      <c r="F147" s="34">
        <f t="shared" si="20"/>
        <v>8342226517</v>
      </c>
      <c r="G147" s="34">
        <v>5753013343</v>
      </c>
      <c r="H147" s="34">
        <f t="shared" si="21"/>
        <v>14095239860</v>
      </c>
      <c r="I147" s="34">
        <v>4937108736</v>
      </c>
      <c r="J147" s="34">
        <f t="shared" si="22"/>
        <v>19032348596</v>
      </c>
      <c r="K147" s="34">
        <v>1040089680</v>
      </c>
      <c r="L147" s="34">
        <f t="shared" si="23"/>
        <v>20072438276</v>
      </c>
      <c r="M147" s="34">
        <v>2246046509</v>
      </c>
      <c r="N147" s="34">
        <f t="shared" si="24"/>
        <v>22318484785</v>
      </c>
      <c r="O147" s="34">
        <v>18971896695</v>
      </c>
      <c r="P147" s="34">
        <f t="shared" si="25"/>
        <v>41290381480</v>
      </c>
      <c r="Q147" s="34">
        <v>9776820805</v>
      </c>
      <c r="R147" s="34">
        <f t="shared" si="26"/>
        <v>51067202285</v>
      </c>
      <c r="S147" s="34">
        <f>VLOOKUP(A147,[11]REPNCT004ReporteAuxiliarContabl!A$21:D$246,4,0)</f>
        <v>131411391</v>
      </c>
      <c r="T147" s="34">
        <f t="shared" si="27"/>
        <v>51198613676</v>
      </c>
      <c r="U147" s="34">
        <v>422508603</v>
      </c>
      <c r="V147" s="34">
        <f t="shared" si="28"/>
        <v>51621122279</v>
      </c>
      <c r="W147" s="34">
        <f>VLOOKUP(A147,[12]REPNCT004ReporteAuxiliarContabl!A$21:G$304,7,0)</f>
        <v>1700000000</v>
      </c>
      <c r="X147" s="34">
        <f t="shared" si="29"/>
        <v>53321122279</v>
      </c>
    </row>
    <row r="148" spans="1:24" ht="18" hidden="1" customHeight="1" x14ac:dyDescent="0.2">
      <c r="A148" s="11">
        <v>890905211</v>
      </c>
      <c r="B148" s="11">
        <v>210105001</v>
      </c>
      <c r="C148" s="12" t="s">
        <v>258</v>
      </c>
      <c r="D148" s="13" t="s">
        <v>489</v>
      </c>
      <c r="E148" s="34">
        <v>1144287707</v>
      </c>
      <c r="F148" s="34">
        <f t="shared" si="20"/>
        <v>1144287707</v>
      </c>
      <c r="G148" s="34">
        <v>899912701</v>
      </c>
      <c r="H148" s="34">
        <f t="shared" si="21"/>
        <v>2044200408</v>
      </c>
      <c r="I148" s="34">
        <v>516039907</v>
      </c>
      <c r="J148" s="34">
        <f t="shared" si="22"/>
        <v>2560240315</v>
      </c>
      <c r="K148" s="34">
        <v>828928718</v>
      </c>
      <c r="L148" s="34">
        <f t="shared" si="23"/>
        <v>3389169033</v>
      </c>
      <c r="M148" s="34">
        <v>188408592</v>
      </c>
      <c r="N148" s="34">
        <f t="shared" si="24"/>
        <v>3577577625</v>
      </c>
      <c r="O148" s="34">
        <v>435305864</v>
      </c>
      <c r="P148" s="34">
        <f t="shared" si="25"/>
        <v>4012883489</v>
      </c>
      <c r="Q148" s="34">
        <v>518112818</v>
      </c>
      <c r="R148" s="34">
        <f t="shared" si="26"/>
        <v>4530996307</v>
      </c>
      <c r="S148" s="34">
        <f>VLOOKUP(A148,[11]REPNCT004ReporteAuxiliarContabl!A$21:D$246,4,0)</f>
        <v>1284440367</v>
      </c>
      <c r="T148" s="34">
        <f t="shared" si="27"/>
        <v>5815436674</v>
      </c>
      <c r="U148" s="34">
        <v>1585318419</v>
      </c>
      <c r="V148" s="34">
        <f t="shared" si="28"/>
        <v>7400755093</v>
      </c>
      <c r="W148" s="34">
        <f>VLOOKUP(A148,[12]REPNCT004ReporteAuxiliarContabl!A$21:G$304,7,0)</f>
        <v>3433670499</v>
      </c>
      <c r="X148" s="34">
        <f t="shared" si="29"/>
        <v>10834425592</v>
      </c>
    </row>
    <row r="149" spans="1:24" ht="18" hidden="1" customHeight="1" thickBot="1" x14ac:dyDescent="0.2">
      <c r="A149" s="11">
        <v>890907106</v>
      </c>
      <c r="B149" s="11">
        <v>216605266</v>
      </c>
      <c r="C149" s="12" t="s">
        <v>225</v>
      </c>
      <c r="D149" s="13" t="s">
        <v>459</v>
      </c>
      <c r="E149" s="34">
        <v>577624580</v>
      </c>
      <c r="F149" s="34">
        <f t="shared" si="20"/>
        <v>577624580</v>
      </c>
      <c r="G149" s="34">
        <v>456873321</v>
      </c>
      <c r="H149" s="34">
        <f t="shared" si="21"/>
        <v>1034497901</v>
      </c>
      <c r="I149" s="34">
        <v>227750517</v>
      </c>
      <c r="J149" s="34">
        <f t="shared" si="22"/>
        <v>1262248418</v>
      </c>
      <c r="K149" s="34">
        <v>382675363</v>
      </c>
      <c r="L149" s="34">
        <f t="shared" si="23"/>
        <v>1644923781</v>
      </c>
      <c r="M149" s="34">
        <v>76915416</v>
      </c>
      <c r="N149" s="34">
        <f t="shared" si="24"/>
        <v>1721839197</v>
      </c>
      <c r="O149" s="34">
        <v>192137076</v>
      </c>
      <c r="P149" s="34">
        <f t="shared" si="25"/>
        <v>1913976273</v>
      </c>
      <c r="Q149" s="34">
        <v>269431634</v>
      </c>
      <c r="R149" s="34">
        <f t="shared" si="26"/>
        <v>2183407907</v>
      </c>
      <c r="S149" s="34">
        <f>VLOOKUP(A149,[11]REPNCT004ReporteAuxiliarContabl!A$21:D$246,4,0)</f>
        <v>593691754</v>
      </c>
      <c r="T149" s="34">
        <f t="shared" si="27"/>
        <v>2777099661</v>
      </c>
      <c r="U149" s="34">
        <v>759714230</v>
      </c>
      <c r="V149" s="34">
        <f t="shared" si="28"/>
        <v>3536813891</v>
      </c>
      <c r="W149" s="34">
        <f>VLOOKUP(A149,[12]REPNCT004ReporteAuxiliarContabl!A$21:G$304,7,0)</f>
        <v>874151761</v>
      </c>
      <c r="X149" s="34">
        <f t="shared" si="29"/>
        <v>4410965652</v>
      </c>
    </row>
    <row r="150" spans="1:24" ht="18" hidden="1" customHeight="1" thickBot="1" x14ac:dyDescent="0.25">
      <c r="A150" s="44">
        <v>890907317</v>
      </c>
      <c r="B150" s="11">
        <v>211505615</v>
      </c>
      <c r="C150" s="12" t="s">
        <v>263</v>
      </c>
      <c r="D150" s="45" t="s">
        <v>619</v>
      </c>
      <c r="E150" s="34">
        <v>274345533</v>
      </c>
      <c r="F150" s="34">
        <f t="shared" si="20"/>
        <v>274345533</v>
      </c>
      <c r="G150" s="34">
        <v>212366791</v>
      </c>
      <c r="H150" s="34">
        <f t="shared" si="21"/>
        <v>486712324</v>
      </c>
      <c r="I150" s="34">
        <v>328918185</v>
      </c>
      <c r="J150" s="34">
        <f t="shared" si="22"/>
        <v>815630509</v>
      </c>
      <c r="K150" s="34">
        <v>180428325</v>
      </c>
      <c r="L150" s="34">
        <f t="shared" si="23"/>
        <v>996058834</v>
      </c>
      <c r="M150" s="34">
        <v>30691762</v>
      </c>
      <c r="N150" s="34">
        <f t="shared" si="24"/>
        <v>1026750596</v>
      </c>
      <c r="O150" s="34">
        <v>77905765</v>
      </c>
      <c r="P150" s="34">
        <f t="shared" si="25"/>
        <v>1104656361</v>
      </c>
      <c r="Q150" s="34">
        <v>102783635</v>
      </c>
      <c r="R150" s="34">
        <f t="shared" si="26"/>
        <v>1207439996</v>
      </c>
      <c r="S150" s="34">
        <f>VLOOKUP(A150,[11]REPNCT004ReporteAuxiliarContabl!A$21:D$246,4,0)</f>
        <v>303874180</v>
      </c>
      <c r="T150" s="34">
        <f t="shared" si="27"/>
        <v>1511314176</v>
      </c>
      <c r="U150" s="34">
        <v>410014738</v>
      </c>
      <c r="V150" s="34">
        <f t="shared" si="28"/>
        <v>1921328914</v>
      </c>
      <c r="W150" s="34">
        <f>VLOOKUP(A150,[12]REPNCT004ReporteAuxiliarContabl!A$21:G$304,7,0)</f>
        <v>288717039</v>
      </c>
      <c r="X150" s="34">
        <f t="shared" si="29"/>
        <v>2210045953</v>
      </c>
    </row>
    <row r="151" spans="1:24" ht="18" hidden="1" customHeight="1" x14ac:dyDescent="0.2">
      <c r="A151" s="11">
        <v>890980040</v>
      </c>
      <c r="B151" s="11">
        <v>120205000</v>
      </c>
      <c r="C151" s="12" t="s">
        <v>23</v>
      </c>
      <c r="D151" s="13" t="s">
        <v>122</v>
      </c>
      <c r="E151" s="34"/>
      <c r="F151" s="34">
        <f t="shared" si="20"/>
        <v>0</v>
      </c>
      <c r="G151" s="34"/>
      <c r="H151" s="34">
        <f t="shared" si="21"/>
        <v>0</v>
      </c>
      <c r="I151" s="34"/>
      <c r="J151" s="34">
        <f t="shared" si="22"/>
        <v>0</v>
      </c>
      <c r="K151" s="34"/>
      <c r="L151" s="34">
        <f t="shared" si="23"/>
        <v>0</v>
      </c>
      <c r="M151" s="34"/>
      <c r="N151" s="34">
        <f t="shared" si="24"/>
        <v>0</v>
      </c>
      <c r="O151" s="34"/>
      <c r="P151" s="34">
        <f t="shared" si="25"/>
        <v>0</v>
      </c>
      <c r="Q151" s="34"/>
      <c r="R151" s="34">
        <f t="shared" si="26"/>
        <v>0</v>
      </c>
      <c r="S151" s="34"/>
      <c r="T151" s="34">
        <f t="shared" si="27"/>
        <v>0</v>
      </c>
      <c r="U151" s="34"/>
      <c r="V151" s="34">
        <f t="shared" si="28"/>
        <v>0</v>
      </c>
      <c r="W151" s="34">
        <f>VLOOKUP(A151,[12]REPNCT004ReporteAuxiliarContabl!A$21:G$304,7,0)</f>
        <v>2285185465</v>
      </c>
      <c r="X151" s="34">
        <f t="shared" si="29"/>
        <v>2285185465</v>
      </c>
    </row>
    <row r="152" spans="1:24" ht="18" hidden="1" customHeight="1" x14ac:dyDescent="0.2">
      <c r="A152" s="44">
        <v>890980093</v>
      </c>
      <c r="B152" s="11">
        <v>216005360</v>
      </c>
      <c r="C152" s="12" t="s">
        <v>226</v>
      </c>
      <c r="D152" s="48" t="s">
        <v>618</v>
      </c>
      <c r="E152" s="34">
        <v>453911533</v>
      </c>
      <c r="F152" s="34">
        <f t="shared" si="20"/>
        <v>453911533</v>
      </c>
      <c r="G152" s="34">
        <v>335231333</v>
      </c>
      <c r="H152" s="34">
        <f t="shared" si="21"/>
        <v>789142866</v>
      </c>
      <c r="I152" s="34">
        <v>139715420</v>
      </c>
      <c r="J152" s="34">
        <f t="shared" si="22"/>
        <v>928858286</v>
      </c>
      <c r="K152" s="34">
        <v>236987764</v>
      </c>
      <c r="L152" s="34">
        <f t="shared" si="23"/>
        <v>1165846050</v>
      </c>
      <c r="M152" s="34">
        <v>34606080</v>
      </c>
      <c r="N152" s="34">
        <f t="shared" si="24"/>
        <v>1200452130</v>
      </c>
      <c r="O152" s="34">
        <v>116542399</v>
      </c>
      <c r="P152" s="34">
        <f t="shared" si="25"/>
        <v>1316994529</v>
      </c>
      <c r="Q152" s="34">
        <v>813966612</v>
      </c>
      <c r="R152" s="34">
        <f t="shared" si="26"/>
        <v>2130961141</v>
      </c>
      <c r="S152" s="34">
        <f>VLOOKUP(A152,[11]REPNCT004ReporteAuxiliarContabl!A$21:D$246,4,0)</f>
        <v>769451814</v>
      </c>
      <c r="T152" s="34">
        <f t="shared" si="27"/>
        <v>2900412955</v>
      </c>
      <c r="U152" s="34">
        <v>197588897</v>
      </c>
      <c r="V152" s="34">
        <f t="shared" si="28"/>
        <v>3098001852</v>
      </c>
      <c r="W152" s="34">
        <f>VLOOKUP(A152,[12]REPNCT004ReporteAuxiliarContabl!A$21:G$304,7,0)</f>
        <v>218434435</v>
      </c>
      <c r="X152" s="34">
        <f t="shared" si="29"/>
        <v>3316436287</v>
      </c>
    </row>
    <row r="153" spans="1:24" ht="18" hidden="1" customHeight="1" x14ac:dyDescent="0.2">
      <c r="A153" s="11">
        <v>890980095</v>
      </c>
      <c r="B153" s="11">
        <v>214505045</v>
      </c>
      <c r="C153" s="12" t="s">
        <v>264</v>
      </c>
      <c r="D153" s="13" t="s">
        <v>494</v>
      </c>
      <c r="E153" s="34">
        <v>369125066</v>
      </c>
      <c r="F153" s="34">
        <f t="shared" si="20"/>
        <v>369125066</v>
      </c>
      <c r="G153" s="34">
        <v>289257654</v>
      </c>
      <c r="H153" s="34">
        <f t="shared" si="21"/>
        <v>658382720</v>
      </c>
      <c r="I153" s="34">
        <v>155967286</v>
      </c>
      <c r="J153" s="34">
        <f t="shared" si="22"/>
        <v>814350006</v>
      </c>
      <c r="K153" s="34">
        <v>895369569</v>
      </c>
      <c r="L153" s="34">
        <f t="shared" si="23"/>
        <v>1709719575</v>
      </c>
      <c r="M153" s="34">
        <v>41868576</v>
      </c>
      <c r="N153" s="34">
        <f t="shared" si="24"/>
        <v>1751588151</v>
      </c>
      <c r="O153" s="34">
        <v>95340765</v>
      </c>
      <c r="P153" s="34">
        <f t="shared" si="25"/>
        <v>1846928916</v>
      </c>
      <c r="Q153" s="34">
        <v>115541591</v>
      </c>
      <c r="R153" s="34">
        <f t="shared" si="26"/>
        <v>1962470507</v>
      </c>
      <c r="S153" s="34">
        <f>VLOOKUP(A153,[11]REPNCT004ReporteAuxiliarContabl!A$21:D$246,4,0)</f>
        <v>284018167</v>
      </c>
      <c r="T153" s="34">
        <f t="shared" si="27"/>
        <v>2246488674</v>
      </c>
      <c r="U153" s="34">
        <v>354311853</v>
      </c>
      <c r="V153" s="34">
        <f t="shared" si="28"/>
        <v>2600800527</v>
      </c>
      <c r="W153" s="34">
        <f>VLOOKUP(A153,[12]REPNCT004ReporteAuxiliarContabl!A$21:G$304,7,0)</f>
        <v>407297252</v>
      </c>
      <c r="X153" s="34">
        <f t="shared" si="29"/>
        <v>3008097779</v>
      </c>
    </row>
    <row r="154" spans="1:24" ht="18" hidden="1" customHeight="1" x14ac:dyDescent="0.2">
      <c r="A154" s="11">
        <v>890980112</v>
      </c>
      <c r="B154" s="11">
        <v>218805088</v>
      </c>
      <c r="C154" s="12" t="s">
        <v>227</v>
      </c>
      <c r="D154" s="13" t="s">
        <v>460</v>
      </c>
      <c r="E154" s="34">
        <v>0</v>
      </c>
      <c r="F154" s="34">
        <f t="shared" si="20"/>
        <v>0</v>
      </c>
      <c r="G154" s="34">
        <v>417816611</v>
      </c>
      <c r="H154" s="34">
        <f t="shared" si="21"/>
        <v>417816611</v>
      </c>
      <c r="I154" s="34">
        <v>225286079</v>
      </c>
      <c r="J154" s="34">
        <f t="shared" si="22"/>
        <v>643102690</v>
      </c>
      <c r="K154" s="34">
        <v>582509372</v>
      </c>
      <c r="L154" s="34">
        <f t="shared" si="23"/>
        <v>1225612062</v>
      </c>
      <c r="M154" s="34">
        <v>412589152</v>
      </c>
      <c r="N154" s="34">
        <f t="shared" si="24"/>
        <v>1638201214</v>
      </c>
      <c r="O154" s="34">
        <v>471085556</v>
      </c>
      <c r="P154" s="34">
        <f t="shared" si="25"/>
        <v>2109286770</v>
      </c>
      <c r="Q154" s="34">
        <v>341937354</v>
      </c>
      <c r="R154" s="34">
        <f t="shared" si="26"/>
        <v>2451224124</v>
      </c>
      <c r="S154" s="34">
        <f>VLOOKUP(A154,[11]REPNCT004ReporteAuxiliarContabl!A$21:D$246,4,0)</f>
        <v>408537354</v>
      </c>
      <c r="T154" s="34">
        <f t="shared" si="27"/>
        <v>2859761478</v>
      </c>
      <c r="U154" s="34">
        <v>445161046</v>
      </c>
      <c r="V154" s="34">
        <f t="shared" si="28"/>
        <v>3304922524</v>
      </c>
      <c r="W154" s="34">
        <f>VLOOKUP(A154,[12]REPNCT004ReporteAuxiliarContabl!A$21:G$304,7,0)</f>
        <v>515566141</v>
      </c>
      <c r="X154" s="34">
        <f t="shared" si="29"/>
        <v>3820488665</v>
      </c>
    </row>
    <row r="155" spans="1:24" ht="18" hidden="1" customHeight="1" x14ac:dyDescent="0.2">
      <c r="A155" s="11">
        <v>890980331</v>
      </c>
      <c r="B155" s="11">
        <v>213105631</v>
      </c>
      <c r="C155" s="12" t="s">
        <v>265</v>
      </c>
      <c r="D155" s="13" t="s">
        <v>495</v>
      </c>
      <c r="E155" s="34">
        <v>89783000</v>
      </c>
      <c r="F155" s="34">
        <f t="shared" si="20"/>
        <v>89783000</v>
      </c>
      <c r="G155" s="34">
        <v>51668094</v>
      </c>
      <c r="H155" s="34">
        <f t="shared" si="21"/>
        <v>141451094</v>
      </c>
      <c r="I155" s="34">
        <v>23375723</v>
      </c>
      <c r="J155" s="34">
        <f t="shared" si="22"/>
        <v>164826817</v>
      </c>
      <c r="K155" s="34">
        <v>39472878</v>
      </c>
      <c r="L155" s="34">
        <f t="shared" si="23"/>
        <v>204299695</v>
      </c>
      <c r="M155" s="34">
        <v>4658357</v>
      </c>
      <c r="N155" s="34">
        <f t="shared" si="24"/>
        <v>208958052</v>
      </c>
      <c r="O155" s="34">
        <v>25290736</v>
      </c>
      <c r="P155" s="34">
        <f t="shared" si="25"/>
        <v>234248788</v>
      </c>
      <c r="Q155" s="34">
        <v>51106408</v>
      </c>
      <c r="R155" s="34">
        <f t="shared" si="26"/>
        <v>285355196</v>
      </c>
      <c r="S155" s="34">
        <f>VLOOKUP(A155,[11]REPNCT004ReporteAuxiliarContabl!A$21:D$246,4,0)</f>
        <v>77863719</v>
      </c>
      <c r="T155" s="34">
        <f t="shared" si="27"/>
        <v>363218915</v>
      </c>
      <c r="U155" s="34">
        <v>152850459</v>
      </c>
      <c r="V155" s="34">
        <f t="shared" si="28"/>
        <v>516069374</v>
      </c>
      <c r="W155" s="34">
        <f>VLOOKUP(A155,[12]REPNCT004ReporteAuxiliarContabl!A$21:G$304,7,0)</f>
        <v>142047841</v>
      </c>
      <c r="X155" s="34">
        <f t="shared" si="29"/>
        <v>658117215</v>
      </c>
    </row>
    <row r="156" spans="1:24" ht="18" hidden="1" customHeight="1" x14ac:dyDescent="0.2">
      <c r="A156" s="11">
        <v>890980781</v>
      </c>
      <c r="B156" s="11">
        <v>210905809</v>
      </c>
      <c r="C156" s="12" t="s">
        <v>228</v>
      </c>
      <c r="D156" s="13" t="s">
        <v>461</v>
      </c>
      <c r="E156" s="34"/>
      <c r="F156" s="34">
        <f t="shared" si="20"/>
        <v>0</v>
      </c>
      <c r="G156" s="34"/>
      <c r="H156" s="34">
        <f t="shared" si="21"/>
        <v>0</v>
      </c>
      <c r="I156" s="34">
        <v>20373456</v>
      </c>
      <c r="J156" s="34">
        <f t="shared" si="22"/>
        <v>20373456</v>
      </c>
      <c r="K156" s="34">
        <v>0</v>
      </c>
      <c r="L156" s="34">
        <f t="shared" si="23"/>
        <v>20373456</v>
      </c>
      <c r="M156" s="34">
        <v>0</v>
      </c>
      <c r="N156" s="34">
        <f t="shared" si="24"/>
        <v>20373456</v>
      </c>
      <c r="O156" s="34">
        <v>0</v>
      </c>
      <c r="P156" s="34">
        <f t="shared" si="25"/>
        <v>20373456</v>
      </c>
      <c r="Q156" s="34">
        <v>0</v>
      </c>
      <c r="R156" s="34">
        <f t="shared" si="26"/>
        <v>20373456</v>
      </c>
      <c r="S156" s="34">
        <f>VLOOKUP(A156,[11]REPNCT004ReporteAuxiliarContabl!A$21:D$246,4,0)</f>
        <v>0</v>
      </c>
      <c r="T156" s="34">
        <f t="shared" si="27"/>
        <v>20373456</v>
      </c>
      <c r="U156" s="34"/>
      <c r="V156" s="34">
        <f t="shared" si="28"/>
        <v>20373456</v>
      </c>
      <c r="W156" s="34">
        <f>VLOOKUP(A156,[12]REPNCT004ReporteAuxiliarContabl!A$21:G$304,7,0)</f>
        <v>0</v>
      </c>
      <c r="X156" s="34">
        <f t="shared" si="29"/>
        <v>20373456</v>
      </c>
    </row>
    <row r="157" spans="1:24" ht="18" hidden="1" customHeight="1" x14ac:dyDescent="0.2">
      <c r="A157" s="11">
        <v>890981000</v>
      </c>
      <c r="B157" s="11">
        <v>218505585</v>
      </c>
      <c r="C157" s="12" t="s">
        <v>324</v>
      </c>
      <c r="D157" s="13" t="s">
        <v>552</v>
      </c>
      <c r="E157" s="34"/>
      <c r="F157" s="34">
        <f t="shared" si="20"/>
        <v>0</v>
      </c>
      <c r="G157" s="34"/>
      <c r="H157" s="34">
        <f t="shared" si="21"/>
        <v>0</v>
      </c>
      <c r="I157" s="34">
        <v>194482682</v>
      </c>
      <c r="J157" s="34">
        <f t="shared" si="22"/>
        <v>194482682</v>
      </c>
      <c r="K157" s="34">
        <v>194482682</v>
      </c>
      <c r="L157" s="34">
        <f t="shared" si="23"/>
        <v>388965364</v>
      </c>
      <c r="M157" s="34">
        <v>194482682</v>
      </c>
      <c r="N157" s="34">
        <f t="shared" si="24"/>
        <v>583448046</v>
      </c>
      <c r="O157" s="34">
        <v>194482680</v>
      </c>
      <c r="P157" s="34">
        <f t="shared" si="25"/>
        <v>777930726</v>
      </c>
      <c r="Q157" s="34">
        <v>0</v>
      </c>
      <c r="R157" s="34">
        <f t="shared" si="26"/>
        <v>777930726</v>
      </c>
      <c r="S157" s="34">
        <f>VLOOKUP(A157,[11]REPNCT004ReporteAuxiliarContabl!A$21:D$246,4,0)</f>
        <v>0</v>
      </c>
      <c r="T157" s="34">
        <f t="shared" si="27"/>
        <v>777930726</v>
      </c>
      <c r="U157" s="34"/>
      <c r="V157" s="34">
        <f t="shared" si="28"/>
        <v>777930726</v>
      </c>
      <c r="W157" s="34">
        <f>VLOOKUP(A157,[12]REPNCT004ReporteAuxiliarContabl!A$21:G$304,7,0)</f>
        <v>0</v>
      </c>
      <c r="X157" s="34">
        <f t="shared" si="29"/>
        <v>777930726</v>
      </c>
    </row>
    <row r="158" spans="1:24" ht="18" hidden="1" customHeight="1" x14ac:dyDescent="0.2">
      <c r="A158" s="11">
        <v>890981107</v>
      </c>
      <c r="B158" s="11">
        <v>214205142</v>
      </c>
      <c r="C158" s="12" t="s">
        <v>334</v>
      </c>
      <c r="D158" s="13" t="s">
        <v>561</v>
      </c>
      <c r="E158" s="34"/>
      <c r="F158" s="34">
        <f t="shared" si="20"/>
        <v>0</v>
      </c>
      <c r="G158" s="34"/>
      <c r="H158" s="34">
        <f t="shared" si="21"/>
        <v>0</v>
      </c>
      <c r="I158" s="34">
        <v>58221729</v>
      </c>
      <c r="J158" s="34">
        <f t="shared" si="22"/>
        <v>58221729</v>
      </c>
      <c r="K158" s="34">
        <v>0</v>
      </c>
      <c r="L158" s="34">
        <f t="shared" si="23"/>
        <v>58221729</v>
      </c>
      <c r="M158" s="34">
        <v>0</v>
      </c>
      <c r="N158" s="34">
        <f t="shared" si="24"/>
        <v>58221729</v>
      </c>
      <c r="O158" s="34">
        <v>0</v>
      </c>
      <c r="P158" s="34">
        <f t="shared" si="25"/>
        <v>58221729</v>
      </c>
      <c r="Q158" s="34">
        <v>0</v>
      </c>
      <c r="R158" s="34">
        <f t="shared" si="26"/>
        <v>58221729</v>
      </c>
      <c r="S158" s="34">
        <f>VLOOKUP(A158,[11]REPNCT004ReporteAuxiliarContabl!A$21:D$246,4,0)</f>
        <v>0</v>
      </c>
      <c r="T158" s="34">
        <f t="shared" si="27"/>
        <v>58221729</v>
      </c>
      <c r="U158" s="34"/>
      <c r="V158" s="34">
        <f t="shared" si="28"/>
        <v>58221729</v>
      </c>
      <c r="W158" s="34">
        <f>VLOOKUP(A158,[12]REPNCT004ReporteAuxiliarContabl!A$21:G$304,7,0)</f>
        <v>0</v>
      </c>
      <c r="X158" s="34">
        <f t="shared" si="29"/>
        <v>58221729</v>
      </c>
    </row>
    <row r="159" spans="1:24" ht="18" hidden="1" customHeight="1" x14ac:dyDescent="0.2">
      <c r="A159" s="11">
        <v>890981138</v>
      </c>
      <c r="B159" s="11">
        <v>213705837</v>
      </c>
      <c r="C159" s="12" t="s">
        <v>315</v>
      </c>
      <c r="D159" s="13" t="s">
        <v>544</v>
      </c>
      <c r="E159" s="34"/>
      <c r="F159" s="34">
        <f t="shared" si="20"/>
        <v>0</v>
      </c>
      <c r="G159" s="34">
        <v>83279479</v>
      </c>
      <c r="H159" s="34">
        <f t="shared" si="21"/>
        <v>83279479</v>
      </c>
      <c r="I159" s="34">
        <v>2470563200</v>
      </c>
      <c r="J159" s="34">
        <f t="shared" si="22"/>
        <v>2553842679</v>
      </c>
      <c r="K159" s="34">
        <v>568319048</v>
      </c>
      <c r="L159" s="34">
        <f t="shared" si="23"/>
        <v>3122161727</v>
      </c>
      <c r="M159" s="34">
        <v>555849997</v>
      </c>
      <c r="N159" s="34">
        <f t="shared" si="24"/>
        <v>3678011724</v>
      </c>
      <c r="O159" s="34">
        <v>475473348</v>
      </c>
      <c r="P159" s="34">
        <f t="shared" si="25"/>
        <v>4153485072</v>
      </c>
      <c r="Q159" s="34">
        <v>648748400</v>
      </c>
      <c r="R159" s="34">
        <f t="shared" si="26"/>
        <v>4802233472</v>
      </c>
      <c r="S159" s="34">
        <f>VLOOKUP(A159,[11]REPNCT004ReporteAuxiliarContabl!A$21:D$246,4,0)</f>
        <v>861818258</v>
      </c>
      <c r="T159" s="34">
        <f t="shared" si="27"/>
        <v>5664051730</v>
      </c>
      <c r="U159" s="34">
        <v>382673882</v>
      </c>
      <c r="V159" s="34">
        <f t="shared" si="28"/>
        <v>6046725612</v>
      </c>
      <c r="W159" s="34">
        <f>VLOOKUP(A159,[12]REPNCT004ReporteAuxiliarContabl!A$21:G$304,7,0)</f>
        <v>413935546</v>
      </c>
      <c r="X159" s="34">
        <f t="shared" si="29"/>
        <v>6460661158</v>
      </c>
    </row>
    <row r="160" spans="1:24" ht="18" hidden="1" customHeight="1" x14ac:dyDescent="0.2">
      <c r="A160" s="11">
        <v>890981518</v>
      </c>
      <c r="B160" s="11">
        <v>213105031</v>
      </c>
      <c r="C160" s="12" t="s">
        <v>294</v>
      </c>
      <c r="D160" s="13" t="s">
        <v>524</v>
      </c>
      <c r="E160" s="34"/>
      <c r="F160" s="34">
        <f t="shared" si="20"/>
        <v>0</v>
      </c>
      <c r="G160" s="34"/>
      <c r="H160" s="34">
        <f t="shared" si="21"/>
        <v>0</v>
      </c>
      <c r="I160" s="34">
        <v>18864311</v>
      </c>
      <c r="J160" s="34">
        <f t="shared" si="22"/>
        <v>18864311</v>
      </c>
      <c r="K160" s="34">
        <v>0</v>
      </c>
      <c r="L160" s="34">
        <f t="shared" si="23"/>
        <v>18864311</v>
      </c>
      <c r="M160" s="34">
        <v>0</v>
      </c>
      <c r="N160" s="34">
        <f t="shared" si="24"/>
        <v>18864311</v>
      </c>
      <c r="O160" s="34">
        <v>0</v>
      </c>
      <c r="P160" s="34">
        <f t="shared" si="25"/>
        <v>18864311</v>
      </c>
      <c r="Q160" s="34">
        <v>0</v>
      </c>
      <c r="R160" s="34">
        <f t="shared" si="26"/>
        <v>18864311</v>
      </c>
      <c r="S160" s="34">
        <f>VLOOKUP(A160,[11]REPNCT004ReporteAuxiliarContabl!A$21:D$246,4,0)</f>
        <v>0</v>
      </c>
      <c r="T160" s="34">
        <f t="shared" si="27"/>
        <v>18864311</v>
      </c>
      <c r="U160" s="34"/>
      <c r="V160" s="34">
        <f t="shared" si="28"/>
        <v>18864311</v>
      </c>
      <c r="W160" s="34">
        <f>VLOOKUP(A160,[12]REPNCT004ReporteAuxiliarContabl!A$21:G$304,7,0)</f>
        <v>0</v>
      </c>
      <c r="X160" s="34">
        <f t="shared" si="29"/>
        <v>18864311</v>
      </c>
    </row>
    <row r="161" spans="1:24" ht="18" hidden="1" customHeight="1" x14ac:dyDescent="0.2">
      <c r="A161" s="11">
        <v>890983906</v>
      </c>
      <c r="B161" s="11">
        <v>219105591</v>
      </c>
      <c r="C161" s="12" t="s">
        <v>335</v>
      </c>
      <c r="D161" s="13" t="s">
        <v>562</v>
      </c>
      <c r="E161" s="34"/>
      <c r="F161" s="34">
        <f t="shared" si="20"/>
        <v>0</v>
      </c>
      <c r="G161" s="34"/>
      <c r="H161" s="34">
        <f t="shared" si="21"/>
        <v>0</v>
      </c>
      <c r="I161" s="34">
        <v>85577836</v>
      </c>
      <c r="J161" s="34">
        <f t="shared" si="22"/>
        <v>85577836</v>
      </c>
      <c r="K161" s="34">
        <v>0</v>
      </c>
      <c r="L161" s="34">
        <f t="shared" si="23"/>
        <v>85577836</v>
      </c>
      <c r="M161" s="34">
        <v>0</v>
      </c>
      <c r="N161" s="34">
        <f t="shared" si="24"/>
        <v>85577836</v>
      </c>
      <c r="O161" s="34">
        <v>0</v>
      </c>
      <c r="P161" s="34">
        <f t="shared" si="25"/>
        <v>85577836</v>
      </c>
      <c r="Q161" s="34">
        <v>0</v>
      </c>
      <c r="R161" s="34">
        <f t="shared" si="26"/>
        <v>85577836</v>
      </c>
      <c r="S161" s="34">
        <f>VLOOKUP(A161,[11]REPNCT004ReporteAuxiliarContabl!A$21:D$246,4,0)</f>
        <v>0</v>
      </c>
      <c r="T161" s="34">
        <f t="shared" si="27"/>
        <v>85577836</v>
      </c>
      <c r="U161" s="34"/>
      <c r="V161" s="34">
        <f t="shared" si="28"/>
        <v>85577836</v>
      </c>
      <c r="W161" s="34">
        <f>VLOOKUP(A161,[12]REPNCT004ReporteAuxiliarContabl!A$21:G$304,7,0)</f>
        <v>0</v>
      </c>
      <c r="X161" s="34">
        <f t="shared" si="29"/>
        <v>85577836</v>
      </c>
    </row>
    <row r="162" spans="1:24" ht="18" hidden="1" customHeight="1" x14ac:dyDescent="0.2">
      <c r="A162" s="11">
        <v>890984265</v>
      </c>
      <c r="B162" s="11">
        <v>219305893</v>
      </c>
      <c r="C162" s="12" t="s">
        <v>325</v>
      </c>
      <c r="D162" s="13" t="s">
        <v>553</v>
      </c>
      <c r="E162" s="34"/>
      <c r="F162" s="34">
        <f t="shared" si="20"/>
        <v>0</v>
      </c>
      <c r="G162" s="34"/>
      <c r="H162" s="34">
        <f t="shared" si="21"/>
        <v>0</v>
      </c>
      <c r="I162" s="34">
        <v>329409760</v>
      </c>
      <c r="J162" s="34">
        <f t="shared" si="22"/>
        <v>329409760</v>
      </c>
      <c r="K162" s="34">
        <v>329409760</v>
      </c>
      <c r="L162" s="34">
        <f t="shared" si="23"/>
        <v>658819520</v>
      </c>
      <c r="M162" s="34">
        <v>329409760</v>
      </c>
      <c r="N162" s="34">
        <f t="shared" si="24"/>
        <v>988229280</v>
      </c>
      <c r="O162" s="34">
        <v>329409758</v>
      </c>
      <c r="P162" s="34">
        <f t="shared" si="25"/>
        <v>1317639038</v>
      </c>
      <c r="Q162" s="34">
        <v>0</v>
      </c>
      <c r="R162" s="34">
        <f t="shared" si="26"/>
        <v>1317639038</v>
      </c>
      <c r="S162" s="34">
        <f>VLOOKUP(A162,[11]REPNCT004ReporteAuxiliarContabl!A$21:D$246,4,0)</f>
        <v>0</v>
      </c>
      <c r="T162" s="34">
        <f t="shared" si="27"/>
        <v>1317639038</v>
      </c>
      <c r="U162" s="34"/>
      <c r="V162" s="34">
        <f t="shared" si="28"/>
        <v>1317639038</v>
      </c>
      <c r="W162" s="34">
        <f>VLOOKUP(A162,[12]REPNCT004ReporteAuxiliarContabl!A$21:G$304,7,0)</f>
        <v>0</v>
      </c>
      <c r="X162" s="34">
        <f t="shared" si="29"/>
        <v>1317639038</v>
      </c>
    </row>
    <row r="163" spans="1:24" ht="18" hidden="1" customHeight="1" x14ac:dyDescent="0.2">
      <c r="A163" s="11">
        <v>890984312</v>
      </c>
      <c r="B163" s="11">
        <v>210405604</v>
      </c>
      <c r="C163" s="12" t="s">
        <v>307</v>
      </c>
      <c r="D163" s="13" t="s">
        <v>537</v>
      </c>
      <c r="E163" s="34"/>
      <c r="F163" s="34">
        <f t="shared" si="20"/>
        <v>0</v>
      </c>
      <c r="G163" s="34"/>
      <c r="H163" s="34">
        <f t="shared" si="21"/>
        <v>0</v>
      </c>
      <c r="I163" s="34">
        <v>119701606</v>
      </c>
      <c r="J163" s="34">
        <f t="shared" si="22"/>
        <v>119701606</v>
      </c>
      <c r="K163" s="34">
        <v>0</v>
      </c>
      <c r="L163" s="34">
        <f t="shared" si="23"/>
        <v>119701606</v>
      </c>
      <c r="M163" s="34">
        <v>0</v>
      </c>
      <c r="N163" s="34">
        <f t="shared" si="24"/>
        <v>119701606</v>
      </c>
      <c r="O163" s="34">
        <v>0</v>
      </c>
      <c r="P163" s="34">
        <f t="shared" si="25"/>
        <v>119701606</v>
      </c>
      <c r="Q163" s="34">
        <v>0</v>
      </c>
      <c r="R163" s="34">
        <f t="shared" si="26"/>
        <v>119701606</v>
      </c>
      <c r="S163" s="34">
        <f>VLOOKUP(A163,[11]REPNCT004ReporteAuxiliarContabl!A$21:D$246,4,0)</f>
        <v>0</v>
      </c>
      <c r="T163" s="34">
        <f t="shared" si="27"/>
        <v>119701606</v>
      </c>
      <c r="U163" s="34"/>
      <c r="V163" s="34">
        <f t="shared" si="28"/>
        <v>119701606</v>
      </c>
      <c r="W163" s="34">
        <f>VLOOKUP(A163,[12]REPNCT004ReporteAuxiliarContabl!A$21:G$304,7,0)</f>
        <v>0</v>
      </c>
      <c r="X163" s="34">
        <f t="shared" si="29"/>
        <v>119701606</v>
      </c>
    </row>
    <row r="164" spans="1:24" ht="18" hidden="1" customHeight="1" x14ac:dyDescent="0.2">
      <c r="A164" s="11">
        <v>890984415</v>
      </c>
      <c r="B164" s="11">
        <v>210705107</v>
      </c>
      <c r="C164" s="12" t="s">
        <v>150</v>
      </c>
      <c r="D164" s="13" t="s">
        <v>496</v>
      </c>
      <c r="E164" s="34"/>
      <c r="F164" s="34">
        <f t="shared" si="20"/>
        <v>0</v>
      </c>
      <c r="G164" s="34"/>
      <c r="H164" s="34">
        <f t="shared" si="21"/>
        <v>0</v>
      </c>
      <c r="I164" s="34">
        <v>2066271</v>
      </c>
      <c r="J164" s="34">
        <f t="shared" si="22"/>
        <v>2066271</v>
      </c>
      <c r="K164" s="34">
        <v>0</v>
      </c>
      <c r="L164" s="34">
        <f t="shared" si="23"/>
        <v>2066271</v>
      </c>
      <c r="M164" s="34">
        <v>0</v>
      </c>
      <c r="N164" s="34">
        <f t="shared" si="24"/>
        <v>2066271</v>
      </c>
      <c r="O164" s="34">
        <v>0</v>
      </c>
      <c r="P164" s="34">
        <f t="shared" si="25"/>
        <v>2066271</v>
      </c>
      <c r="Q164" s="34">
        <v>0</v>
      </c>
      <c r="R164" s="34">
        <f t="shared" si="26"/>
        <v>2066271</v>
      </c>
      <c r="S164" s="34">
        <f>VLOOKUP(A164,[11]REPNCT004ReporteAuxiliarContabl!A$21:D$246,4,0)</f>
        <v>0</v>
      </c>
      <c r="T164" s="34">
        <f t="shared" si="27"/>
        <v>2066271</v>
      </c>
      <c r="U164" s="34"/>
      <c r="V164" s="34">
        <f t="shared" si="28"/>
        <v>2066271</v>
      </c>
      <c r="W164" s="34">
        <f>VLOOKUP(A164,[12]REPNCT004ReporteAuxiliarContabl!A$21:G$304,7,0)</f>
        <v>0</v>
      </c>
      <c r="X164" s="34">
        <f t="shared" si="29"/>
        <v>2066271</v>
      </c>
    </row>
    <row r="165" spans="1:24" ht="18" hidden="1" customHeight="1" x14ac:dyDescent="0.2">
      <c r="A165" s="11">
        <v>891080031</v>
      </c>
      <c r="B165" s="11">
        <v>27123000</v>
      </c>
      <c r="C165" s="12" t="s">
        <v>363</v>
      </c>
      <c r="D165" s="13" t="s">
        <v>121</v>
      </c>
      <c r="E165" s="34"/>
      <c r="F165" s="34">
        <f t="shared" si="20"/>
        <v>0</v>
      </c>
      <c r="G165" s="34"/>
      <c r="H165" s="34">
        <f t="shared" si="21"/>
        <v>0</v>
      </c>
      <c r="I165" s="34"/>
      <c r="J165" s="34">
        <f t="shared" si="22"/>
        <v>0</v>
      </c>
      <c r="K165" s="34"/>
      <c r="L165" s="34">
        <f t="shared" si="23"/>
        <v>0</v>
      </c>
      <c r="M165" s="34"/>
      <c r="N165" s="34">
        <f t="shared" si="24"/>
        <v>0</v>
      </c>
      <c r="O165" s="34"/>
      <c r="P165" s="34">
        <f t="shared" si="25"/>
        <v>0</v>
      </c>
      <c r="Q165" s="34"/>
      <c r="R165" s="34">
        <f t="shared" si="26"/>
        <v>0</v>
      </c>
      <c r="S165" s="34"/>
      <c r="T165" s="34">
        <f t="shared" si="27"/>
        <v>0</v>
      </c>
      <c r="U165" s="34"/>
      <c r="V165" s="34">
        <f t="shared" si="28"/>
        <v>0</v>
      </c>
      <c r="W165" s="34">
        <f>VLOOKUP(A165,[12]REPNCT004ReporteAuxiliarContabl!A$21:G$304,7,0)</f>
        <v>1705721384</v>
      </c>
      <c r="X165" s="34">
        <f t="shared" si="29"/>
        <v>1705721384</v>
      </c>
    </row>
    <row r="166" spans="1:24" ht="18" hidden="1" customHeight="1" x14ac:dyDescent="0.2">
      <c r="A166" s="11">
        <v>891180009</v>
      </c>
      <c r="B166" s="11">
        <v>210141001</v>
      </c>
      <c r="C166" s="12" t="s">
        <v>266</v>
      </c>
      <c r="D166" s="13" t="s">
        <v>497</v>
      </c>
      <c r="E166" s="34"/>
      <c r="F166" s="34">
        <f t="shared" si="20"/>
        <v>0</v>
      </c>
      <c r="G166" s="34">
        <v>431948189</v>
      </c>
      <c r="H166" s="34">
        <f t="shared" si="21"/>
        <v>431948189</v>
      </c>
      <c r="I166" s="34">
        <v>2452505304</v>
      </c>
      <c r="J166" s="34">
        <f t="shared" si="22"/>
        <v>2884453493</v>
      </c>
      <c r="K166" s="34">
        <v>1480184492</v>
      </c>
      <c r="L166" s="34">
        <f t="shared" si="23"/>
        <v>4364637985</v>
      </c>
      <c r="M166" s="34">
        <v>494262040</v>
      </c>
      <c r="N166" s="34">
        <f t="shared" si="24"/>
        <v>4858900025</v>
      </c>
      <c r="O166" s="34">
        <v>668770082</v>
      </c>
      <c r="P166" s="34">
        <f t="shared" si="25"/>
        <v>5527670107</v>
      </c>
      <c r="Q166" s="34">
        <v>456904669</v>
      </c>
      <c r="R166" s="34">
        <f t="shared" si="26"/>
        <v>5984574776</v>
      </c>
      <c r="S166" s="34">
        <f>VLOOKUP(A166,[11]REPNCT004ReporteAuxiliarContabl!A$21:D$246,4,0)</f>
        <v>714830074</v>
      </c>
      <c r="T166" s="34">
        <f t="shared" si="27"/>
        <v>6699404850</v>
      </c>
      <c r="U166" s="34">
        <v>1176416069</v>
      </c>
      <c r="V166" s="34">
        <f t="shared" si="28"/>
        <v>7875820919</v>
      </c>
      <c r="W166" s="34">
        <f>VLOOKUP(A166,[12]REPNCT004ReporteAuxiliarContabl!A$21:G$304,7,0)</f>
        <v>1537575992</v>
      </c>
      <c r="X166" s="34">
        <f t="shared" si="29"/>
        <v>9413396911</v>
      </c>
    </row>
    <row r="167" spans="1:24" ht="18" hidden="1" customHeight="1" x14ac:dyDescent="0.2">
      <c r="A167" s="11">
        <v>891180021</v>
      </c>
      <c r="B167" s="11">
        <v>212441524</v>
      </c>
      <c r="C167" s="12" t="s">
        <v>229</v>
      </c>
      <c r="D167" s="13" t="s">
        <v>462</v>
      </c>
      <c r="E167" s="34"/>
      <c r="F167" s="34">
        <f t="shared" si="20"/>
        <v>0</v>
      </c>
      <c r="G167" s="34"/>
      <c r="H167" s="34">
        <f t="shared" si="21"/>
        <v>0</v>
      </c>
      <c r="I167" s="34">
        <v>182435503</v>
      </c>
      <c r="J167" s="34">
        <f t="shared" si="22"/>
        <v>182435503</v>
      </c>
      <c r="K167" s="34">
        <v>0</v>
      </c>
      <c r="L167" s="34">
        <f t="shared" si="23"/>
        <v>182435503</v>
      </c>
      <c r="M167" s="34">
        <v>0</v>
      </c>
      <c r="N167" s="34">
        <f t="shared" si="24"/>
        <v>182435503</v>
      </c>
      <c r="O167" s="34">
        <v>0</v>
      </c>
      <c r="P167" s="34">
        <f t="shared" si="25"/>
        <v>182435503</v>
      </c>
      <c r="Q167" s="34">
        <v>0</v>
      </c>
      <c r="R167" s="34">
        <f t="shared" si="26"/>
        <v>182435503</v>
      </c>
      <c r="S167" s="34">
        <f>VLOOKUP(A167,[11]REPNCT004ReporteAuxiliarContabl!A$21:D$246,4,0)</f>
        <v>0</v>
      </c>
      <c r="T167" s="34">
        <f t="shared" si="27"/>
        <v>182435503</v>
      </c>
      <c r="U167" s="34"/>
      <c r="V167" s="34">
        <f t="shared" si="28"/>
        <v>182435503</v>
      </c>
      <c r="W167" s="34">
        <f>VLOOKUP(A167,[12]REPNCT004ReporteAuxiliarContabl!A$21:G$304,7,0)</f>
        <v>0</v>
      </c>
      <c r="X167" s="34">
        <f t="shared" si="29"/>
        <v>182435503</v>
      </c>
    </row>
    <row r="168" spans="1:24" ht="18" hidden="1" customHeight="1" x14ac:dyDescent="0.2">
      <c r="A168" s="11">
        <v>891180022</v>
      </c>
      <c r="B168" s="11">
        <v>219841298</v>
      </c>
      <c r="C168" s="12" t="s">
        <v>313</v>
      </c>
      <c r="D168" s="13" t="s">
        <v>542</v>
      </c>
      <c r="E168" s="34"/>
      <c r="F168" s="34">
        <f t="shared" si="20"/>
        <v>0</v>
      </c>
      <c r="G168" s="34"/>
      <c r="H168" s="34">
        <f t="shared" si="21"/>
        <v>0</v>
      </c>
      <c r="I168" s="34">
        <v>194564924</v>
      </c>
      <c r="J168" s="34">
        <f t="shared" si="22"/>
        <v>194564924</v>
      </c>
      <c r="K168" s="34">
        <v>0</v>
      </c>
      <c r="L168" s="34">
        <f t="shared" si="23"/>
        <v>194564924</v>
      </c>
      <c r="M168" s="34">
        <v>0</v>
      </c>
      <c r="N168" s="34">
        <f t="shared" si="24"/>
        <v>194564924</v>
      </c>
      <c r="O168" s="34">
        <v>0</v>
      </c>
      <c r="P168" s="34">
        <f t="shared" si="25"/>
        <v>194564924</v>
      </c>
      <c r="Q168" s="34">
        <v>0</v>
      </c>
      <c r="R168" s="34">
        <f t="shared" si="26"/>
        <v>194564924</v>
      </c>
      <c r="S168" s="34">
        <f>VLOOKUP(A168,[11]REPNCT004ReporteAuxiliarContabl!A$21:D$246,4,0)</f>
        <v>0</v>
      </c>
      <c r="T168" s="34">
        <f t="shared" si="27"/>
        <v>194564924</v>
      </c>
      <c r="U168" s="34"/>
      <c r="V168" s="34">
        <f t="shared" si="28"/>
        <v>194564924</v>
      </c>
      <c r="W168" s="34">
        <f>VLOOKUP(A168,[12]REPNCT004ReporteAuxiliarContabl!A$21:G$304,7,0)</f>
        <v>0</v>
      </c>
      <c r="X168" s="34">
        <f t="shared" si="29"/>
        <v>194564924</v>
      </c>
    </row>
    <row r="169" spans="1:24" ht="18" hidden="1" customHeight="1" x14ac:dyDescent="0.2">
      <c r="A169" s="11">
        <v>891180070</v>
      </c>
      <c r="B169" s="11">
        <v>211641016</v>
      </c>
      <c r="C169" s="12" t="s">
        <v>267</v>
      </c>
      <c r="D169" s="13" t="s">
        <v>498</v>
      </c>
      <c r="E169" s="34"/>
      <c r="F169" s="34">
        <f t="shared" si="20"/>
        <v>0</v>
      </c>
      <c r="G169" s="34"/>
      <c r="H169" s="34">
        <f t="shared" si="21"/>
        <v>0</v>
      </c>
      <c r="I169" s="34">
        <v>215481152</v>
      </c>
      <c r="J169" s="34">
        <f t="shared" si="22"/>
        <v>215481152</v>
      </c>
      <c r="K169" s="34">
        <v>215481152</v>
      </c>
      <c r="L169" s="34">
        <f t="shared" si="23"/>
        <v>430962304</v>
      </c>
      <c r="M169" s="34">
        <v>215481152</v>
      </c>
      <c r="N169" s="34">
        <f t="shared" si="24"/>
        <v>646443456</v>
      </c>
      <c r="O169" s="34">
        <v>215481151</v>
      </c>
      <c r="P169" s="34">
        <f t="shared" si="25"/>
        <v>861924607</v>
      </c>
      <c r="Q169" s="34">
        <v>0</v>
      </c>
      <c r="R169" s="34">
        <f t="shared" si="26"/>
        <v>861924607</v>
      </c>
      <c r="S169" s="34">
        <f>VLOOKUP(A169,[11]REPNCT004ReporteAuxiliarContabl!A$21:D$246,4,0)</f>
        <v>0</v>
      </c>
      <c r="T169" s="34">
        <f t="shared" si="27"/>
        <v>861924607</v>
      </c>
      <c r="U169" s="34"/>
      <c r="V169" s="34">
        <f t="shared" si="28"/>
        <v>861924607</v>
      </c>
      <c r="W169" s="34">
        <f>VLOOKUP(A169,[12]REPNCT004ReporteAuxiliarContabl!A$21:G$304,7,0)</f>
        <v>0</v>
      </c>
      <c r="X169" s="34">
        <f t="shared" si="29"/>
        <v>861924607</v>
      </c>
    </row>
    <row r="170" spans="1:24" ht="18" hidden="1" customHeight="1" x14ac:dyDescent="0.2">
      <c r="A170" s="11">
        <v>891180077</v>
      </c>
      <c r="B170" s="11">
        <v>215141551</v>
      </c>
      <c r="C170" s="12" t="s">
        <v>268</v>
      </c>
      <c r="D170" s="13" t="s">
        <v>499</v>
      </c>
      <c r="E170" s="34"/>
      <c r="F170" s="34">
        <f t="shared" si="20"/>
        <v>0</v>
      </c>
      <c r="G170" s="34"/>
      <c r="H170" s="34">
        <f t="shared" si="21"/>
        <v>0</v>
      </c>
      <c r="I170" s="34">
        <v>125389077</v>
      </c>
      <c r="J170" s="34">
        <f t="shared" si="22"/>
        <v>125389077</v>
      </c>
      <c r="K170" s="34">
        <v>214539823</v>
      </c>
      <c r="L170" s="34">
        <f t="shared" si="23"/>
        <v>339928900</v>
      </c>
      <c r="M170" s="34">
        <v>548896717</v>
      </c>
      <c r="N170" s="34">
        <f t="shared" si="24"/>
        <v>888825617</v>
      </c>
      <c r="O170" s="34">
        <v>66564109</v>
      </c>
      <c r="P170" s="34">
        <f t="shared" si="25"/>
        <v>955389726</v>
      </c>
      <c r="Q170" s="34">
        <v>170371267</v>
      </c>
      <c r="R170" s="34">
        <f t="shared" si="26"/>
        <v>1125760993</v>
      </c>
      <c r="S170" s="34">
        <f>VLOOKUP(A170,[11]REPNCT004ReporteAuxiliarContabl!A$21:D$246,4,0)</f>
        <v>226673333</v>
      </c>
      <c r="T170" s="34">
        <f t="shared" si="27"/>
        <v>1352434326</v>
      </c>
      <c r="U170" s="34">
        <v>398564393</v>
      </c>
      <c r="V170" s="34">
        <f t="shared" si="28"/>
        <v>1750998719</v>
      </c>
      <c r="W170" s="34">
        <f>VLOOKUP(A170,[12]REPNCT004ReporteAuxiliarContabl!A$21:G$304,7,0)</f>
        <v>473492804</v>
      </c>
      <c r="X170" s="34">
        <f t="shared" si="29"/>
        <v>2224491523</v>
      </c>
    </row>
    <row r="171" spans="1:24" ht="18" hidden="1" customHeight="1" x14ac:dyDescent="0.2">
      <c r="A171" s="11">
        <v>891180084</v>
      </c>
      <c r="B171" s="11">
        <v>26141000</v>
      </c>
      <c r="C171" s="12" t="s">
        <v>366</v>
      </c>
      <c r="D171" s="13" t="s">
        <v>28</v>
      </c>
      <c r="E171" s="34"/>
      <c r="F171" s="34">
        <f t="shared" si="20"/>
        <v>0</v>
      </c>
      <c r="G171" s="34"/>
      <c r="H171" s="34">
        <f t="shared" si="21"/>
        <v>0</v>
      </c>
      <c r="I171" s="34"/>
      <c r="J171" s="34">
        <f t="shared" si="22"/>
        <v>0</v>
      </c>
      <c r="K171" s="34"/>
      <c r="L171" s="34">
        <f t="shared" si="23"/>
        <v>0</v>
      </c>
      <c r="M171" s="34"/>
      <c r="N171" s="34">
        <f t="shared" si="24"/>
        <v>0</v>
      </c>
      <c r="O171" s="34"/>
      <c r="P171" s="34">
        <f t="shared" si="25"/>
        <v>0</v>
      </c>
      <c r="Q171" s="34"/>
      <c r="R171" s="34">
        <f t="shared" si="26"/>
        <v>0</v>
      </c>
      <c r="S171" s="34"/>
      <c r="T171" s="34">
        <f t="shared" si="27"/>
        <v>0</v>
      </c>
      <c r="U171" s="34"/>
      <c r="V171" s="34">
        <f t="shared" si="28"/>
        <v>0</v>
      </c>
      <c r="W171" s="34">
        <f>VLOOKUP(A171,[12]REPNCT004ReporteAuxiliarContabl!A$21:G$304,7,0)</f>
        <v>1781325832</v>
      </c>
      <c r="X171" s="34">
        <f t="shared" si="29"/>
        <v>1781325832</v>
      </c>
    </row>
    <row r="172" spans="1:24" ht="18" hidden="1" customHeight="1" x14ac:dyDescent="0.2">
      <c r="A172" s="11">
        <v>891190346</v>
      </c>
      <c r="B172" s="11">
        <v>26318000</v>
      </c>
      <c r="C172" s="12" t="s">
        <v>29</v>
      </c>
      <c r="D172" s="13" t="s">
        <v>30</v>
      </c>
      <c r="E172" s="34"/>
      <c r="F172" s="34">
        <f t="shared" si="20"/>
        <v>0</v>
      </c>
      <c r="G172" s="34"/>
      <c r="H172" s="34">
        <f t="shared" si="21"/>
        <v>0</v>
      </c>
      <c r="I172" s="34"/>
      <c r="J172" s="34">
        <f t="shared" si="22"/>
        <v>0</v>
      </c>
      <c r="K172" s="34"/>
      <c r="L172" s="34">
        <f t="shared" si="23"/>
        <v>0</v>
      </c>
      <c r="M172" s="34"/>
      <c r="N172" s="34">
        <f t="shared" si="24"/>
        <v>0</v>
      </c>
      <c r="O172" s="34"/>
      <c r="P172" s="34">
        <f t="shared" si="25"/>
        <v>0</v>
      </c>
      <c r="Q172" s="34"/>
      <c r="R172" s="34">
        <f t="shared" si="26"/>
        <v>0</v>
      </c>
      <c r="S172" s="34"/>
      <c r="T172" s="34">
        <f t="shared" si="27"/>
        <v>0</v>
      </c>
      <c r="U172" s="34"/>
      <c r="V172" s="34">
        <f t="shared" si="28"/>
        <v>0</v>
      </c>
      <c r="W172" s="34">
        <f>VLOOKUP(A172,[12]REPNCT004ReporteAuxiliarContabl!A$21:G$304,7,0)</f>
        <v>1522009757</v>
      </c>
      <c r="X172" s="34">
        <f t="shared" si="29"/>
        <v>1522009757</v>
      </c>
    </row>
    <row r="173" spans="1:24" ht="18" hidden="1" customHeight="1" x14ac:dyDescent="0.2">
      <c r="A173" s="11">
        <v>891200916</v>
      </c>
      <c r="B173" s="11">
        <v>213552835</v>
      </c>
      <c r="C173" s="12" t="s">
        <v>269</v>
      </c>
      <c r="D173" s="13" t="s">
        <v>500</v>
      </c>
      <c r="E173" s="34">
        <v>1008567520</v>
      </c>
      <c r="F173" s="34">
        <f t="shared" si="20"/>
        <v>1008567520</v>
      </c>
      <c r="G173" s="34">
        <v>923108721</v>
      </c>
      <c r="H173" s="34">
        <f t="shared" si="21"/>
        <v>1931676241</v>
      </c>
      <c r="I173" s="34">
        <v>298916205</v>
      </c>
      <c r="J173" s="34">
        <f t="shared" si="22"/>
        <v>2230592446</v>
      </c>
      <c r="K173" s="34">
        <v>511339747</v>
      </c>
      <c r="L173" s="34">
        <f t="shared" si="23"/>
        <v>2741932193</v>
      </c>
      <c r="M173" s="34">
        <v>35544238</v>
      </c>
      <c r="N173" s="34">
        <f t="shared" si="24"/>
        <v>2777476431</v>
      </c>
      <c r="O173" s="34">
        <v>223326457</v>
      </c>
      <c r="P173" s="34">
        <f t="shared" si="25"/>
        <v>3000802888</v>
      </c>
      <c r="Q173" s="34">
        <v>519602528</v>
      </c>
      <c r="R173" s="34">
        <f t="shared" si="26"/>
        <v>3520405416</v>
      </c>
      <c r="S173" s="34">
        <f>VLOOKUP(A173,[11]REPNCT004ReporteAuxiliarContabl!A$21:D$246,4,0)</f>
        <v>3470233273</v>
      </c>
      <c r="T173" s="34">
        <f t="shared" si="27"/>
        <v>6990638689</v>
      </c>
      <c r="U173" s="34">
        <v>336125818</v>
      </c>
      <c r="V173" s="34">
        <f t="shared" si="28"/>
        <v>7326764507</v>
      </c>
      <c r="W173" s="34">
        <f>VLOOKUP(A173,[12]REPNCT004ReporteAuxiliarContabl!A$21:G$304,7,0)</f>
        <v>911189719</v>
      </c>
      <c r="X173" s="34">
        <f t="shared" si="29"/>
        <v>8237954226</v>
      </c>
    </row>
    <row r="174" spans="1:24" ht="18" hidden="1" customHeight="1" x14ac:dyDescent="0.2">
      <c r="A174" s="11">
        <v>891280000</v>
      </c>
      <c r="B174" s="11">
        <v>210152001</v>
      </c>
      <c r="C174" s="12" t="s">
        <v>232</v>
      </c>
      <c r="D174" s="13" t="s">
        <v>465</v>
      </c>
      <c r="E174" s="34">
        <v>947718033</v>
      </c>
      <c r="F174" s="34">
        <f t="shared" si="20"/>
        <v>947718033</v>
      </c>
      <c r="G174" s="34">
        <v>800244178</v>
      </c>
      <c r="H174" s="34">
        <f t="shared" si="21"/>
        <v>1747962211</v>
      </c>
      <c r="I174" s="34">
        <v>1294392259</v>
      </c>
      <c r="J174" s="34">
        <f t="shared" si="22"/>
        <v>3042354470</v>
      </c>
      <c r="K174" s="34">
        <v>851859252</v>
      </c>
      <c r="L174" s="34">
        <f t="shared" si="23"/>
        <v>3894213722</v>
      </c>
      <c r="M174" s="34">
        <v>19846547</v>
      </c>
      <c r="N174" s="34">
        <f t="shared" si="24"/>
        <v>3914060269</v>
      </c>
      <c r="O174" s="34">
        <v>353767986</v>
      </c>
      <c r="P174" s="34">
        <f t="shared" si="25"/>
        <v>4267828255</v>
      </c>
      <c r="Q174" s="34">
        <v>845859252</v>
      </c>
      <c r="R174" s="34">
        <f t="shared" si="26"/>
        <v>5113687507</v>
      </c>
      <c r="S174" s="34">
        <f>VLOOKUP(A174,[11]REPNCT004ReporteAuxiliarContabl!A$21:D$246,4,0)</f>
        <v>1514234361</v>
      </c>
      <c r="T174" s="34">
        <f t="shared" si="27"/>
        <v>6627921868</v>
      </c>
      <c r="U174" s="34">
        <v>1338837345</v>
      </c>
      <c r="V174" s="34">
        <f t="shared" si="28"/>
        <v>7966759213</v>
      </c>
      <c r="W174" s="34">
        <f>VLOOKUP(A174,[12]REPNCT004ReporteAuxiliarContabl!A$21:G$304,7,0)</f>
        <v>1860900028</v>
      </c>
      <c r="X174" s="34">
        <f t="shared" si="29"/>
        <v>9827659241</v>
      </c>
    </row>
    <row r="175" spans="1:24" ht="18" hidden="1" customHeight="1" x14ac:dyDescent="0.2">
      <c r="A175" s="11">
        <v>891380007</v>
      </c>
      <c r="B175" s="11">
        <v>212076520</v>
      </c>
      <c r="C175" s="12" t="s">
        <v>233</v>
      </c>
      <c r="D175" s="13" t="s">
        <v>466</v>
      </c>
      <c r="E175" s="34"/>
      <c r="F175" s="34">
        <f t="shared" si="20"/>
        <v>0</v>
      </c>
      <c r="G175" s="34">
        <v>335231333</v>
      </c>
      <c r="H175" s="34">
        <f t="shared" si="21"/>
        <v>335231333</v>
      </c>
      <c r="I175" s="34">
        <v>139715420</v>
      </c>
      <c r="J175" s="34">
        <f t="shared" si="22"/>
        <v>474946753</v>
      </c>
      <c r="K175" s="34">
        <v>236987764</v>
      </c>
      <c r="L175" s="34">
        <f t="shared" si="23"/>
        <v>711934517</v>
      </c>
      <c r="M175" s="34">
        <v>42915980</v>
      </c>
      <c r="N175" s="34">
        <f t="shared" si="24"/>
        <v>754850497</v>
      </c>
      <c r="O175" s="34">
        <v>979127909</v>
      </c>
      <c r="P175" s="34">
        <f t="shared" si="25"/>
        <v>1733978406</v>
      </c>
      <c r="Q175" s="34">
        <v>820039457</v>
      </c>
      <c r="R175" s="34">
        <f t="shared" si="26"/>
        <v>2554017863</v>
      </c>
      <c r="S175" s="34">
        <f>VLOOKUP(A175,[11]REPNCT004ReporteAuxiliarContabl!A$21:D$246,4,0)</f>
        <v>217211352</v>
      </c>
      <c r="T175" s="34">
        <f t="shared" si="27"/>
        <v>2771229215</v>
      </c>
      <c r="U175" s="34"/>
      <c r="V175" s="34">
        <f t="shared" si="28"/>
        <v>2771229215</v>
      </c>
      <c r="W175" s="34">
        <f>VLOOKUP(A175,[12]REPNCT004ReporteAuxiliarContabl!A$21:G$304,7,0)</f>
        <v>0</v>
      </c>
      <c r="X175" s="34">
        <f t="shared" si="29"/>
        <v>2771229215</v>
      </c>
    </row>
    <row r="176" spans="1:24" ht="18" hidden="1" customHeight="1" x14ac:dyDescent="0.2">
      <c r="A176" s="11">
        <v>891380033</v>
      </c>
      <c r="B176" s="11">
        <v>211176111</v>
      </c>
      <c r="C176" s="12" t="s">
        <v>234</v>
      </c>
      <c r="D176" s="13" t="s">
        <v>84</v>
      </c>
      <c r="E176" s="34">
        <v>0</v>
      </c>
      <c r="F176" s="34">
        <f t="shared" si="20"/>
        <v>0</v>
      </c>
      <c r="G176" s="34">
        <v>347842718</v>
      </c>
      <c r="H176" s="34">
        <f t="shared" si="21"/>
        <v>347842718</v>
      </c>
      <c r="I176" s="34">
        <v>154850138</v>
      </c>
      <c r="J176" s="34">
        <f t="shared" si="22"/>
        <v>502692856</v>
      </c>
      <c r="K176" s="34">
        <v>1171558141</v>
      </c>
      <c r="L176" s="34">
        <f t="shared" si="23"/>
        <v>1674250997</v>
      </c>
      <c r="M176" s="34">
        <v>217288478</v>
      </c>
      <c r="N176" s="34">
        <f t="shared" si="24"/>
        <v>1891539475</v>
      </c>
      <c r="O176" s="34">
        <v>201781482</v>
      </c>
      <c r="P176" s="34">
        <f t="shared" si="25"/>
        <v>2093320957</v>
      </c>
      <c r="Q176" s="34">
        <v>80891544</v>
      </c>
      <c r="R176" s="34">
        <f t="shared" si="26"/>
        <v>2174212501</v>
      </c>
      <c r="S176" s="34">
        <f>VLOOKUP(A176,[11]REPNCT004ReporteAuxiliarContabl!A$21:D$246,4,0)</f>
        <v>447242078</v>
      </c>
      <c r="T176" s="34">
        <f t="shared" si="27"/>
        <v>2621454579</v>
      </c>
      <c r="U176" s="34">
        <v>158986088</v>
      </c>
      <c r="V176" s="34">
        <f t="shared" si="28"/>
        <v>2780440667</v>
      </c>
      <c r="W176" s="34">
        <f>VLOOKUP(A176,[12]REPNCT004ReporteAuxiliarContabl!A$21:G$304,7,0)</f>
        <v>180448149</v>
      </c>
      <c r="X176" s="34">
        <f t="shared" si="29"/>
        <v>2960888816</v>
      </c>
    </row>
    <row r="177" spans="1:24" ht="18" hidden="1" customHeight="1" x14ac:dyDescent="0.2">
      <c r="A177" s="11">
        <v>891480030</v>
      </c>
      <c r="B177" s="11">
        <v>210166001</v>
      </c>
      <c r="C177" s="12" t="s">
        <v>270</v>
      </c>
      <c r="D177" s="13" t="s">
        <v>501</v>
      </c>
      <c r="E177" s="34"/>
      <c r="F177" s="34">
        <f t="shared" si="20"/>
        <v>0</v>
      </c>
      <c r="G177" s="34">
        <v>959720320</v>
      </c>
      <c r="H177" s="34">
        <f t="shared" si="21"/>
        <v>959720320</v>
      </c>
      <c r="I177" s="34">
        <v>425770516</v>
      </c>
      <c r="J177" s="34">
        <f t="shared" si="22"/>
        <v>1385490836</v>
      </c>
      <c r="K177" s="34">
        <v>717591984</v>
      </c>
      <c r="L177" s="34">
        <f t="shared" si="23"/>
        <v>2103082820</v>
      </c>
      <c r="M177" s="34">
        <v>122932848</v>
      </c>
      <c r="N177" s="34">
        <f t="shared" si="24"/>
        <v>2226015668</v>
      </c>
      <c r="O177" s="34">
        <v>1842942814</v>
      </c>
      <c r="P177" s="34">
        <f t="shared" si="25"/>
        <v>4068958482</v>
      </c>
      <c r="Q177" s="34">
        <v>980000000</v>
      </c>
      <c r="R177" s="34">
        <f t="shared" si="26"/>
        <v>5048958482</v>
      </c>
      <c r="S177" s="34">
        <f>VLOOKUP(A177,[11]REPNCT004ReporteAuxiliarContabl!A$21:D$246,4,0)</f>
        <v>1088511406</v>
      </c>
      <c r="T177" s="34">
        <f t="shared" si="27"/>
        <v>6137469888</v>
      </c>
      <c r="U177" s="34">
        <v>864190802</v>
      </c>
      <c r="V177" s="34">
        <f t="shared" si="28"/>
        <v>7001660690</v>
      </c>
      <c r="W177" s="34">
        <f>VLOOKUP(A177,[12]REPNCT004ReporteAuxiliarContabl!A$21:G$304,7,0)</f>
        <v>1040081255</v>
      </c>
      <c r="X177" s="34">
        <f t="shared" si="29"/>
        <v>8041741945</v>
      </c>
    </row>
    <row r="178" spans="1:24" ht="18" hidden="1" customHeight="1" x14ac:dyDescent="0.2">
      <c r="A178" s="11">
        <v>891480035</v>
      </c>
      <c r="B178" s="11">
        <v>24666000</v>
      </c>
      <c r="C178" s="27" t="s">
        <v>353</v>
      </c>
      <c r="D178" s="13" t="s">
        <v>91</v>
      </c>
      <c r="E178" s="34"/>
      <c r="F178" s="34">
        <f t="shared" si="20"/>
        <v>0</v>
      </c>
      <c r="G178" s="34"/>
      <c r="H178" s="34">
        <f t="shared" si="21"/>
        <v>0</v>
      </c>
      <c r="I178" s="34"/>
      <c r="J178" s="34">
        <f t="shared" si="22"/>
        <v>0</v>
      </c>
      <c r="K178" s="34"/>
      <c r="L178" s="34">
        <f t="shared" si="23"/>
        <v>0</v>
      </c>
      <c r="M178" s="34"/>
      <c r="N178" s="34">
        <f t="shared" si="24"/>
        <v>0</v>
      </c>
      <c r="O178" s="34"/>
      <c r="P178" s="34">
        <f t="shared" si="25"/>
        <v>0</v>
      </c>
      <c r="Q178" s="34"/>
      <c r="R178" s="34">
        <f t="shared" si="26"/>
        <v>0</v>
      </c>
      <c r="S178" s="34"/>
      <c r="T178" s="34">
        <f t="shared" si="27"/>
        <v>0</v>
      </c>
      <c r="U178" s="34"/>
      <c r="V178" s="34">
        <f t="shared" si="28"/>
        <v>0</v>
      </c>
      <c r="W178" s="34">
        <f>VLOOKUP(A178,[12]REPNCT004ReporteAuxiliarContabl!A$21:G$304,7,0)</f>
        <v>1971655254</v>
      </c>
      <c r="X178" s="34">
        <f t="shared" si="29"/>
        <v>1971655254</v>
      </c>
    </row>
    <row r="179" spans="1:24" ht="18" hidden="1" customHeight="1" x14ac:dyDescent="0.2">
      <c r="A179" s="11">
        <v>891480085</v>
      </c>
      <c r="B179" s="11">
        <v>116666000</v>
      </c>
      <c r="C179" s="12" t="s">
        <v>295</v>
      </c>
      <c r="D179" s="13" t="s">
        <v>525</v>
      </c>
      <c r="E179" s="34">
        <v>0</v>
      </c>
      <c r="F179" s="34">
        <f t="shared" si="20"/>
        <v>0</v>
      </c>
      <c r="G179" s="34">
        <v>1245728670</v>
      </c>
      <c r="H179" s="34">
        <f t="shared" si="21"/>
        <v>1245728670</v>
      </c>
      <c r="I179" s="34">
        <v>417720341</v>
      </c>
      <c r="J179" s="34">
        <f t="shared" si="22"/>
        <v>1663449011</v>
      </c>
      <c r="K179" s="34">
        <v>711867987</v>
      </c>
      <c r="L179" s="34">
        <f t="shared" si="23"/>
        <v>2375316998</v>
      </c>
      <c r="M179" s="34">
        <v>172339250</v>
      </c>
      <c r="N179" s="34">
        <f t="shared" si="24"/>
        <v>2547656248</v>
      </c>
      <c r="O179" s="34">
        <v>1346998926</v>
      </c>
      <c r="P179" s="34">
        <f t="shared" si="25"/>
        <v>3894655174</v>
      </c>
      <c r="Q179" s="34">
        <v>1733274275</v>
      </c>
      <c r="R179" s="34">
        <f t="shared" si="26"/>
        <v>5627929449</v>
      </c>
      <c r="S179" s="34">
        <f>VLOOKUP(A179,[11]REPNCT004ReporteAuxiliarContabl!A$21:D$246,4,0)</f>
        <v>647225796</v>
      </c>
      <c r="T179" s="34">
        <f t="shared" si="27"/>
        <v>6275155245</v>
      </c>
      <c r="U179" s="34">
        <v>1118487560</v>
      </c>
      <c r="V179" s="34">
        <f t="shared" si="28"/>
        <v>7393642805</v>
      </c>
      <c r="W179" s="34">
        <f>VLOOKUP(A179,[12]REPNCT004ReporteAuxiliarContabl!A$21:G$304,7,0)</f>
        <v>1992709213</v>
      </c>
      <c r="X179" s="34">
        <f t="shared" si="29"/>
        <v>9386352018</v>
      </c>
    </row>
    <row r="180" spans="1:24" ht="18" hidden="1" customHeight="1" x14ac:dyDescent="0.2">
      <c r="A180" s="11">
        <v>891500319</v>
      </c>
      <c r="B180" s="11">
        <v>27219000</v>
      </c>
      <c r="C180" s="12" t="s">
        <v>32</v>
      </c>
      <c r="D180" s="29" t="s">
        <v>586</v>
      </c>
      <c r="E180" s="34"/>
      <c r="F180" s="34">
        <f t="shared" si="20"/>
        <v>0</v>
      </c>
      <c r="G180" s="34"/>
      <c r="H180" s="34">
        <f t="shared" si="21"/>
        <v>0</v>
      </c>
      <c r="I180" s="34"/>
      <c r="J180" s="34">
        <f t="shared" si="22"/>
        <v>0</v>
      </c>
      <c r="K180" s="34"/>
      <c r="L180" s="34">
        <f t="shared" si="23"/>
        <v>0</v>
      </c>
      <c r="M180" s="34"/>
      <c r="N180" s="34">
        <f t="shared" si="24"/>
        <v>0</v>
      </c>
      <c r="O180" s="34"/>
      <c r="P180" s="34">
        <f t="shared" si="25"/>
        <v>0</v>
      </c>
      <c r="Q180" s="34"/>
      <c r="R180" s="34">
        <f t="shared" si="26"/>
        <v>0</v>
      </c>
      <c r="S180" s="34"/>
      <c r="T180" s="34">
        <f t="shared" si="27"/>
        <v>0</v>
      </c>
      <c r="U180" s="34"/>
      <c r="V180" s="34">
        <f t="shared" si="28"/>
        <v>0</v>
      </c>
      <c r="W180" s="34">
        <f>VLOOKUP(A180,[12]REPNCT004ReporteAuxiliarContabl!A$21:G$304,7,0)</f>
        <v>1614550095</v>
      </c>
      <c r="X180" s="34">
        <f t="shared" si="29"/>
        <v>1614550095</v>
      </c>
    </row>
    <row r="181" spans="1:24" ht="18" hidden="1" customHeight="1" x14ac:dyDescent="0.2">
      <c r="A181" s="11">
        <v>891580006</v>
      </c>
      <c r="B181" s="11">
        <v>210119001</v>
      </c>
      <c r="C181" s="12" t="s">
        <v>271</v>
      </c>
      <c r="D181" s="29" t="s">
        <v>621</v>
      </c>
      <c r="E181" s="34"/>
      <c r="F181" s="34">
        <f t="shared" si="20"/>
        <v>0</v>
      </c>
      <c r="G181" s="34"/>
      <c r="H181" s="34">
        <f t="shared" si="21"/>
        <v>0</v>
      </c>
      <c r="I181" s="34">
        <v>212576485</v>
      </c>
      <c r="J181" s="34">
        <f t="shared" si="22"/>
        <v>212576485</v>
      </c>
      <c r="K181" s="34">
        <v>836460620</v>
      </c>
      <c r="L181" s="34">
        <f t="shared" si="23"/>
        <v>1049037105</v>
      </c>
      <c r="M181" s="34">
        <v>663150683</v>
      </c>
      <c r="N181" s="34">
        <f t="shared" si="24"/>
        <v>1712187788</v>
      </c>
      <c r="O181" s="34">
        <v>393062121</v>
      </c>
      <c r="P181" s="34">
        <f t="shared" si="25"/>
        <v>2105249909</v>
      </c>
      <c r="Q181" s="34">
        <v>670141791</v>
      </c>
      <c r="R181" s="34">
        <f t="shared" si="26"/>
        <v>2775391700</v>
      </c>
      <c r="S181" s="34">
        <f>VLOOKUP(A181,[11]REPNCT004ReporteAuxiliarContabl!A$21:D$246,4,0)</f>
        <v>619236527</v>
      </c>
      <c r="T181" s="34">
        <f t="shared" si="27"/>
        <v>3394628227</v>
      </c>
      <c r="U181" s="34">
        <v>256498289</v>
      </c>
      <c r="V181" s="34">
        <f t="shared" si="28"/>
        <v>3651126516</v>
      </c>
      <c r="W181" s="34">
        <f>VLOOKUP(A181,[12]REPNCT004ReporteAuxiliarContabl!A$21:G$304,7,0)</f>
        <v>284095682</v>
      </c>
      <c r="X181" s="34">
        <f t="shared" si="29"/>
        <v>3935222198</v>
      </c>
    </row>
    <row r="182" spans="1:24" ht="18" hidden="1" customHeight="1" x14ac:dyDescent="0.2">
      <c r="A182" s="11">
        <v>891580016</v>
      </c>
      <c r="B182" s="11">
        <v>111919000</v>
      </c>
      <c r="C182" s="12" t="s">
        <v>336</v>
      </c>
      <c r="D182" s="13" t="s">
        <v>563</v>
      </c>
      <c r="E182" s="34">
        <v>0</v>
      </c>
      <c r="F182" s="34">
        <f t="shared" si="20"/>
        <v>0</v>
      </c>
      <c r="G182" s="34">
        <v>4764853471</v>
      </c>
      <c r="H182" s="34">
        <f t="shared" si="21"/>
        <v>4764853471</v>
      </c>
      <c r="I182" s="34">
        <v>1834702251</v>
      </c>
      <c r="J182" s="34">
        <f t="shared" si="22"/>
        <v>6599555722</v>
      </c>
      <c r="K182" s="34">
        <v>2758282166</v>
      </c>
      <c r="L182" s="34">
        <f t="shared" si="23"/>
        <v>9357837888</v>
      </c>
      <c r="M182" s="34">
        <v>116086909</v>
      </c>
      <c r="N182" s="34">
        <f t="shared" si="24"/>
        <v>9473924797</v>
      </c>
      <c r="O182" s="34">
        <v>2615919039</v>
      </c>
      <c r="P182" s="34">
        <f t="shared" si="25"/>
        <v>12089843836</v>
      </c>
      <c r="Q182" s="34">
        <v>2481229965</v>
      </c>
      <c r="R182" s="34">
        <f t="shared" si="26"/>
        <v>14571073801</v>
      </c>
      <c r="S182" s="34">
        <f>VLOOKUP(A182,[11]REPNCT004ReporteAuxiliarContabl!A$21:D$246,4,0)</f>
        <v>3311092998</v>
      </c>
      <c r="T182" s="34">
        <f t="shared" si="27"/>
        <v>17882166799</v>
      </c>
      <c r="U182" s="34">
        <v>2684399298</v>
      </c>
      <c r="V182" s="34">
        <f t="shared" si="28"/>
        <v>20566566097</v>
      </c>
      <c r="W182" s="34">
        <f>VLOOKUP(A182,[12]REPNCT004ReporteAuxiliarContabl!A$21:G$304,7,0)</f>
        <v>3774665845</v>
      </c>
      <c r="X182" s="34">
        <f t="shared" si="29"/>
        <v>24341231942</v>
      </c>
    </row>
    <row r="183" spans="1:24" ht="18" hidden="1" customHeight="1" x14ac:dyDescent="0.2">
      <c r="A183" s="11">
        <v>891680010</v>
      </c>
      <c r="B183" s="11">
        <v>112727000</v>
      </c>
      <c r="C183" s="12" t="s">
        <v>343</v>
      </c>
      <c r="D183" s="13" t="s">
        <v>570</v>
      </c>
      <c r="E183" s="34">
        <v>3407803154</v>
      </c>
      <c r="F183" s="34">
        <f t="shared" si="20"/>
        <v>3407803154</v>
      </c>
      <c r="G183" s="34">
        <v>2999998753</v>
      </c>
      <c r="H183" s="34">
        <f t="shared" si="21"/>
        <v>6407801907</v>
      </c>
      <c r="I183" s="34">
        <v>1059340154</v>
      </c>
      <c r="J183" s="34">
        <f t="shared" si="22"/>
        <v>7467142061</v>
      </c>
      <c r="K183" s="34">
        <v>1800083637</v>
      </c>
      <c r="L183" s="34">
        <f t="shared" si="23"/>
        <v>9267225698</v>
      </c>
      <c r="M183" s="34">
        <v>186455549</v>
      </c>
      <c r="N183" s="34">
        <f t="shared" si="24"/>
        <v>9453681247</v>
      </c>
      <c r="O183" s="34">
        <v>1047607326</v>
      </c>
      <c r="P183" s="34">
        <f t="shared" si="25"/>
        <v>10501288573</v>
      </c>
      <c r="Q183" s="34">
        <v>1685841182</v>
      </c>
      <c r="R183" s="34">
        <f t="shared" si="26"/>
        <v>12187129755</v>
      </c>
      <c r="S183" s="34">
        <f>VLOOKUP(A183,[11]REPNCT004ReporteAuxiliarContabl!A$21:D$246,4,0)</f>
        <v>4777137180</v>
      </c>
      <c r="T183" s="34">
        <f t="shared" si="27"/>
        <v>16964266935</v>
      </c>
      <c r="U183" s="34">
        <v>5542697495</v>
      </c>
      <c r="V183" s="34">
        <f t="shared" si="28"/>
        <v>22506964430</v>
      </c>
      <c r="W183" s="34">
        <f>VLOOKUP(A183,[12]REPNCT004ReporteAuxiliarContabl!A$21:G$304,7,0)</f>
        <v>5760664096</v>
      </c>
      <c r="X183" s="34">
        <f t="shared" si="29"/>
        <v>28267628526</v>
      </c>
    </row>
    <row r="184" spans="1:24" ht="18" hidden="1" customHeight="1" x14ac:dyDescent="0.2">
      <c r="A184" s="11">
        <v>891680011</v>
      </c>
      <c r="B184" s="11">
        <v>210127001</v>
      </c>
      <c r="C184" s="12" t="s">
        <v>304</v>
      </c>
      <c r="D184" s="13" t="s">
        <v>534</v>
      </c>
      <c r="E184" s="34">
        <v>939739040</v>
      </c>
      <c r="F184" s="34">
        <f t="shared" si="20"/>
        <v>939739040</v>
      </c>
      <c r="G184" s="34">
        <v>832383918</v>
      </c>
      <c r="H184" s="34">
        <f t="shared" si="21"/>
        <v>1772122958</v>
      </c>
      <c r="I184" s="34">
        <v>278583151</v>
      </c>
      <c r="J184" s="34">
        <f t="shared" si="22"/>
        <v>2050706109</v>
      </c>
      <c r="K184" s="34">
        <v>473674537</v>
      </c>
      <c r="L184" s="34">
        <f t="shared" si="23"/>
        <v>2524380646</v>
      </c>
      <c r="M184" s="34">
        <v>47161812</v>
      </c>
      <c r="N184" s="34">
        <f t="shared" si="24"/>
        <v>2571542458</v>
      </c>
      <c r="O184" s="34">
        <v>222924336</v>
      </c>
      <c r="P184" s="34">
        <f t="shared" si="25"/>
        <v>2794466794</v>
      </c>
      <c r="Q184" s="34">
        <v>456904669</v>
      </c>
      <c r="R184" s="34">
        <f t="shared" si="26"/>
        <v>3251371463</v>
      </c>
      <c r="S184" s="34">
        <f>VLOOKUP(A184,[11]REPNCT004ReporteAuxiliarContabl!A$21:D$246,4,0)</f>
        <v>819467628</v>
      </c>
      <c r="T184" s="34">
        <f t="shared" si="27"/>
        <v>4070839091</v>
      </c>
      <c r="U184" s="34">
        <v>1271807722</v>
      </c>
      <c r="V184" s="34">
        <f t="shared" si="28"/>
        <v>5342646813</v>
      </c>
      <c r="W184" s="34">
        <f>VLOOKUP(A184,[12]REPNCT004ReporteAuxiliarContabl!A$21:G$304,7,0)</f>
        <v>1797997034</v>
      </c>
      <c r="X184" s="34">
        <f t="shared" si="29"/>
        <v>7140643847</v>
      </c>
    </row>
    <row r="185" spans="1:24" ht="18" hidden="1" customHeight="1" x14ac:dyDescent="0.2">
      <c r="A185" s="11">
        <v>891680089</v>
      </c>
      <c r="B185" s="11">
        <v>28327000</v>
      </c>
      <c r="C185" s="12" t="s">
        <v>348</v>
      </c>
      <c r="D185" s="13" t="s">
        <v>80</v>
      </c>
      <c r="E185" s="34"/>
      <c r="F185" s="34">
        <f t="shared" si="20"/>
        <v>0</v>
      </c>
      <c r="G185" s="34"/>
      <c r="H185" s="34">
        <f t="shared" si="21"/>
        <v>0</v>
      </c>
      <c r="I185" s="34"/>
      <c r="J185" s="34">
        <f t="shared" si="22"/>
        <v>0</v>
      </c>
      <c r="K185" s="34"/>
      <c r="L185" s="34">
        <f t="shared" si="23"/>
        <v>0</v>
      </c>
      <c r="M185" s="34"/>
      <c r="N185" s="34">
        <f t="shared" si="24"/>
        <v>0</v>
      </c>
      <c r="O185" s="34"/>
      <c r="P185" s="34">
        <f t="shared" si="25"/>
        <v>0</v>
      </c>
      <c r="Q185" s="34"/>
      <c r="R185" s="34">
        <f t="shared" si="26"/>
        <v>0</v>
      </c>
      <c r="S185" s="34"/>
      <c r="T185" s="34">
        <f t="shared" si="27"/>
        <v>0</v>
      </c>
      <c r="U185" s="34"/>
      <c r="V185" s="34">
        <f t="shared" si="28"/>
        <v>0</v>
      </c>
      <c r="W185" s="34">
        <f>VLOOKUP(A185,[12]REPNCT004ReporteAuxiliarContabl!A$21:G$304,7,0)</f>
        <v>1276390373</v>
      </c>
      <c r="X185" s="34">
        <f t="shared" si="29"/>
        <v>1276390373</v>
      </c>
    </row>
    <row r="186" spans="1:24" ht="18" hidden="1" customHeight="1" x14ac:dyDescent="0.2">
      <c r="A186" s="11">
        <v>891780009</v>
      </c>
      <c r="B186" s="11">
        <v>210147001</v>
      </c>
      <c r="C186" s="12" t="s">
        <v>346</v>
      </c>
      <c r="D186" s="13" t="s">
        <v>572</v>
      </c>
      <c r="E186" s="34">
        <v>0</v>
      </c>
      <c r="F186" s="34">
        <f t="shared" si="20"/>
        <v>0</v>
      </c>
      <c r="G186" s="34">
        <v>0</v>
      </c>
      <c r="H186" s="34">
        <f t="shared" si="21"/>
        <v>0</v>
      </c>
      <c r="I186" s="34"/>
      <c r="J186" s="34">
        <f t="shared" si="22"/>
        <v>0</v>
      </c>
      <c r="K186" s="34">
        <v>938610002</v>
      </c>
      <c r="L186" s="34">
        <f t="shared" si="23"/>
        <v>938610002</v>
      </c>
      <c r="M186" s="34">
        <v>1896823903</v>
      </c>
      <c r="N186" s="34">
        <f t="shared" si="24"/>
        <v>2835433905</v>
      </c>
      <c r="O186" s="34">
        <v>1342835983</v>
      </c>
      <c r="P186" s="34">
        <f t="shared" si="25"/>
        <v>4178269888</v>
      </c>
      <c r="Q186" s="34">
        <v>1521734944</v>
      </c>
      <c r="R186" s="34">
        <f t="shared" si="26"/>
        <v>5700004832</v>
      </c>
      <c r="S186" s="34">
        <f>VLOOKUP(A186,[11]REPNCT004ReporteAuxiliarContabl!A$21:D$246,4,0)</f>
        <v>1606534944</v>
      </c>
      <c r="T186" s="34">
        <f t="shared" si="27"/>
        <v>7306539776</v>
      </c>
      <c r="U186" s="34">
        <v>734706407</v>
      </c>
      <c r="V186" s="34">
        <f t="shared" si="28"/>
        <v>8041246183</v>
      </c>
      <c r="W186" s="34">
        <f>VLOOKUP(A186,[12]REPNCT004ReporteAuxiliarContabl!A$21:G$304,7,0)</f>
        <v>1630863648</v>
      </c>
      <c r="X186" s="34">
        <f t="shared" si="29"/>
        <v>9672109831</v>
      </c>
    </row>
    <row r="187" spans="1:24" ht="18" hidden="1" customHeight="1" x14ac:dyDescent="0.2">
      <c r="A187" s="11">
        <v>891780043</v>
      </c>
      <c r="B187" s="11">
        <v>218947189</v>
      </c>
      <c r="C187" s="12" t="s">
        <v>272</v>
      </c>
      <c r="D187" s="13" t="s">
        <v>502</v>
      </c>
      <c r="E187" s="34">
        <v>298282513</v>
      </c>
      <c r="F187" s="34">
        <f t="shared" si="20"/>
        <v>298282513</v>
      </c>
      <c r="G187" s="34">
        <v>270951855</v>
      </c>
      <c r="H187" s="34">
        <f t="shared" si="21"/>
        <v>569234368</v>
      </c>
      <c r="I187" s="34">
        <v>1063213938</v>
      </c>
      <c r="J187" s="34">
        <f t="shared" si="22"/>
        <v>1632448306</v>
      </c>
      <c r="K187" s="34">
        <v>1127051425</v>
      </c>
      <c r="L187" s="34">
        <f t="shared" si="23"/>
        <v>2759499731</v>
      </c>
      <c r="M187" s="34">
        <v>990510004</v>
      </c>
      <c r="N187" s="34">
        <f t="shared" si="24"/>
        <v>3750009735</v>
      </c>
      <c r="O187" s="34">
        <v>1045614114</v>
      </c>
      <c r="P187" s="34">
        <f t="shared" si="25"/>
        <v>4795623849</v>
      </c>
      <c r="Q187" s="34">
        <v>154535450</v>
      </c>
      <c r="R187" s="34">
        <f t="shared" si="26"/>
        <v>4950159299</v>
      </c>
      <c r="S187" s="34">
        <f>VLOOKUP(A187,[11]REPNCT004ReporteAuxiliarContabl!A$21:D$246,4,0)</f>
        <v>237830233</v>
      </c>
      <c r="T187" s="34">
        <f t="shared" si="27"/>
        <v>5187989532</v>
      </c>
      <c r="U187" s="34">
        <v>1117241196</v>
      </c>
      <c r="V187" s="34">
        <f t="shared" si="28"/>
        <v>6305230728</v>
      </c>
      <c r="W187" s="34">
        <f>VLOOKUP(A187,[12]REPNCT004ReporteAuxiliarContabl!A$21:G$304,7,0)</f>
        <v>0</v>
      </c>
      <c r="X187" s="34">
        <f t="shared" si="29"/>
        <v>6305230728</v>
      </c>
    </row>
    <row r="188" spans="1:24" ht="18" hidden="1" customHeight="1" x14ac:dyDescent="0.2">
      <c r="A188" s="11">
        <v>891780103</v>
      </c>
      <c r="B188" s="11">
        <v>214547745</v>
      </c>
      <c r="C188" s="12" t="s">
        <v>342</v>
      </c>
      <c r="D188" s="13" t="s">
        <v>569</v>
      </c>
      <c r="E188" s="34"/>
      <c r="F188" s="34">
        <f t="shared" si="20"/>
        <v>0</v>
      </c>
      <c r="G188" s="34"/>
      <c r="H188" s="34">
        <f t="shared" si="21"/>
        <v>0</v>
      </c>
      <c r="I188" s="34">
        <v>5197747</v>
      </c>
      <c r="J188" s="34">
        <f t="shared" si="22"/>
        <v>5197747</v>
      </c>
      <c r="K188" s="34">
        <v>0</v>
      </c>
      <c r="L188" s="34">
        <f t="shared" si="23"/>
        <v>5197747</v>
      </c>
      <c r="M188" s="34">
        <v>0</v>
      </c>
      <c r="N188" s="34">
        <f t="shared" si="24"/>
        <v>5197747</v>
      </c>
      <c r="O188" s="34">
        <v>0</v>
      </c>
      <c r="P188" s="34">
        <f t="shared" si="25"/>
        <v>5197747</v>
      </c>
      <c r="Q188" s="34">
        <v>0</v>
      </c>
      <c r="R188" s="34">
        <f t="shared" si="26"/>
        <v>5197747</v>
      </c>
      <c r="S188" s="34">
        <f>VLOOKUP(A188,[11]REPNCT004ReporteAuxiliarContabl!A$21:D$246,4,0)</f>
        <v>0</v>
      </c>
      <c r="T188" s="34">
        <f t="shared" si="27"/>
        <v>5197747</v>
      </c>
      <c r="U188" s="34"/>
      <c r="V188" s="34">
        <f t="shared" si="28"/>
        <v>5197747</v>
      </c>
      <c r="W188" s="34">
        <f>VLOOKUP(A188,[12]REPNCT004ReporteAuxiliarContabl!A$21:G$304,7,0)</f>
        <v>0</v>
      </c>
      <c r="X188" s="34">
        <f t="shared" si="29"/>
        <v>5197747</v>
      </c>
    </row>
    <row r="189" spans="1:24" ht="18" hidden="1" customHeight="1" x14ac:dyDescent="0.2">
      <c r="A189" s="11">
        <v>891780111</v>
      </c>
      <c r="B189" s="11">
        <v>121647000</v>
      </c>
      <c r="C189" s="12" t="s">
        <v>355</v>
      </c>
      <c r="D189" s="13" t="s">
        <v>82</v>
      </c>
      <c r="E189" s="34"/>
      <c r="F189" s="34">
        <f t="shared" si="20"/>
        <v>0</v>
      </c>
      <c r="G189" s="34"/>
      <c r="H189" s="34">
        <f t="shared" si="21"/>
        <v>0</v>
      </c>
      <c r="I189" s="34"/>
      <c r="J189" s="34">
        <f t="shared" si="22"/>
        <v>0</v>
      </c>
      <c r="K189" s="34"/>
      <c r="L189" s="34">
        <f t="shared" si="23"/>
        <v>0</v>
      </c>
      <c r="M189" s="34"/>
      <c r="N189" s="34">
        <f t="shared" si="24"/>
        <v>0</v>
      </c>
      <c r="O189" s="34"/>
      <c r="P189" s="34">
        <f t="shared" si="25"/>
        <v>0</v>
      </c>
      <c r="Q189" s="34"/>
      <c r="R189" s="34">
        <f t="shared" si="26"/>
        <v>0</v>
      </c>
      <c r="S189" s="34"/>
      <c r="T189" s="34">
        <f t="shared" si="27"/>
        <v>0</v>
      </c>
      <c r="U189" s="34"/>
      <c r="V189" s="34">
        <f t="shared" si="28"/>
        <v>0</v>
      </c>
      <c r="W189" s="34">
        <f>VLOOKUP(A189,[12]REPNCT004ReporteAuxiliarContabl!A$21:G$304,7,0)</f>
        <v>1722011466</v>
      </c>
      <c r="X189" s="34">
        <f t="shared" si="29"/>
        <v>1722011466</v>
      </c>
    </row>
    <row r="190" spans="1:24" ht="18" customHeight="1" x14ac:dyDescent="0.2">
      <c r="A190" s="11">
        <v>891800330</v>
      </c>
      <c r="B190" s="11">
        <v>27615000</v>
      </c>
      <c r="C190" s="12" t="s">
        <v>362</v>
      </c>
      <c r="D190" s="13" t="s">
        <v>86</v>
      </c>
      <c r="E190" s="34"/>
      <c r="F190" s="34">
        <f t="shared" si="20"/>
        <v>0</v>
      </c>
      <c r="G190" s="34"/>
      <c r="H190" s="34">
        <f t="shared" si="21"/>
        <v>0</v>
      </c>
      <c r="I190" s="34"/>
      <c r="J190" s="34">
        <f t="shared" si="22"/>
        <v>0</v>
      </c>
      <c r="K190" s="34"/>
      <c r="L190" s="34">
        <f t="shared" si="23"/>
        <v>0</v>
      </c>
      <c r="M190" s="34"/>
      <c r="N190" s="34">
        <f t="shared" si="24"/>
        <v>0</v>
      </c>
      <c r="O190" s="34"/>
      <c r="P190" s="34">
        <f t="shared" si="25"/>
        <v>0</v>
      </c>
      <c r="Q190" s="34"/>
      <c r="R190" s="34">
        <f t="shared" si="26"/>
        <v>0</v>
      </c>
      <c r="S190" s="34"/>
      <c r="T190" s="34">
        <f t="shared" si="27"/>
        <v>0</v>
      </c>
      <c r="U190" s="34"/>
      <c r="V190" s="34">
        <f t="shared" si="28"/>
        <v>0</v>
      </c>
      <c r="W190" s="34">
        <f>VLOOKUP(A190,[12]REPNCT004ReporteAuxiliarContabl!A$21:G$304,7,0)</f>
        <v>1964395679</v>
      </c>
      <c r="X190" s="34">
        <f t="shared" si="29"/>
        <v>1964395679</v>
      </c>
    </row>
    <row r="191" spans="1:24" ht="18" hidden="1" customHeight="1" x14ac:dyDescent="0.2">
      <c r="A191" s="11">
        <v>891800466</v>
      </c>
      <c r="B191" s="11">
        <v>217215572</v>
      </c>
      <c r="C191" s="12" t="s">
        <v>235</v>
      </c>
      <c r="D191" s="13" t="s">
        <v>467</v>
      </c>
      <c r="E191" s="34"/>
      <c r="F191" s="34">
        <f t="shared" si="20"/>
        <v>0</v>
      </c>
      <c r="G191" s="34"/>
      <c r="H191" s="34">
        <f t="shared" si="21"/>
        <v>0</v>
      </c>
      <c r="I191" s="34">
        <v>108650778</v>
      </c>
      <c r="J191" s="34">
        <f t="shared" si="22"/>
        <v>108650778</v>
      </c>
      <c r="K191" s="34">
        <v>108650778</v>
      </c>
      <c r="L191" s="34">
        <f t="shared" si="23"/>
        <v>217301556</v>
      </c>
      <c r="M191" s="34">
        <v>108650778</v>
      </c>
      <c r="N191" s="34">
        <f t="shared" si="24"/>
        <v>325952334</v>
      </c>
      <c r="O191" s="34">
        <v>108650779</v>
      </c>
      <c r="P191" s="34">
        <f t="shared" si="25"/>
        <v>434603113</v>
      </c>
      <c r="Q191" s="34">
        <v>0</v>
      </c>
      <c r="R191" s="34">
        <f t="shared" si="26"/>
        <v>434603113</v>
      </c>
      <c r="S191" s="34">
        <f>VLOOKUP(A191,[11]REPNCT004ReporteAuxiliarContabl!A$21:D$246,4,0)</f>
        <v>0</v>
      </c>
      <c r="T191" s="34">
        <f t="shared" si="27"/>
        <v>434603113</v>
      </c>
      <c r="U191" s="34"/>
      <c r="V191" s="34">
        <f t="shared" si="28"/>
        <v>434603113</v>
      </c>
      <c r="W191" s="34">
        <f>VLOOKUP(A191,[12]REPNCT004ReporteAuxiliarContabl!A$21:G$304,7,0)</f>
        <v>0</v>
      </c>
      <c r="X191" s="34">
        <f t="shared" si="29"/>
        <v>434603113</v>
      </c>
    </row>
    <row r="192" spans="1:24" ht="18" hidden="1" customHeight="1" x14ac:dyDescent="0.2">
      <c r="A192" s="11">
        <v>891800475</v>
      </c>
      <c r="B192" s="11">
        <v>217615176</v>
      </c>
      <c r="C192" s="12" t="s">
        <v>236</v>
      </c>
      <c r="D192" s="13" t="s">
        <v>468</v>
      </c>
      <c r="E192" s="34"/>
      <c r="F192" s="34">
        <f t="shared" si="20"/>
        <v>0</v>
      </c>
      <c r="G192" s="34"/>
      <c r="H192" s="34">
        <f t="shared" si="21"/>
        <v>0</v>
      </c>
      <c r="I192" s="34">
        <v>1257621</v>
      </c>
      <c r="J192" s="34">
        <f t="shared" si="22"/>
        <v>1257621</v>
      </c>
      <c r="K192" s="34">
        <v>0</v>
      </c>
      <c r="L192" s="34">
        <f t="shared" si="23"/>
        <v>1257621</v>
      </c>
      <c r="M192" s="34">
        <v>0</v>
      </c>
      <c r="N192" s="34">
        <f t="shared" si="24"/>
        <v>1257621</v>
      </c>
      <c r="O192" s="34">
        <v>0</v>
      </c>
      <c r="P192" s="34">
        <f t="shared" si="25"/>
        <v>1257621</v>
      </c>
      <c r="Q192" s="34">
        <v>0</v>
      </c>
      <c r="R192" s="34">
        <f t="shared" si="26"/>
        <v>1257621</v>
      </c>
      <c r="S192" s="34">
        <f>VLOOKUP(A192,[11]REPNCT004ReporteAuxiliarContabl!A$21:D$246,4,0)</f>
        <v>0</v>
      </c>
      <c r="T192" s="34">
        <f t="shared" si="27"/>
        <v>1257621</v>
      </c>
      <c r="U192" s="34"/>
      <c r="V192" s="34">
        <f t="shared" si="28"/>
        <v>1257621</v>
      </c>
      <c r="W192" s="34">
        <f>VLOOKUP(A192,[12]REPNCT004ReporteAuxiliarContabl!A$21:G$304,7,0)</f>
        <v>0</v>
      </c>
      <c r="X192" s="34">
        <f t="shared" si="29"/>
        <v>1257621</v>
      </c>
    </row>
    <row r="193" spans="1:24" ht="18" hidden="1" customHeight="1" x14ac:dyDescent="0.2">
      <c r="A193" s="11">
        <v>891800498</v>
      </c>
      <c r="B193" s="11">
        <v>111515000</v>
      </c>
      <c r="C193" s="12" t="s">
        <v>237</v>
      </c>
      <c r="D193" s="49" t="s">
        <v>620</v>
      </c>
      <c r="E193" s="34">
        <v>2989913041</v>
      </c>
      <c r="F193" s="34">
        <f t="shared" si="20"/>
        <v>2989913041</v>
      </c>
      <c r="G193" s="34">
        <v>3663930285</v>
      </c>
      <c r="H193" s="34">
        <f t="shared" si="21"/>
        <v>6653843326</v>
      </c>
      <c r="I193" s="34">
        <v>3833972276</v>
      </c>
      <c r="J193" s="34">
        <f t="shared" si="22"/>
        <v>10487815602</v>
      </c>
      <c r="K193" s="34">
        <v>5201640669</v>
      </c>
      <c r="L193" s="34">
        <f t="shared" si="23"/>
        <v>15689456271</v>
      </c>
      <c r="M193" s="34">
        <v>2039904740</v>
      </c>
      <c r="N193" s="34">
        <f t="shared" si="24"/>
        <v>17729361011</v>
      </c>
      <c r="O193" s="34">
        <v>2571102906</v>
      </c>
      <c r="P193" s="34">
        <f t="shared" si="25"/>
        <v>20300463917</v>
      </c>
      <c r="Q193" s="34">
        <v>2333344452</v>
      </c>
      <c r="R193" s="34">
        <f t="shared" si="26"/>
        <v>22633808369</v>
      </c>
      <c r="S193" s="34">
        <f>VLOOKUP(A193,[11]REPNCT004ReporteAuxiliarContabl!A$21:D$246,4,0)</f>
        <v>3733287570</v>
      </c>
      <c r="T193" s="34">
        <f t="shared" si="27"/>
        <v>26367095939</v>
      </c>
      <c r="U193" s="34">
        <v>2601782660</v>
      </c>
      <c r="V193" s="34">
        <f t="shared" si="28"/>
        <v>28968878599</v>
      </c>
      <c r="W193" s="34">
        <f>VLOOKUP(A193,[12]REPNCT004ReporteAuxiliarContabl!A$21:G$304,7,0)</f>
        <v>4067816853</v>
      </c>
      <c r="X193" s="34">
        <f t="shared" si="29"/>
        <v>33036695452</v>
      </c>
    </row>
    <row r="194" spans="1:24" ht="18" hidden="1" customHeight="1" x14ac:dyDescent="0.2">
      <c r="A194" s="11">
        <v>891800846</v>
      </c>
      <c r="B194" s="11">
        <v>210115001</v>
      </c>
      <c r="C194" s="12" t="s">
        <v>238</v>
      </c>
      <c r="D194" s="13" t="s">
        <v>469</v>
      </c>
      <c r="E194" s="34">
        <v>490824040</v>
      </c>
      <c r="F194" s="34">
        <f t="shared" si="20"/>
        <v>490824040</v>
      </c>
      <c r="G194" s="34">
        <v>419039167</v>
      </c>
      <c r="H194" s="34">
        <f t="shared" si="21"/>
        <v>909863207</v>
      </c>
      <c r="I194" s="34">
        <v>174644275</v>
      </c>
      <c r="J194" s="34">
        <f t="shared" si="22"/>
        <v>1084507482</v>
      </c>
      <c r="K194" s="34">
        <v>295443742</v>
      </c>
      <c r="L194" s="34">
        <f t="shared" si="23"/>
        <v>1379951224</v>
      </c>
      <c r="M194" s="34">
        <v>41359076</v>
      </c>
      <c r="N194" s="34">
        <f t="shared" si="24"/>
        <v>1421310300</v>
      </c>
      <c r="O194" s="34">
        <v>141105362</v>
      </c>
      <c r="P194" s="34">
        <f t="shared" si="25"/>
        <v>1562415662</v>
      </c>
      <c r="Q194" s="34">
        <v>867388325</v>
      </c>
      <c r="R194" s="34">
        <f t="shared" si="26"/>
        <v>2429803987</v>
      </c>
      <c r="S194" s="34">
        <f>VLOOKUP(A194,[11]REPNCT004ReporteAuxiliarContabl!A$21:D$246,4,0)</f>
        <v>319712072</v>
      </c>
      <c r="T194" s="34">
        <f t="shared" si="27"/>
        <v>2749516059</v>
      </c>
      <c r="U194" s="34">
        <v>444005186</v>
      </c>
      <c r="V194" s="34">
        <f t="shared" si="28"/>
        <v>3193521245</v>
      </c>
      <c r="W194" s="34">
        <f>VLOOKUP(A194,[12]REPNCT004ReporteAuxiliarContabl!A$21:G$304,7,0)</f>
        <v>787668868</v>
      </c>
      <c r="X194" s="34">
        <f t="shared" si="29"/>
        <v>3981190113</v>
      </c>
    </row>
    <row r="195" spans="1:24" ht="18" hidden="1" customHeight="1" x14ac:dyDescent="0.2">
      <c r="A195" s="11">
        <v>891800986</v>
      </c>
      <c r="B195" s="11">
        <v>216115861</v>
      </c>
      <c r="C195" s="12" t="s">
        <v>239</v>
      </c>
      <c r="D195" s="13" t="s">
        <v>470</v>
      </c>
      <c r="E195" s="34"/>
      <c r="F195" s="34">
        <f t="shared" si="20"/>
        <v>0</v>
      </c>
      <c r="G195" s="34"/>
      <c r="H195" s="34">
        <f t="shared" si="21"/>
        <v>0</v>
      </c>
      <c r="I195" s="34">
        <v>4454492</v>
      </c>
      <c r="J195" s="34">
        <f t="shared" si="22"/>
        <v>4454492</v>
      </c>
      <c r="K195" s="34">
        <v>0</v>
      </c>
      <c r="L195" s="34">
        <f t="shared" si="23"/>
        <v>4454492</v>
      </c>
      <c r="M195" s="34">
        <v>0</v>
      </c>
      <c r="N195" s="34">
        <f t="shared" si="24"/>
        <v>4454492</v>
      </c>
      <c r="O195" s="34">
        <v>0</v>
      </c>
      <c r="P195" s="34">
        <f t="shared" si="25"/>
        <v>4454492</v>
      </c>
      <c r="Q195" s="34">
        <v>0</v>
      </c>
      <c r="R195" s="34">
        <f t="shared" si="26"/>
        <v>4454492</v>
      </c>
      <c r="S195" s="34">
        <f>VLOOKUP(A195,[11]REPNCT004ReporteAuxiliarContabl!A$21:D$246,4,0)</f>
        <v>0</v>
      </c>
      <c r="T195" s="34">
        <f t="shared" si="27"/>
        <v>4454492</v>
      </c>
      <c r="U195" s="34"/>
      <c r="V195" s="34">
        <f t="shared" si="28"/>
        <v>4454492</v>
      </c>
      <c r="W195" s="34">
        <f>VLOOKUP(A195,[12]REPNCT004ReporteAuxiliarContabl!A$21:G$304,7,0)</f>
        <v>0</v>
      </c>
      <c r="X195" s="34">
        <f t="shared" si="29"/>
        <v>4454492</v>
      </c>
    </row>
    <row r="196" spans="1:24" ht="18" hidden="1" customHeight="1" x14ac:dyDescent="0.2">
      <c r="A196" s="11">
        <v>891801240</v>
      </c>
      <c r="B196" s="11">
        <v>211615516</v>
      </c>
      <c r="C196" s="12" t="s">
        <v>296</v>
      </c>
      <c r="D196" s="13" t="s">
        <v>526</v>
      </c>
      <c r="E196" s="34"/>
      <c r="F196" s="34">
        <f t="shared" si="20"/>
        <v>0</v>
      </c>
      <c r="G196" s="34"/>
      <c r="H196" s="34">
        <f t="shared" si="21"/>
        <v>0</v>
      </c>
      <c r="I196" s="34">
        <v>6269994</v>
      </c>
      <c r="J196" s="34">
        <f t="shared" si="22"/>
        <v>6269994</v>
      </c>
      <c r="K196" s="34">
        <v>0</v>
      </c>
      <c r="L196" s="34">
        <f t="shared" si="23"/>
        <v>6269994</v>
      </c>
      <c r="M196" s="34">
        <v>0</v>
      </c>
      <c r="N196" s="34">
        <f t="shared" si="24"/>
        <v>6269994</v>
      </c>
      <c r="O196" s="34">
        <v>0</v>
      </c>
      <c r="P196" s="34">
        <f t="shared" si="25"/>
        <v>6269994</v>
      </c>
      <c r="Q196" s="34">
        <v>0</v>
      </c>
      <c r="R196" s="34">
        <f t="shared" si="26"/>
        <v>6269994</v>
      </c>
      <c r="S196" s="34">
        <f>VLOOKUP(A196,[11]REPNCT004ReporteAuxiliarContabl!A$21:D$246,4,0)</f>
        <v>0</v>
      </c>
      <c r="T196" s="34">
        <f t="shared" si="27"/>
        <v>6269994</v>
      </c>
      <c r="U196" s="34"/>
      <c r="V196" s="34">
        <f t="shared" si="28"/>
        <v>6269994</v>
      </c>
      <c r="W196" s="34">
        <f>VLOOKUP(A196,[12]REPNCT004ReporteAuxiliarContabl!A$21:G$304,7,0)</f>
        <v>0</v>
      </c>
      <c r="X196" s="34">
        <f t="shared" si="29"/>
        <v>6269994</v>
      </c>
    </row>
    <row r="197" spans="1:24" ht="18" hidden="1" customHeight="1" x14ac:dyDescent="0.2">
      <c r="A197" s="11">
        <v>891801244</v>
      </c>
      <c r="B197" s="11">
        <v>210015600</v>
      </c>
      <c r="C197" s="12" t="s">
        <v>240</v>
      </c>
      <c r="D197" s="13" t="s">
        <v>471</v>
      </c>
      <c r="E197" s="34"/>
      <c r="F197" s="34">
        <f t="shared" ref="F197:F260" si="30">+E197</f>
        <v>0</v>
      </c>
      <c r="G197" s="34"/>
      <c r="H197" s="34">
        <f t="shared" ref="H197:H260" si="31">+F197+G197</f>
        <v>0</v>
      </c>
      <c r="I197" s="34">
        <v>14222433</v>
      </c>
      <c r="J197" s="34">
        <f t="shared" ref="J197:J260" si="32">+H197+I197</f>
        <v>14222433</v>
      </c>
      <c r="K197" s="34">
        <v>0</v>
      </c>
      <c r="L197" s="34">
        <f t="shared" ref="L197:L260" si="33">+J197+K197</f>
        <v>14222433</v>
      </c>
      <c r="M197" s="34">
        <v>0</v>
      </c>
      <c r="N197" s="34">
        <f t="shared" ref="N197:N260" si="34">+L197+M197</f>
        <v>14222433</v>
      </c>
      <c r="O197" s="34">
        <v>0</v>
      </c>
      <c r="P197" s="34">
        <f t="shared" ref="P197:P260" si="35">+N197+O197</f>
        <v>14222433</v>
      </c>
      <c r="Q197" s="34">
        <v>0</v>
      </c>
      <c r="R197" s="34">
        <f t="shared" ref="R197:R260" si="36">+P197+Q197</f>
        <v>14222433</v>
      </c>
      <c r="S197" s="34">
        <f>VLOOKUP(A197,[11]REPNCT004ReporteAuxiliarContabl!A$21:D$246,4,0)</f>
        <v>0</v>
      </c>
      <c r="T197" s="34">
        <f t="shared" ref="T197:T260" si="37">+R197+S197</f>
        <v>14222433</v>
      </c>
      <c r="U197" s="34"/>
      <c r="V197" s="34">
        <f t="shared" ref="V197:V260" si="38">+T197+U197</f>
        <v>14222433</v>
      </c>
      <c r="W197" s="34">
        <f>VLOOKUP(A197,[12]REPNCT004ReporteAuxiliarContabl!A$21:G$304,7,0)</f>
        <v>0</v>
      </c>
      <c r="X197" s="34">
        <f t="shared" ref="X197:X260" si="39">+V197+W197</f>
        <v>14222433</v>
      </c>
    </row>
    <row r="198" spans="1:24" ht="18" hidden="1" customHeight="1" x14ac:dyDescent="0.2">
      <c r="A198" s="11">
        <v>891801362</v>
      </c>
      <c r="B198" s="11">
        <v>210715507</v>
      </c>
      <c r="C198" s="12" t="s">
        <v>297</v>
      </c>
      <c r="D198" s="13" t="s">
        <v>527</v>
      </c>
      <c r="E198" s="34"/>
      <c r="F198" s="34">
        <f t="shared" si="30"/>
        <v>0</v>
      </c>
      <c r="G198" s="34"/>
      <c r="H198" s="34">
        <f t="shared" si="31"/>
        <v>0</v>
      </c>
      <c r="I198" s="34">
        <v>30346477</v>
      </c>
      <c r="J198" s="34">
        <f t="shared" si="32"/>
        <v>30346477</v>
      </c>
      <c r="K198" s="34">
        <v>0</v>
      </c>
      <c r="L198" s="34">
        <f t="shared" si="33"/>
        <v>30346477</v>
      </c>
      <c r="M198" s="34">
        <v>0</v>
      </c>
      <c r="N198" s="34">
        <f t="shared" si="34"/>
        <v>30346477</v>
      </c>
      <c r="O198" s="34">
        <v>0</v>
      </c>
      <c r="P198" s="34">
        <f t="shared" si="35"/>
        <v>30346477</v>
      </c>
      <c r="Q198" s="34">
        <v>0</v>
      </c>
      <c r="R198" s="34">
        <f t="shared" si="36"/>
        <v>30346477</v>
      </c>
      <c r="S198" s="34">
        <f>VLOOKUP(A198,[11]REPNCT004ReporteAuxiliarContabl!A$21:D$246,4,0)</f>
        <v>0</v>
      </c>
      <c r="T198" s="34">
        <f t="shared" si="37"/>
        <v>30346477</v>
      </c>
      <c r="U198" s="34"/>
      <c r="V198" s="34">
        <f t="shared" si="38"/>
        <v>30346477</v>
      </c>
      <c r="W198" s="34">
        <f>VLOOKUP(A198,[12]REPNCT004ReporteAuxiliarContabl!A$21:G$304,7,0)</f>
        <v>0</v>
      </c>
      <c r="X198" s="34">
        <f t="shared" si="39"/>
        <v>30346477</v>
      </c>
    </row>
    <row r="199" spans="1:24" ht="18" hidden="1" customHeight="1" x14ac:dyDescent="0.2">
      <c r="A199" s="11">
        <v>891801363</v>
      </c>
      <c r="B199" s="11">
        <v>211215212</v>
      </c>
      <c r="C199" s="12" t="s">
        <v>339</v>
      </c>
      <c r="D199" s="13" t="s">
        <v>566</v>
      </c>
      <c r="E199" s="34"/>
      <c r="F199" s="34">
        <f t="shared" si="30"/>
        <v>0</v>
      </c>
      <c r="G199" s="34"/>
      <c r="H199" s="34">
        <f t="shared" si="31"/>
        <v>0</v>
      </c>
      <c r="I199" s="34">
        <v>28925278</v>
      </c>
      <c r="J199" s="34">
        <f t="shared" si="32"/>
        <v>28925278</v>
      </c>
      <c r="K199" s="34">
        <v>0</v>
      </c>
      <c r="L199" s="34">
        <f t="shared" si="33"/>
        <v>28925278</v>
      </c>
      <c r="M199" s="34">
        <v>0</v>
      </c>
      <c r="N199" s="34">
        <f t="shared" si="34"/>
        <v>28925278</v>
      </c>
      <c r="O199" s="34">
        <v>0</v>
      </c>
      <c r="P199" s="34">
        <f t="shared" si="35"/>
        <v>28925278</v>
      </c>
      <c r="Q199" s="34">
        <v>0</v>
      </c>
      <c r="R199" s="34">
        <f t="shared" si="36"/>
        <v>28925278</v>
      </c>
      <c r="S199" s="34">
        <f>VLOOKUP(A199,[11]REPNCT004ReporteAuxiliarContabl!A$21:D$246,4,0)</f>
        <v>0</v>
      </c>
      <c r="T199" s="34">
        <f t="shared" si="37"/>
        <v>28925278</v>
      </c>
      <c r="U199" s="34"/>
      <c r="V199" s="34">
        <f t="shared" si="38"/>
        <v>28925278</v>
      </c>
      <c r="W199" s="34">
        <f>VLOOKUP(A199,[12]REPNCT004ReporteAuxiliarContabl!A$21:G$304,7,0)</f>
        <v>0</v>
      </c>
      <c r="X199" s="34">
        <f t="shared" si="39"/>
        <v>28925278</v>
      </c>
    </row>
    <row r="200" spans="1:24" ht="18" hidden="1" customHeight="1" x14ac:dyDescent="0.2">
      <c r="A200" s="11">
        <v>891801368</v>
      </c>
      <c r="B200" s="11">
        <v>213115531</v>
      </c>
      <c r="C200" s="12" t="s">
        <v>241</v>
      </c>
      <c r="D200" s="13" t="s">
        <v>472</v>
      </c>
      <c r="E200" s="34"/>
      <c r="F200" s="34">
        <f t="shared" si="30"/>
        <v>0</v>
      </c>
      <c r="G200" s="34"/>
      <c r="H200" s="34">
        <f t="shared" si="31"/>
        <v>0</v>
      </c>
      <c r="I200" s="34">
        <v>44016728</v>
      </c>
      <c r="J200" s="34">
        <f t="shared" si="32"/>
        <v>44016728</v>
      </c>
      <c r="K200" s="34">
        <v>0</v>
      </c>
      <c r="L200" s="34">
        <f t="shared" si="33"/>
        <v>44016728</v>
      </c>
      <c r="M200" s="34">
        <v>0</v>
      </c>
      <c r="N200" s="34">
        <f t="shared" si="34"/>
        <v>44016728</v>
      </c>
      <c r="O200" s="34">
        <v>0</v>
      </c>
      <c r="P200" s="34">
        <f t="shared" si="35"/>
        <v>44016728</v>
      </c>
      <c r="Q200" s="34">
        <v>0</v>
      </c>
      <c r="R200" s="34">
        <f t="shared" si="36"/>
        <v>44016728</v>
      </c>
      <c r="S200" s="34">
        <f>VLOOKUP(A200,[11]REPNCT004ReporteAuxiliarContabl!A$21:D$246,4,0)</f>
        <v>0</v>
      </c>
      <c r="T200" s="34">
        <f t="shared" si="37"/>
        <v>44016728</v>
      </c>
      <c r="U200" s="34"/>
      <c r="V200" s="34">
        <f t="shared" si="38"/>
        <v>44016728</v>
      </c>
      <c r="W200" s="34">
        <f>VLOOKUP(A200,[12]REPNCT004ReporteAuxiliarContabl!A$21:G$304,7,0)</f>
        <v>0</v>
      </c>
      <c r="X200" s="34">
        <f t="shared" si="39"/>
        <v>44016728</v>
      </c>
    </row>
    <row r="201" spans="1:24" ht="18" hidden="1" customHeight="1" x14ac:dyDescent="0.2">
      <c r="A201" s="11">
        <v>891801369</v>
      </c>
      <c r="B201" s="11">
        <v>218115681</v>
      </c>
      <c r="C201" s="12" t="s">
        <v>309</v>
      </c>
      <c r="D201" s="13" t="s">
        <v>538</v>
      </c>
      <c r="E201" s="34"/>
      <c r="F201" s="34">
        <f t="shared" si="30"/>
        <v>0</v>
      </c>
      <c r="G201" s="34"/>
      <c r="H201" s="34">
        <f t="shared" si="31"/>
        <v>0</v>
      </c>
      <c r="I201" s="34">
        <v>2515242</v>
      </c>
      <c r="J201" s="34">
        <f t="shared" si="32"/>
        <v>2515242</v>
      </c>
      <c r="K201" s="34">
        <v>0</v>
      </c>
      <c r="L201" s="34">
        <f t="shared" si="33"/>
        <v>2515242</v>
      </c>
      <c r="M201" s="34">
        <v>0</v>
      </c>
      <c r="N201" s="34">
        <f t="shared" si="34"/>
        <v>2515242</v>
      </c>
      <c r="O201" s="34">
        <v>0</v>
      </c>
      <c r="P201" s="34">
        <f t="shared" si="35"/>
        <v>2515242</v>
      </c>
      <c r="Q201" s="34">
        <v>0</v>
      </c>
      <c r="R201" s="34">
        <f t="shared" si="36"/>
        <v>2515242</v>
      </c>
      <c r="S201" s="34">
        <f>VLOOKUP(A201,[11]REPNCT004ReporteAuxiliarContabl!A$21:D$246,4,0)</f>
        <v>0</v>
      </c>
      <c r="T201" s="34">
        <f t="shared" si="37"/>
        <v>2515242</v>
      </c>
      <c r="U201" s="34"/>
      <c r="V201" s="34">
        <f t="shared" si="38"/>
        <v>2515242</v>
      </c>
      <c r="W201" s="34">
        <f>VLOOKUP(A201,[12]REPNCT004ReporteAuxiliarContabl!A$21:G$304,7,0)</f>
        <v>0</v>
      </c>
      <c r="X201" s="34">
        <f t="shared" si="39"/>
        <v>2515242</v>
      </c>
    </row>
    <row r="202" spans="1:24" ht="18" hidden="1" customHeight="1" x14ac:dyDescent="0.2">
      <c r="A202" s="11">
        <v>891801994</v>
      </c>
      <c r="B202" s="11">
        <v>217615476</v>
      </c>
      <c r="C202" s="12" t="s">
        <v>298</v>
      </c>
      <c r="D202" s="13" t="s">
        <v>528</v>
      </c>
      <c r="E202" s="34"/>
      <c r="F202" s="34">
        <f t="shared" si="30"/>
        <v>0</v>
      </c>
      <c r="G202" s="34"/>
      <c r="H202" s="34">
        <f t="shared" si="31"/>
        <v>0</v>
      </c>
      <c r="I202" s="34">
        <v>13060392</v>
      </c>
      <c r="J202" s="34">
        <f t="shared" si="32"/>
        <v>13060392</v>
      </c>
      <c r="K202" s="34">
        <v>0</v>
      </c>
      <c r="L202" s="34">
        <f t="shared" si="33"/>
        <v>13060392</v>
      </c>
      <c r="M202" s="34">
        <v>0</v>
      </c>
      <c r="N202" s="34">
        <f t="shared" si="34"/>
        <v>13060392</v>
      </c>
      <c r="O202" s="34">
        <v>0</v>
      </c>
      <c r="P202" s="34">
        <f t="shared" si="35"/>
        <v>13060392</v>
      </c>
      <c r="Q202" s="34">
        <v>0</v>
      </c>
      <c r="R202" s="34">
        <f t="shared" si="36"/>
        <v>13060392</v>
      </c>
      <c r="S202" s="34">
        <f>VLOOKUP(A202,[11]REPNCT004ReporteAuxiliarContabl!A$21:D$246,4,0)</f>
        <v>0</v>
      </c>
      <c r="T202" s="34">
        <f t="shared" si="37"/>
        <v>13060392</v>
      </c>
      <c r="U202" s="34"/>
      <c r="V202" s="34">
        <f t="shared" si="38"/>
        <v>13060392</v>
      </c>
      <c r="W202" s="34">
        <f>VLOOKUP(A202,[12]REPNCT004ReporteAuxiliarContabl!A$21:G$304,7,0)</f>
        <v>0</v>
      </c>
      <c r="X202" s="34">
        <f t="shared" si="39"/>
        <v>13060392</v>
      </c>
    </row>
    <row r="203" spans="1:24" ht="18" hidden="1" customHeight="1" x14ac:dyDescent="0.2">
      <c r="A203" s="11">
        <v>891855015</v>
      </c>
      <c r="B203" s="11">
        <v>213715537</v>
      </c>
      <c r="C203" s="12" t="s">
        <v>243</v>
      </c>
      <c r="D203" s="13" t="s">
        <v>474</v>
      </c>
      <c r="E203" s="34"/>
      <c r="F203" s="34">
        <f t="shared" si="30"/>
        <v>0</v>
      </c>
      <c r="G203" s="34"/>
      <c r="H203" s="34">
        <f t="shared" si="31"/>
        <v>0</v>
      </c>
      <c r="I203" s="34">
        <v>11700876</v>
      </c>
      <c r="J203" s="34">
        <f t="shared" si="32"/>
        <v>11700876</v>
      </c>
      <c r="K203" s="34">
        <v>0</v>
      </c>
      <c r="L203" s="34">
        <f t="shared" si="33"/>
        <v>11700876</v>
      </c>
      <c r="M203" s="34">
        <v>0</v>
      </c>
      <c r="N203" s="34">
        <f t="shared" si="34"/>
        <v>11700876</v>
      </c>
      <c r="O203" s="34">
        <v>0</v>
      </c>
      <c r="P203" s="34">
        <f t="shared" si="35"/>
        <v>11700876</v>
      </c>
      <c r="Q203" s="34">
        <v>0</v>
      </c>
      <c r="R203" s="34">
        <f t="shared" si="36"/>
        <v>11700876</v>
      </c>
      <c r="S203" s="34">
        <f>VLOOKUP(A203,[11]REPNCT004ReporteAuxiliarContabl!A$21:D$246,4,0)</f>
        <v>0</v>
      </c>
      <c r="T203" s="34">
        <f t="shared" si="37"/>
        <v>11700876</v>
      </c>
      <c r="U203" s="34"/>
      <c r="V203" s="34">
        <f t="shared" si="38"/>
        <v>11700876</v>
      </c>
      <c r="W203" s="34">
        <f>VLOOKUP(A203,[12]REPNCT004ReporteAuxiliarContabl!A$21:G$304,7,0)</f>
        <v>0</v>
      </c>
      <c r="X203" s="34">
        <f t="shared" si="39"/>
        <v>11700876</v>
      </c>
    </row>
    <row r="204" spans="1:24" ht="18" hidden="1" customHeight="1" x14ac:dyDescent="0.2">
      <c r="A204" s="11">
        <v>891855017</v>
      </c>
      <c r="B204" s="11">
        <v>210185001</v>
      </c>
      <c r="C204" s="12" t="s">
        <v>273</v>
      </c>
      <c r="D204" s="13" t="s">
        <v>503</v>
      </c>
      <c r="E204" s="34"/>
      <c r="F204" s="34">
        <f t="shared" si="30"/>
        <v>0</v>
      </c>
      <c r="G204" s="34">
        <v>534986739</v>
      </c>
      <c r="H204" s="34">
        <f t="shared" si="31"/>
        <v>534986739</v>
      </c>
      <c r="I204" s="34">
        <v>2006228875</v>
      </c>
      <c r="J204" s="34">
        <f t="shared" si="32"/>
        <v>2541215614</v>
      </c>
      <c r="K204" s="34">
        <v>1058219534</v>
      </c>
      <c r="L204" s="34">
        <f t="shared" si="33"/>
        <v>3599435148</v>
      </c>
      <c r="M204" s="34">
        <v>827391678</v>
      </c>
      <c r="N204" s="34">
        <f t="shared" si="34"/>
        <v>4426826826</v>
      </c>
      <c r="O204" s="34">
        <v>917233256</v>
      </c>
      <c r="P204" s="34">
        <f t="shared" si="35"/>
        <v>5344060082</v>
      </c>
      <c r="Q204" s="34">
        <v>232398858</v>
      </c>
      <c r="R204" s="34">
        <f t="shared" si="36"/>
        <v>5576458940</v>
      </c>
      <c r="S204" s="34">
        <f>VLOOKUP(A204,[11]REPNCT004ReporteAuxiliarContabl!A$21:D$246,4,0)</f>
        <v>379280109</v>
      </c>
      <c r="T204" s="34">
        <f t="shared" si="37"/>
        <v>5955739049</v>
      </c>
      <c r="U204" s="34">
        <v>633632630</v>
      </c>
      <c r="V204" s="34">
        <f t="shared" si="38"/>
        <v>6589371679</v>
      </c>
      <c r="W204" s="34">
        <f>VLOOKUP(A204,[12]REPNCT004ReporteAuxiliarContabl!A$21:G$304,7,0)</f>
        <v>742535525</v>
      </c>
      <c r="X204" s="34">
        <f t="shared" si="39"/>
        <v>7331907204</v>
      </c>
    </row>
    <row r="205" spans="1:24" ht="18" hidden="1" customHeight="1" x14ac:dyDescent="0.2">
      <c r="A205" s="11">
        <v>891855130</v>
      </c>
      <c r="B205" s="11">
        <v>215915759</v>
      </c>
      <c r="C205" s="12" t="s">
        <v>244</v>
      </c>
      <c r="D205" s="13" t="s">
        <v>475</v>
      </c>
      <c r="E205" s="34">
        <v>335195020</v>
      </c>
      <c r="F205" s="34">
        <f t="shared" si="30"/>
        <v>335195020</v>
      </c>
      <c r="G205" s="34">
        <v>303091594</v>
      </c>
      <c r="H205" s="34">
        <f t="shared" si="31"/>
        <v>638286614</v>
      </c>
      <c r="I205" s="34">
        <v>108907067</v>
      </c>
      <c r="J205" s="34">
        <f t="shared" si="32"/>
        <v>747193681</v>
      </c>
      <c r="K205" s="34">
        <v>186366163</v>
      </c>
      <c r="L205" s="34">
        <f t="shared" si="33"/>
        <v>933559844</v>
      </c>
      <c r="M205" s="34">
        <v>21472107</v>
      </c>
      <c r="N205" s="34">
        <f t="shared" si="34"/>
        <v>955031951</v>
      </c>
      <c r="O205" s="34">
        <v>87689272</v>
      </c>
      <c r="P205" s="34">
        <f t="shared" si="35"/>
        <v>1042721223</v>
      </c>
      <c r="Q205" s="34">
        <v>967735243</v>
      </c>
      <c r="R205" s="34">
        <f t="shared" si="36"/>
        <v>2010456466</v>
      </c>
      <c r="S205" s="34">
        <f>VLOOKUP(A205,[11]REPNCT004ReporteAuxiliarContabl!A$21:D$246,4,0)</f>
        <v>387831885</v>
      </c>
      <c r="T205" s="34">
        <f t="shared" si="37"/>
        <v>2398288351</v>
      </c>
      <c r="U205" s="34">
        <v>89709530</v>
      </c>
      <c r="V205" s="34">
        <f t="shared" si="38"/>
        <v>2487997881</v>
      </c>
      <c r="W205" s="34">
        <f>VLOOKUP(A205,[12]REPNCT004ReporteAuxiliarContabl!A$21:G$304,7,0)</f>
        <v>176281595</v>
      </c>
      <c r="X205" s="34">
        <f t="shared" si="39"/>
        <v>2664279476</v>
      </c>
    </row>
    <row r="206" spans="1:24" ht="18" hidden="1" customHeight="1" x14ac:dyDescent="0.2">
      <c r="A206" s="11">
        <v>891855138</v>
      </c>
      <c r="B206" s="11">
        <v>213815238</v>
      </c>
      <c r="C206" s="12" t="s">
        <v>245</v>
      </c>
      <c r="D206" s="13" t="s">
        <v>476</v>
      </c>
      <c r="E206" s="34">
        <v>466887060</v>
      </c>
      <c r="F206" s="34">
        <f t="shared" si="30"/>
        <v>466887060</v>
      </c>
      <c r="G206" s="34">
        <v>444261936</v>
      </c>
      <c r="H206" s="34">
        <f t="shared" si="31"/>
        <v>911148996</v>
      </c>
      <c r="I206" s="34">
        <v>197211623</v>
      </c>
      <c r="J206" s="34">
        <f t="shared" si="32"/>
        <v>1108360619</v>
      </c>
      <c r="K206" s="34">
        <v>330396588</v>
      </c>
      <c r="L206" s="34">
        <f t="shared" si="33"/>
        <v>1438757207</v>
      </c>
      <c r="M206" s="34">
        <v>60336205</v>
      </c>
      <c r="N206" s="34">
        <f t="shared" si="34"/>
        <v>1499093412</v>
      </c>
      <c r="O206" s="34">
        <v>160248270</v>
      </c>
      <c r="P206" s="34">
        <f t="shared" si="35"/>
        <v>1659341682</v>
      </c>
      <c r="Q206" s="34">
        <v>242078951</v>
      </c>
      <c r="R206" s="34">
        <f t="shared" si="36"/>
        <v>1901420633</v>
      </c>
      <c r="S206" s="34">
        <f>VLOOKUP(A206,[11]REPNCT004ReporteAuxiliarContabl!A$21:D$246,4,0)</f>
        <v>503331761</v>
      </c>
      <c r="T206" s="34">
        <f t="shared" si="37"/>
        <v>2404752394</v>
      </c>
      <c r="U206" s="34">
        <v>658640453</v>
      </c>
      <c r="V206" s="34">
        <f t="shared" si="38"/>
        <v>3063392847</v>
      </c>
      <c r="W206" s="34">
        <f>VLOOKUP(A206,[12]REPNCT004ReporteAuxiliarContabl!A$21:G$304,7,0)</f>
        <v>793557834</v>
      </c>
      <c r="X206" s="34">
        <f t="shared" si="39"/>
        <v>3856950681</v>
      </c>
    </row>
    <row r="207" spans="1:24" ht="18" hidden="1" customHeight="1" x14ac:dyDescent="0.2">
      <c r="A207" s="11">
        <v>891855200</v>
      </c>
      <c r="B207" s="11">
        <v>211085010</v>
      </c>
      <c r="C207" s="12" t="s">
        <v>246</v>
      </c>
      <c r="D207" s="13" t="s">
        <v>477</v>
      </c>
      <c r="E207" s="34"/>
      <c r="F207" s="34">
        <f t="shared" si="30"/>
        <v>0</v>
      </c>
      <c r="G207" s="34"/>
      <c r="H207" s="34">
        <f t="shared" si="31"/>
        <v>0</v>
      </c>
      <c r="I207" s="34">
        <v>310447780</v>
      </c>
      <c r="J207" s="34">
        <f t="shared" si="32"/>
        <v>310447780</v>
      </c>
      <c r="K207" s="34">
        <v>310447780</v>
      </c>
      <c r="L207" s="34">
        <f t="shared" si="33"/>
        <v>620895560</v>
      </c>
      <c r="M207" s="34">
        <v>310447780</v>
      </c>
      <c r="N207" s="34">
        <f t="shared" si="34"/>
        <v>931343340</v>
      </c>
      <c r="O207" s="34">
        <v>310447780</v>
      </c>
      <c r="P207" s="34">
        <f t="shared" si="35"/>
        <v>1241791120</v>
      </c>
      <c r="Q207" s="34">
        <v>0</v>
      </c>
      <c r="R207" s="34">
        <f t="shared" si="36"/>
        <v>1241791120</v>
      </c>
      <c r="S207" s="34">
        <f>VLOOKUP(A207,[11]REPNCT004ReporteAuxiliarContabl!A$21:D$246,4,0)</f>
        <v>0</v>
      </c>
      <c r="T207" s="34">
        <f t="shared" si="37"/>
        <v>1241791120</v>
      </c>
      <c r="U207" s="34"/>
      <c r="V207" s="34">
        <f t="shared" si="38"/>
        <v>1241791120</v>
      </c>
      <c r="W207" s="34">
        <f>VLOOKUP(A207,[12]REPNCT004ReporteAuxiliarContabl!A$21:G$304,7,0)</f>
        <v>0</v>
      </c>
      <c r="X207" s="34">
        <f t="shared" si="39"/>
        <v>1241791120</v>
      </c>
    </row>
    <row r="208" spans="1:24" ht="18" hidden="1" customHeight="1" x14ac:dyDescent="0.2">
      <c r="A208" s="11">
        <v>891856131</v>
      </c>
      <c r="B208" s="11">
        <v>219015790</v>
      </c>
      <c r="C208" s="12" t="s">
        <v>274</v>
      </c>
      <c r="D208" s="13" t="s">
        <v>504</v>
      </c>
      <c r="E208" s="34"/>
      <c r="F208" s="34">
        <f t="shared" si="30"/>
        <v>0</v>
      </c>
      <c r="G208" s="34"/>
      <c r="H208" s="34">
        <f t="shared" si="31"/>
        <v>0</v>
      </c>
      <c r="I208" s="34">
        <v>5533531</v>
      </c>
      <c r="J208" s="34">
        <f t="shared" si="32"/>
        <v>5533531</v>
      </c>
      <c r="K208" s="34">
        <v>0</v>
      </c>
      <c r="L208" s="34">
        <f t="shared" si="33"/>
        <v>5533531</v>
      </c>
      <c r="M208" s="34">
        <v>0</v>
      </c>
      <c r="N208" s="34">
        <f t="shared" si="34"/>
        <v>5533531</v>
      </c>
      <c r="O208" s="34">
        <v>0</v>
      </c>
      <c r="P208" s="34">
        <f t="shared" si="35"/>
        <v>5533531</v>
      </c>
      <c r="Q208" s="34">
        <v>0</v>
      </c>
      <c r="R208" s="34">
        <f t="shared" si="36"/>
        <v>5533531</v>
      </c>
      <c r="S208" s="34">
        <f>VLOOKUP(A208,[11]REPNCT004ReporteAuxiliarContabl!A$21:D$246,4,0)</f>
        <v>0</v>
      </c>
      <c r="T208" s="34">
        <f t="shared" si="37"/>
        <v>5533531</v>
      </c>
      <c r="U208" s="34"/>
      <c r="V208" s="34">
        <f t="shared" si="38"/>
        <v>5533531</v>
      </c>
      <c r="W208" s="34">
        <f>VLOOKUP(A208,[12]REPNCT004ReporteAuxiliarContabl!A$21:G$304,7,0)</f>
        <v>0</v>
      </c>
      <c r="X208" s="34">
        <f t="shared" si="39"/>
        <v>5533531</v>
      </c>
    </row>
    <row r="209" spans="1:24" ht="18" hidden="1" customHeight="1" x14ac:dyDescent="0.2">
      <c r="A209" s="11">
        <v>891857821</v>
      </c>
      <c r="B209" s="11">
        <v>217315673</v>
      </c>
      <c r="C209" s="12" t="s">
        <v>310</v>
      </c>
      <c r="D209" s="13" t="s">
        <v>539</v>
      </c>
      <c r="E209" s="34"/>
      <c r="F209" s="34">
        <f t="shared" si="30"/>
        <v>0</v>
      </c>
      <c r="G209" s="34"/>
      <c r="H209" s="34">
        <f t="shared" si="31"/>
        <v>0</v>
      </c>
      <c r="I209" s="34">
        <v>110670</v>
      </c>
      <c r="J209" s="34">
        <f t="shared" si="32"/>
        <v>110670</v>
      </c>
      <c r="K209" s="34">
        <v>0</v>
      </c>
      <c r="L209" s="34">
        <f t="shared" si="33"/>
        <v>110670</v>
      </c>
      <c r="M209" s="34">
        <v>0</v>
      </c>
      <c r="N209" s="34">
        <f t="shared" si="34"/>
        <v>110670</v>
      </c>
      <c r="O209" s="34">
        <v>0</v>
      </c>
      <c r="P209" s="34">
        <f t="shared" si="35"/>
        <v>110670</v>
      </c>
      <c r="Q209" s="34">
        <v>0</v>
      </c>
      <c r="R209" s="34">
        <f t="shared" si="36"/>
        <v>110670</v>
      </c>
      <c r="S209" s="34">
        <f>VLOOKUP(A209,[11]REPNCT004ReporteAuxiliarContabl!A$21:D$246,4,0)</f>
        <v>0</v>
      </c>
      <c r="T209" s="34">
        <f t="shared" si="37"/>
        <v>110670</v>
      </c>
      <c r="U209" s="34"/>
      <c r="V209" s="34">
        <f t="shared" si="38"/>
        <v>110670</v>
      </c>
      <c r="W209" s="34">
        <f>VLOOKUP(A209,[12]REPNCT004ReporteAuxiliarContabl!A$21:G$304,7,0)</f>
        <v>0</v>
      </c>
      <c r="X209" s="34">
        <f t="shared" si="39"/>
        <v>110670</v>
      </c>
    </row>
    <row r="210" spans="1:24" ht="18" hidden="1" customHeight="1" x14ac:dyDescent="0.2">
      <c r="A210" s="11">
        <v>891900272</v>
      </c>
      <c r="B210" s="11">
        <v>213476834</v>
      </c>
      <c r="C210" s="12" t="s">
        <v>299</v>
      </c>
      <c r="D210" s="13" t="s">
        <v>529</v>
      </c>
      <c r="E210" s="34">
        <v>543694533</v>
      </c>
      <c r="F210" s="34">
        <f t="shared" si="30"/>
        <v>543694533</v>
      </c>
      <c r="G210" s="34">
        <v>522375355</v>
      </c>
      <c r="H210" s="34">
        <f t="shared" si="31"/>
        <v>1066069888</v>
      </c>
      <c r="I210" s="34">
        <v>180690300</v>
      </c>
      <c r="J210" s="34">
        <f t="shared" si="32"/>
        <v>1246760188</v>
      </c>
      <c r="K210" s="34">
        <v>303278120</v>
      </c>
      <c r="L210" s="34">
        <f t="shared" si="33"/>
        <v>1550038308</v>
      </c>
      <c r="M210" s="34">
        <v>39264436</v>
      </c>
      <c r="N210" s="34">
        <f t="shared" si="34"/>
        <v>1589302744</v>
      </c>
      <c r="O210" s="34">
        <v>151342292</v>
      </c>
      <c r="P210" s="34">
        <f t="shared" si="35"/>
        <v>1740645036</v>
      </c>
      <c r="Q210" s="34">
        <v>371667675</v>
      </c>
      <c r="R210" s="34">
        <f t="shared" si="36"/>
        <v>2112312711</v>
      </c>
      <c r="S210" s="34">
        <f>VLOOKUP(A210,[11]REPNCT004ReporteAuxiliarContabl!A$21:D$246,4,0)</f>
        <v>969854487</v>
      </c>
      <c r="T210" s="34">
        <f t="shared" si="37"/>
        <v>3082167198</v>
      </c>
      <c r="U210" s="34">
        <v>523490132</v>
      </c>
      <c r="V210" s="34">
        <f t="shared" si="38"/>
        <v>3605657330</v>
      </c>
      <c r="W210" s="34">
        <f>VLOOKUP(A210,[12]REPNCT004ReporteAuxiliarContabl!A$21:G$304,7,0)</f>
        <v>626265991</v>
      </c>
      <c r="X210" s="34">
        <f t="shared" si="39"/>
        <v>4231923321</v>
      </c>
    </row>
    <row r="211" spans="1:24" ht="18" hidden="1" customHeight="1" x14ac:dyDescent="0.2">
      <c r="A211" s="11">
        <v>891900493</v>
      </c>
      <c r="B211" s="11">
        <v>214776147</v>
      </c>
      <c r="C211" s="12" t="s">
        <v>275</v>
      </c>
      <c r="D211" s="13" t="s">
        <v>505</v>
      </c>
      <c r="E211" s="34">
        <v>0</v>
      </c>
      <c r="F211" s="34">
        <f t="shared" si="30"/>
        <v>0</v>
      </c>
      <c r="G211" s="34">
        <v>1271206632</v>
      </c>
      <c r="H211" s="34">
        <f t="shared" si="31"/>
        <v>1271206632</v>
      </c>
      <c r="I211" s="34">
        <v>263698508</v>
      </c>
      <c r="J211" s="34">
        <f t="shared" si="32"/>
        <v>1534905140</v>
      </c>
      <c r="K211" s="34">
        <v>220000000</v>
      </c>
      <c r="L211" s="34">
        <f t="shared" si="33"/>
        <v>1754905140</v>
      </c>
      <c r="M211" s="34">
        <v>220000000</v>
      </c>
      <c r="N211" s="34">
        <f t="shared" si="34"/>
        <v>1974905140</v>
      </c>
      <c r="O211" s="34">
        <v>220000000</v>
      </c>
      <c r="P211" s="34">
        <f t="shared" si="35"/>
        <v>2194905140</v>
      </c>
      <c r="Q211" s="34">
        <v>220000000</v>
      </c>
      <c r="R211" s="34">
        <f t="shared" si="36"/>
        <v>2414905140</v>
      </c>
      <c r="S211" s="34">
        <f>VLOOKUP(A211,[11]REPNCT004ReporteAuxiliarContabl!A$21:D$246,4,0)</f>
        <v>81970752</v>
      </c>
      <c r="T211" s="34">
        <f t="shared" si="37"/>
        <v>2496875892</v>
      </c>
      <c r="U211" s="34"/>
      <c r="V211" s="34">
        <f t="shared" si="38"/>
        <v>2496875892</v>
      </c>
      <c r="W211" s="34">
        <f>VLOOKUP(A211,[12]REPNCT004ReporteAuxiliarContabl!A$21:G$304,7,0)</f>
        <v>0</v>
      </c>
      <c r="X211" s="34">
        <f t="shared" si="39"/>
        <v>2496875892</v>
      </c>
    </row>
    <row r="212" spans="1:24" ht="18" hidden="1" customHeight="1" x14ac:dyDescent="0.2">
      <c r="A212" s="11">
        <v>892000148</v>
      </c>
      <c r="B212" s="11">
        <v>115050000</v>
      </c>
      <c r="C212" s="12" t="s">
        <v>340</v>
      </c>
      <c r="D212" s="13" t="s">
        <v>567</v>
      </c>
      <c r="E212" s="34">
        <v>1665982033</v>
      </c>
      <c r="F212" s="34">
        <f t="shared" si="30"/>
        <v>1665982033</v>
      </c>
      <c r="G212" s="34">
        <v>1504069139</v>
      </c>
      <c r="H212" s="34">
        <f t="shared" si="31"/>
        <v>3170051172</v>
      </c>
      <c r="I212" s="34">
        <v>3006293432</v>
      </c>
      <c r="J212" s="34">
        <f t="shared" si="32"/>
        <v>6176344604</v>
      </c>
      <c r="K212" s="34">
        <v>3341301468</v>
      </c>
      <c r="L212" s="34">
        <f t="shared" si="33"/>
        <v>9517646072</v>
      </c>
      <c r="M212" s="34">
        <v>2589815844</v>
      </c>
      <c r="N212" s="34">
        <f t="shared" si="34"/>
        <v>12107461916</v>
      </c>
      <c r="O212" s="34">
        <v>6609586430</v>
      </c>
      <c r="P212" s="34">
        <f t="shared" si="35"/>
        <v>18717048346</v>
      </c>
      <c r="Q212" s="34">
        <v>468520983</v>
      </c>
      <c r="R212" s="34">
        <f t="shared" si="36"/>
        <v>19185569329</v>
      </c>
      <c r="S212" s="34">
        <f>VLOOKUP(A212,[11]REPNCT004ReporteAuxiliarContabl!A$21:D$246,4,0)</f>
        <v>3802659504</v>
      </c>
      <c r="T212" s="34">
        <f t="shared" si="37"/>
        <v>22988228833</v>
      </c>
      <c r="U212" s="34">
        <v>8022693571</v>
      </c>
      <c r="V212" s="34">
        <f t="shared" si="38"/>
        <v>31010922404</v>
      </c>
      <c r="W212" s="34">
        <f>VLOOKUP(A212,[12]REPNCT004ReporteAuxiliarContabl!A$21:G$304,7,0)</f>
        <v>0</v>
      </c>
      <c r="X212" s="34">
        <f t="shared" si="39"/>
        <v>31010922404</v>
      </c>
    </row>
    <row r="213" spans="1:24" ht="18" hidden="1" customHeight="1" x14ac:dyDescent="0.2">
      <c r="A213" s="11">
        <v>892000757</v>
      </c>
      <c r="B213" s="11">
        <v>28450000</v>
      </c>
      <c r="C213" s="12" t="s">
        <v>37</v>
      </c>
      <c r="D213" s="13" t="s">
        <v>124</v>
      </c>
      <c r="E213" s="34"/>
      <c r="F213" s="34">
        <f t="shared" si="30"/>
        <v>0</v>
      </c>
      <c r="G213" s="34"/>
      <c r="H213" s="34">
        <f t="shared" si="31"/>
        <v>0</v>
      </c>
      <c r="I213" s="34"/>
      <c r="J213" s="34">
        <f t="shared" si="32"/>
        <v>0</v>
      </c>
      <c r="K213" s="34"/>
      <c r="L213" s="34">
        <f t="shared" si="33"/>
        <v>0</v>
      </c>
      <c r="M213" s="34"/>
      <c r="N213" s="34">
        <f t="shared" si="34"/>
        <v>0</v>
      </c>
      <c r="O213" s="34"/>
      <c r="P213" s="34">
        <f t="shared" si="35"/>
        <v>0</v>
      </c>
      <c r="Q213" s="34"/>
      <c r="R213" s="34">
        <f t="shared" si="36"/>
        <v>0</v>
      </c>
      <c r="S213" s="34"/>
      <c r="T213" s="34">
        <f t="shared" si="37"/>
        <v>0</v>
      </c>
      <c r="U213" s="34"/>
      <c r="V213" s="34">
        <f t="shared" si="38"/>
        <v>0</v>
      </c>
      <c r="W213" s="34">
        <f>VLOOKUP(A213,[12]REPNCT004ReporteAuxiliarContabl!A$21:G$304,7,0)</f>
        <v>1600387587</v>
      </c>
      <c r="X213" s="34">
        <f t="shared" si="39"/>
        <v>1600387587</v>
      </c>
    </row>
    <row r="214" spans="1:24" ht="18" hidden="1" customHeight="1" x14ac:dyDescent="0.2">
      <c r="A214" s="11">
        <v>892001457</v>
      </c>
      <c r="B214" s="11">
        <v>210650006</v>
      </c>
      <c r="C214" s="12" t="s">
        <v>300</v>
      </c>
      <c r="D214" s="13" t="s">
        <v>530</v>
      </c>
      <c r="E214" s="34"/>
      <c r="F214" s="34">
        <f t="shared" si="30"/>
        <v>0</v>
      </c>
      <c r="G214" s="34"/>
      <c r="H214" s="34">
        <f t="shared" si="31"/>
        <v>0</v>
      </c>
      <c r="I214" s="34">
        <v>589819150</v>
      </c>
      <c r="J214" s="34">
        <f t="shared" si="32"/>
        <v>589819150</v>
      </c>
      <c r="K214" s="34">
        <v>589819150</v>
      </c>
      <c r="L214" s="34">
        <f t="shared" si="33"/>
        <v>1179638300</v>
      </c>
      <c r="M214" s="34">
        <v>589819150</v>
      </c>
      <c r="N214" s="34">
        <f t="shared" si="34"/>
        <v>1769457450</v>
      </c>
      <c r="O214" s="34">
        <v>589819150</v>
      </c>
      <c r="P214" s="34">
        <f t="shared" si="35"/>
        <v>2359276600</v>
      </c>
      <c r="Q214" s="34">
        <v>0</v>
      </c>
      <c r="R214" s="34">
        <f t="shared" si="36"/>
        <v>2359276600</v>
      </c>
      <c r="S214" s="34">
        <f>VLOOKUP(A214,[11]REPNCT004ReporteAuxiliarContabl!A$21:D$246,4,0)</f>
        <v>0</v>
      </c>
      <c r="T214" s="34">
        <f t="shared" si="37"/>
        <v>2359276600</v>
      </c>
      <c r="U214" s="34"/>
      <c r="V214" s="34">
        <f t="shared" si="38"/>
        <v>2359276600</v>
      </c>
      <c r="W214" s="34">
        <f>VLOOKUP(A214,[12]REPNCT004ReporteAuxiliarContabl!A$21:G$304,7,0)</f>
        <v>0</v>
      </c>
      <c r="X214" s="34">
        <f t="shared" si="39"/>
        <v>2359276600</v>
      </c>
    </row>
    <row r="215" spans="1:24" ht="18" hidden="1" customHeight="1" x14ac:dyDescent="0.2">
      <c r="A215" s="11">
        <v>892099105</v>
      </c>
      <c r="B215" s="11">
        <v>210194001</v>
      </c>
      <c r="C215" s="12" t="s">
        <v>329</v>
      </c>
      <c r="D215" s="13" t="s">
        <v>557</v>
      </c>
      <c r="E215" s="34"/>
      <c r="F215" s="34">
        <f t="shared" si="30"/>
        <v>0</v>
      </c>
      <c r="G215" s="34"/>
      <c r="H215" s="34">
        <f t="shared" si="31"/>
        <v>0</v>
      </c>
      <c r="I215" s="34">
        <v>19115837</v>
      </c>
      <c r="J215" s="34">
        <f t="shared" si="32"/>
        <v>19115837</v>
      </c>
      <c r="K215" s="34">
        <v>0</v>
      </c>
      <c r="L215" s="34">
        <f t="shared" si="33"/>
        <v>19115837</v>
      </c>
      <c r="M215" s="34">
        <v>0</v>
      </c>
      <c r="N215" s="34">
        <f t="shared" si="34"/>
        <v>19115837</v>
      </c>
      <c r="O215" s="34">
        <v>0</v>
      </c>
      <c r="P215" s="34">
        <f t="shared" si="35"/>
        <v>19115837</v>
      </c>
      <c r="Q215" s="34">
        <v>0</v>
      </c>
      <c r="R215" s="34">
        <f t="shared" si="36"/>
        <v>19115837</v>
      </c>
      <c r="S215" s="34">
        <f>VLOOKUP(A215,[11]REPNCT004ReporteAuxiliarContabl!A$21:D$246,4,0)</f>
        <v>0</v>
      </c>
      <c r="T215" s="34">
        <f t="shared" si="37"/>
        <v>19115837</v>
      </c>
      <c r="U215" s="34"/>
      <c r="V215" s="34">
        <f t="shared" si="38"/>
        <v>19115837</v>
      </c>
      <c r="W215" s="34">
        <f>VLOOKUP(A215,[12]REPNCT004ReporteAuxiliarContabl!A$21:G$304,7,0)</f>
        <v>0</v>
      </c>
      <c r="X215" s="34">
        <f t="shared" si="39"/>
        <v>19115837</v>
      </c>
    </row>
    <row r="216" spans="1:24" ht="18" hidden="1" customHeight="1" x14ac:dyDescent="0.2">
      <c r="A216" s="11">
        <v>892099149</v>
      </c>
      <c r="B216" s="11">
        <v>119494000</v>
      </c>
      <c r="C216" s="12" t="s">
        <v>330</v>
      </c>
      <c r="D216" s="13" t="s">
        <v>558</v>
      </c>
      <c r="E216" s="34">
        <v>0</v>
      </c>
      <c r="F216" s="34">
        <f t="shared" si="30"/>
        <v>0</v>
      </c>
      <c r="G216" s="34">
        <v>548820678</v>
      </c>
      <c r="H216" s="34">
        <f t="shared" si="31"/>
        <v>548820678</v>
      </c>
      <c r="I216" s="34">
        <v>166363956</v>
      </c>
      <c r="J216" s="34">
        <f t="shared" si="32"/>
        <v>715184634</v>
      </c>
      <c r="K216" s="34">
        <v>283994028</v>
      </c>
      <c r="L216" s="34">
        <f t="shared" si="33"/>
        <v>999178662</v>
      </c>
      <c r="M216" s="34">
        <v>14140871</v>
      </c>
      <c r="N216" s="34">
        <f t="shared" si="34"/>
        <v>1013319533</v>
      </c>
      <c r="O216" s="34">
        <v>131145962</v>
      </c>
      <c r="P216" s="34">
        <f t="shared" si="35"/>
        <v>1144465495</v>
      </c>
      <c r="Q216" s="34">
        <v>307879535</v>
      </c>
      <c r="R216" s="34">
        <f t="shared" si="36"/>
        <v>1452345030</v>
      </c>
      <c r="S216" s="34">
        <f>VLOOKUP(A216,[11]REPNCT004ReporteAuxiliarContabl!A$21:D$246,4,0)</f>
        <v>450446962</v>
      </c>
      <c r="T216" s="34">
        <f t="shared" si="37"/>
        <v>1902791992</v>
      </c>
      <c r="U216" s="34">
        <v>828157428</v>
      </c>
      <c r="V216" s="34">
        <f t="shared" si="38"/>
        <v>2730949420</v>
      </c>
      <c r="W216" s="34">
        <f>VLOOKUP(A216,[12]REPNCT004ReporteAuxiliarContabl!A$21:G$304,7,0)</f>
        <v>946037281</v>
      </c>
      <c r="X216" s="34">
        <f t="shared" si="39"/>
        <v>3676986701</v>
      </c>
    </row>
    <row r="217" spans="1:24" ht="18" hidden="1" customHeight="1" x14ac:dyDescent="0.2">
      <c r="A217" s="11">
        <v>892099216</v>
      </c>
      <c r="B217" s="11">
        <v>118585000</v>
      </c>
      <c r="C217" s="12" t="s">
        <v>276</v>
      </c>
      <c r="D217" s="13" t="s">
        <v>506</v>
      </c>
      <c r="E217" s="34">
        <v>1177172067</v>
      </c>
      <c r="F217" s="34">
        <f t="shared" si="30"/>
        <v>1177172067</v>
      </c>
      <c r="G217" s="34">
        <v>1064279063</v>
      </c>
      <c r="H217" s="34">
        <f t="shared" si="31"/>
        <v>2241451130</v>
      </c>
      <c r="I217" s="34">
        <v>2142950304</v>
      </c>
      <c r="J217" s="34">
        <f t="shared" si="32"/>
        <v>4384401434</v>
      </c>
      <c r="K217" s="34">
        <v>3213148504</v>
      </c>
      <c r="L217" s="34">
        <f t="shared" si="33"/>
        <v>7597549938</v>
      </c>
      <c r="M217" s="34">
        <v>2824807509</v>
      </c>
      <c r="N217" s="34">
        <f t="shared" si="34"/>
        <v>10422357447</v>
      </c>
      <c r="O217" s="34">
        <v>2986745402</v>
      </c>
      <c r="P217" s="34">
        <f t="shared" si="35"/>
        <v>13409102849</v>
      </c>
      <c r="Q217" s="34">
        <v>1134561877</v>
      </c>
      <c r="R217" s="34">
        <f t="shared" si="36"/>
        <v>14543664726</v>
      </c>
      <c r="S217" s="34">
        <f>VLOOKUP(A217,[11]REPNCT004ReporteAuxiliarContabl!A$21:D$246,4,0)</f>
        <v>1167561877</v>
      </c>
      <c r="T217" s="34">
        <f t="shared" si="37"/>
        <v>15711226603</v>
      </c>
      <c r="U217" s="34">
        <v>324761570</v>
      </c>
      <c r="V217" s="34">
        <f t="shared" si="38"/>
        <v>16035988173</v>
      </c>
      <c r="W217" s="34">
        <f>VLOOKUP(A217,[12]REPNCT004ReporteAuxiliarContabl!A$21:G$304,7,0)</f>
        <v>965591316</v>
      </c>
      <c r="X217" s="34">
        <f t="shared" si="39"/>
        <v>17001579489</v>
      </c>
    </row>
    <row r="218" spans="1:24" ht="18" hidden="1" customHeight="1" x14ac:dyDescent="0.2">
      <c r="A218" s="11">
        <v>892099232</v>
      </c>
      <c r="B218" s="11">
        <v>212450124</v>
      </c>
      <c r="C218" s="12" t="s">
        <v>316</v>
      </c>
      <c r="D218" s="13" t="s">
        <v>545</v>
      </c>
      <c r="E218" s="34"/>
      <c r="F218" s="34">
        <f t="shared" si="30"/>
        <v>0</v>
      </c>
      <c r="G218" s="34"/>
      <c r="H218" s="34">
        <f t="shared" si="31"/>
        <v>0</v>
      </c>
      <c r="I218" s="34">
        <v>57360052</v>
      </c>
      <c r="J218" s="34">
        <f t="shared" si="32"/>
        <v>57360052</v>
      </c>
      <c r="K218" s="34">
        <v>0</v>
      </c>
      <c r="L218" s="34">
        <f t="shared" si="33"/>
        <v>57360052</v>
      </c>
      <c r="M218" s="34">
        <v>0</v>
      </c>
      <c r="N218" s="34">
        <f t="shared" si="34"/>
        <v>57360052</v>
      </c>
      <c r="O218" s="34">
        <v>0</v>
      </c>
      <c r="P218" s="34">
        <f t="shared" si="35"/>
        <v>57360052</v>
      </c>
      <c r="Q218" s="34">
        <v>0</v>
      </c>
      <c r="R218" s="34">
        <f t="shared" si="36"/>
        <v>57360052</v>
      </c>
      <c r="S218" s="34">
        <f>VLOOKUP(A218,[11]REPNCT004ReporteAuxiliarContabl!A$21:D$246,4,0)</f>
        <v>0</v>
      </c>
      <c r="T218" s="34">
        <f t="shared" si="37"/>
        <v>57360052</v>
      </c>
      <c r="U218" s="34"/>
      <c r="V218" s="34">
        <f t="shared" si="38"/>
        <v>57360052</v>
      </c>
      <c r="W218" s="34">
        <f>VLOOKUP(A218,[12]REPNCT004ReporteAuxiliarContabl!A$21:G$304,7,0)</f>
        <v>0</v>
      </c>
      <c r="X218" s="34">
        <f t="shared" si="39"/>
        <v>57360052</v>
      </c>
    </row>
    <row r="219" spans="1:24" ht="18" hidden="1" customHeight="1" x14ac:dyDescent="0.2">
      <c r="A219" s="11">
        <v>892099242</v>
      </c>
      <c r="B219" s="11">
        <v>210050400</v>
      </c>
      <c r="C219" s="12" t="s">
        <v>331</v>
      </c>
      <c r="D219" s="13" t="s">
        <v>559</v>
      </c>
      <c r="E219" s="34"/>
      <c r="F219" s="34">
        <f t="shared" si="30"/>
        <v>0</v>
      </c>
      <c r="G219" s="34"/>
      <c r="H219" s="34">
        <f t="shared" si="31"/>
        <v>0</v>
      </c>
      <c r="I219" s="34">
        <v>56997891</v>
      </c>
      <c r="J219" s="34">
        <f t="shared" si="32"/>
        <v>56997891</v>
      </c>
      <c r="K219" s="34">
        <v>0</v>
      </c>
      <c r="L219" s="34">
        <f t="shared" si="33"/>
        <v>56997891</v>
      </c>
      <c r="M219" s="34">
        <v>0</v>
      </c>
      <c r="N219" s="34">
        <f t="shared" si="34"/>
        <v>56997891</v>
      </c>
      <c r="O219" s="34">
        <v>0</v>
      </c>
      <c r="P219" s="34">
        <f t="shared" si="35"/>
        <v>56997891</v>
      </c>
      <c r="Q219" s="34">
        <v>0</v>
      </c>
      <c r="R219" s="34">
        <f t="shared" si="36"/>
        <v>56997891</v>
      </c>
      <c r="S219" s="34">
        <f>VLOOKUP(A219,[11]REPNCT004ReporteAuxiliarContabl!A$21:D$246,4,0)</f>
        <v>0</v>
      </c>
      <c r="T219" s="34">
        <f t="shared" si="37"/>
        <v>56997891</v>
      </c>
      <c r="U219" s="34"/>
      <c r="V219" s="34">
        <f t="shared" si="38"/>
        <v>56997891</v>
      </c>
      <c r="W219" s="34">
        <f>VLOOKUP(A219,[12]REPNCT004ReporteAuxiliarContabl!A$21:G$304,7,0)</f>
        <v>0</v>
      </c>
      <c r="X219" s="34">
        <f t="shared" si="39"/>
        <v>56997891</v>
      </c>
    </row>
    <row r="220" spans="1:24" ht="18" hidden="1" customHeight="1" x14ac:dyDescent="0.2">
      <c r="A220" s="11">
        <v>892099246</v>
      </c>
      <c r="B220" s="11">
        <v>218650686</v>
      </c>
      <c r="C220" s="12" t="s">
        <v>341</v>
      </c>
      <c r="D220" s="13" t="s">
        <v>568</v>
      </c>
      <c r="E220" s="34"/>
      <c r="F220" s="34">
        <f t="shared" si="30"/>
        <v>0</v>
      </c>
      <c r="G220" s="34"/>
      <c r="H220" s="34">
        <f t="shared" si="31"/>
        <v>0</v>
      </c>
      <c r="I220" s="34">
        <v>29063618</v>
      </c>
      <c r="J220" s="34">
        <f t="shared" si="32"/>
        <v>29063618</v>
      </c>
      <c r="K220" s="34">
        <v>0</v>
      </c>
      <c r="L220" s="34">
        <f t="shared" si="33"/>
        <v>29063618</v>
      </c>
      <c r="M220" s="34">
        <v>0</v>
      </c>
      <c r="N220" s="34">
        <f t="shared" si="34"/>
        <v>29063618</v>
      </c>
      <c r="O220" s="34">
        <v>0</v>
      </c>
      <c r="P220" s="34">
        <f t="shared" si="35"/>
        <v>29063618</v>
      </c>
      <c r="Q220" s="34">
        <v>0</v>
      </c>
      <c r="R220" s="34">
        <f t="shared" si="36"/>
        <v>29063618</v>
      </c>
      <c r="S220" s="34">
        <f>VLOOKUP(A220,[11]REPNCT004ReporteAuxiliarContabl!A$21:D$246,4,0)</f>
        <v>0</v>
      </c>
      <c r="T220" s="34">
        <f t="shared" si="37"/>
        <v>29063618</v>
      </c>
      <c r="U220" s="34"/>
      <c r="V220" s="34">
        <f t="shared" si="38"/>
        <v>29063618</v>
      </c>
      <c r="W220" s="34">
        <f>VLOOKUP(A220,[12]REPNCT004ReporteAuxiliarContabl!A$21:G$304,7,0)</f>
        <v>0</v>
      </c>
      <c r="X220" s="34">
        <f t="shared" si="39"/>
        <v>29063618</v>
      </c>
    </row>
    <row r="221" spans="1:24" ht="18" hidden="1" customHeight="1" x14ac:dyDescent="0.2">
      <c r="A221" s="11">
        <v>892099324</v>
      </c>
      <c r="B221" s="11">
        <v>210150001</v>
      </c>
      <c r="C221" s="12" t="s">
        <v>247</v>
      </c>
      <c r="D221" s="13" t="s">
        <v>478</v>
      </c>
      <c r="E221" s="34"/>
      <c r="F221" s="34">
        <f t="shared" si="30"/>
        <v>0</v>
      </c>
      <c r="G221" s="34">
        <v>650934312</v>
      </c>
      <c r="H221" s="34">
        <f t="shared" si="31"/>
        <v>650934312</v>
      </c>
      <c r="I221" s="34">
        <v>515718794</v>
      </c>
      <c r="J221" s="34">
        <f t="shared" si="32"/>
        <v>1166653106</v>
      </c>
      <c r="K221" s="34">
        <v>1207003557</v>
      </c>
      <c r="L221" s="34">
        <f t="shared" si="33"/>
        <v>2373656663</v>
      </c>
      <c r="M221" s="34">
        <v>436146831</v>
      </c>
      <c r="N221" s="34">
        <f t="shared" si="34"/>
        <v>2809803494</v>
      </c>
      <c r="O221" s="34">
        <v>1836645943</v>
      </c>
      <c r="P221" s="34">
        <f t="shared" si="35"/>
        <v>4646449437</v>
      </c>
      <c r="Q221" s="34">
        <v>127703864</v>
      </c>
      <c r="R221" s="34">
        <f t="shared" si="36"/>
        <v>4774153301</v>
      </c>
      <c r="S221" s="34">
        <f>VLOOKUP(A221,[11]REPNCT004ReporteAuxiliarContabl!A$21:D$246,4,0)</f>
        <v>869244427</v>
      </c>
      <c r="T221" s="34">
        <f t="shared" si="37"/>
        <v>5643397728</v>
      </c>
      <c r="U221" s="34">
        <v>999341124</v>
      </c>
      <c r="V221" s="34">
        <f t="shared" si="38"/>
        <v>6642738852</v>
      </c>
      <c r="W221" s="34">
        <f>VLOOKUP(A221,[12]REPNCT004ReporteAuxiliarContabl!A$21:G$304,7,0)</f>
        <v>1417806885</v>
      </c>
      <c r="X221" s="34">
        <f t="shared" si="39"/>
        <v>8060545737</v>
      </c>
    </row>
    <row r="222" spans="1:24" ht="18" hidden="1" customHeight="1" x14ac:dyDescent="0.2">
      <c r="A222" s="11">
        <v>892099325</v>
      </c>
      <c r="B222" s="11">
        <v>217350573</v>
      </c>
      <c r="C222" s="12" t="s">
        <v>337</v>
      </c>
      <c r="D222" s="13" t="s">
        <v>564</v>
      </c>
      <c r="E222" s="34"/>
      <c r="F222" s="34">
        <f t="shared" si="30"/>
        <v>0</v>
      </c>
      <c r="G222" s="34"/>
      <c r="H222" s="34">
        <f t="shared" si="31"/>
        <v>0</v>
      </c>
      <c r="I222" s="34">
        <v>30182899</v>
      </c>
      <c r="J222" s="34">
        <f t="shared" si="32"/>
        <v>30182899</v>
      </c>
      <c r="K222" s="34">
        <v>0</v>
      </c>
      <c r="L222" s="34">
        <f t="shared" si="33"/>
        <v>30182899</v>
      </c>
      <c r="M222" s="34">
        <v>0</v>
      </c>
      <c r="N222" s="34">
        <f t="shared" si="34"/>
        <v>30182899</v>
      </c>
      <c r="O222" s="34">
        <v>0</v>
      </c>
      <c r="P222" s="34">
        <f t="shared" si="35"/>
        <v>30182899</v>
      </c>
      <c r="Q222" s="34">
        <v>0</v>
      </c>
      <c r="R222" s="34">
        <f t="shared" si="36"/>
        <v>30182899</v>
      </c>
      <c r="S222" s="34">
        <f>VLOOKUP(A222,[11]REPNCT004ReporteAuxiliarContabl!A$21:D$246,4,0)</f>
        <v>0</v>
      </c>
      <c r="T222" s="34">
        <f t="shared" si="37"/>
        <v>30182899</v>
      </c>
      <c r="U222" s="34"/>
      <c r="V222" s="34">
        <f t="shared" si="38"/>
        <v>30182899</v>
      </c>
      <c r="W222" s="34">
        <f>VLOOKUP(A222,[12]REPNCT004ReporteAuxiliarContabl!A$21:G$304,7,0)</f>
        <v>0</v>
      </c>
      <c r="X222" s="34">
        <f t="shared" si="39"/>
        <v>30182899</v>
      </c>
    </row>
    <row r="223" spans="1:24" ht="18" hidden="1" customHeight="1" x14ac:dyDescent="0.2">
      <c r="A223" s="11">
        <v>892099392</v>
      </c>
      <c r="B223" s="11">
        <v>213085230</v>
      </c>
      <c r="C223" s="12" t="s">
        <v>248</v>
      </c>
      <c r="D223" s="13" t="s">
        <v>479</v>
      </c>
      <c r="E223" s="34"/>
      <c r="F223" s="34">
        <f t="shared" si="30"/>
        <v>0</v>
      </c>
      <c r="G223" s="34"/>
      <c r="H223" s="34">
        <f t="shared" si="31"/>
        <v>0</v>
      </c>
      <c r="I223" s="34">
        <v>93302785</v>
      </c>
      <c r="J223" s="34">
        <f t="shared" si="32"/>
        <v>93302785</v>
      </c>
      <c r="K223" s="34">
        <v>93302785</v>
      </c>
      <c r="L223" s="34">
        <f t="shared" si="33"/>
        <v>186605570</v>
      </c>
      <c r="M223" s="34">
        <v>93302785</v>
      </c>
      <c r="N223" s="34">
        <f t="shared" si="34"/>
        <v>279908355</v>
      </c>
      <c r="O223" s="34">
        <v>93302785</v>
      </c>
      <c r="P223" s="34">
        <f t="shared" si="35"/>
        <v>373211140</v>
      </c>
      <c r="Q223" s="34">
        <v>0</v>
      </c>
      <c r="R223" s="34">
        <f t="shared" si="36"/>
        <v>373211140</v>
      </c>
      <c r="S223" s="34">
        <f>VLOOKUP(A223,[11]REPNCT004ReporteAuxiliarContabl!A$21:D$246,4,0)</f>
        <v>0</v>
      </c>
      <c r="T223" s="34">
        <f t="shared" si="37"/>
        <v>373211140</v>
      </c>
      <c r="U223" s="34"/>
      <c r="V223" s="34">
        <f t="shared" si="38"/>
        <v>373211140</v>
      </c>
      <c r="W223" s="34">
        <f>VLOOKUP(A223,[12]REPNCT004ReporteAuxiliarContabl!A$21:G$304,7,0)</f>
        <v>0</v>
      </c>
      <c r="X223" s="34">
        <f t="shared" si="39"/>
        <v>373211140</v>
      </c>
    </row>
    <row r="224" spans="1:24" ht="18" hidden="1" customHeight="1" x14ac:dyDescent="0.2">
      <c r="A224" s="11">
        <v>892115007</v>
      </c>
      <c r="B224" s="11">
        <v>210144001</v>
      </c>
      <c r="C224" s="12" t="s">
        <v>277</v>
      </c>
      <c r="D224" s="13" t="s">
        <v>507</v>
      </c>
      <c r="E224" s="34">
        <v>894847540</v>
      </c>
      <c r="F224" s="34">
        <f t="shared" si="30"/>
        <v>894847540</v>
      </c>
      <c r="G224" s="34">
        <v>707254471</v>
      </c>
      <c r="H224" s="34">
        <f t="shared" si="31"/>
        <v>1602102011</v>
      </c>
      <c r="I224" s="34">
        <v>284359717</v>
      </c>
      <c r="J224" s="34">
        <f t="shared" si="32"/>
        <v>1886461728</v>
      </c>
      <c r="K224" s="34">
        <v>97348321</v>
      </c>
      <c r="L224" s="34">
        <f t="shared" si="33"/>
        <v>1983810049</v>
      </c>
      <c r="M224" s="34">
        <v>857459823</v>
      </c>
      <c r="N224" s="34">
        <f t="shared" si="34"/>
        <v>2841269872</v>
      </c>
      <c r="O224" s="34">
        <v>643198446</v>
      </c>
      <c r="P224" s="34">
        <f t="shared" si="35"/>
        <v>3484468318</v>
      </c>
      <c r="Q224" s="34">
        <v>563711473</v>
      </c>
      <c r="R224" s="34">
        <f t="shared" si="36"/>
        <v>4048179791</v>
      </c>
      <c r="S224" s="34">
        <f>VLOOKUP(A224,[11]REPNCT004ReporteAuxiliarContabl!A$21:D$246,4,0)</f>
        <v>856529548</v>
      </c>
      <c r="T224" s="34">
        <f t="shared" si="37"/>
        <v>4904709339</v>
      </c>
      <c r="U224" s="34">
        <v>788060062</v>
      </c>
      <c r="V224" s="34">
        <f t="shared" si="38"/>
        <v>5692769401</v>
      </c>
      <c r="W224" s="34">
        <f>VLOOKUP(A224,[12]REPNCT004ReporteAuxiliarContabl!A$21:G$304,7,0)</f>
        <v>989593250</v>
      </c>
      <c r="X224" s="34">
        <f t="shared" si="39"/>
        <v>6682362651</v>
      </c>
    </row>
    <row r="225" spans="1:24" ht="18" hidden="1" customHeight="1" x14ac:dyDescent="0.2">
      <c r="A225" s="11">
        <v>892115015</v>
      </c>
      <c r="B225" s="11">
        <v>114444000</v>
      </c>
      <c r="C225" s="12" t="s">
        <v>249</v>
      </c>
      <c r="D225" s="13" t="s">
        <v>480</v>
      </c>
      <c r="E225" s="34">
        <v>2822199580</v>
      </c>
      <c r="F225" s="34">
        <f t="shared" si="30"/>
        <v>2822199580</v>
      </c>
      <c r="G225" s="34">
        <v>2523597078</v>
      </c>
      <c r="H225" s="34">
        <f t="shared" si="31"/>
        <v>5345796658</v>
      </c>
      <c r="I225" s="34">
        <v>842873310</v>
      </c>
      <c r="J225" s="34">
        <f t="shared" si="32"/>
        <v>6188669968</v>
      </c>
      <c r="K225" s="34">
        <v>1434884698</v>
      </c>
      <c r="L225" s="34">
        <f t="shared" si="33"/>
        <v>7623554666</v>
      </c>
      <c r="M225" s="34">
        <v>119366348</v>
      </c>
      <c r="N225" s="34">
        <f t="shared" si="34"/>
        <v>7742921014</v>
      </c>
      <c r="O225" s="34">
        <v>8468211674</v>
      </c>
      <c r="P225" s="34">
        <f t="shared" si="35"/>
        <v>16211132688</v>
      </c>
      <c r="Q225" s="34">
        <v>1667126400</v>
      </c>
      <c r="R225" s="34">
        <f t="shared" si="36"/>
        <v>17878259088</v>
      </c>
      <c r="S225" s="34">
        <f>VLOOKUP(A225,[11]REPNCT004ReporteAuxiliarContabl!A$21:D$246,4,0)</f>
        <v>759899591</v>
      </c>
      <c r="T225" s="34">
        <f t="shared" si="37"/>
        <v>18638158679</v>
      </c>
      <c r="U225" s="34">
        <v>1205950154</v>
      </c>
      <c r="V225" s="34">
        <f t="shared" si="38"/>
        <v>19844108833</v>
      </c>
      <c r="W225" s="34">
        <f>VLOOKUP(A225,[12]REPNCT004ReporteAuxiliarContabl!A$21:G$304,7,0)</f>
        <v>1852605643</v>
      </c>
      <c r="X225" s="34">
        <f t="shared" si="39"/>
        <v>21696714476</v>
      </c>
    </row>
    <row r="226" spans="1:24" ht="18" hidden="1" customHeight="1" x14ac:dyDescent="0.2">
      <c r="A226" s="11">
        <v>892115024</v>
      </c>
      <c r="B226" s="11">
        <v>216044560</v>
      </c>
      <c r="C226" s="12" t="s">
        <v>305</v>
      </c>
      <c r="D226" s="13" t="s">
        <v>535</v>
      </c>
      <c r="E226" s="34"/>
      <c r="F226" s="34">
        <f t="shared" si="30"/>
        <v>0</v>
      </c>
      <c r="G226" s="34"/>
      <c r="H226" s="34">
        <f t="shared" si="31"/>
        <v>0</v>
      </c>
      <c r="I226" s="34">
        <v>264526387</v>
      </c>
      <c r="J226" s="34">
        <f t="shared" si="32"/>
        <v>264526387</v>
      </c>
      <c r="K226" s="34">
        <v>264526387</v>
      </c>
      <c r="L226" s="34">
        <f t="shared" si="33"/>
        <v>529052774</v>
      </c>
      <c r="M226" s="34">
        <v>264526387</v>
      </c>
      <c r="N226" s="34">
        <f t="shared" si="34"/>
        <v>793579161</v>
      </c>
      <c r="O226" s="34">
        <v>264526385</v>
      </c>
      <c r="P226" s="34">
        <f t="shared" si="35"/>
        <v>1058105546</v>
      </c>
      <c r="Q226" s="34">
        <v>0</v>
      </c>
      <c r="R226" s="34">
        <f t="shared" si="36"/>
        <v>1058105546</v>
      </c>
      <c r="S226" s="34">
        <f>VLOOKUP(A226,[11]REPNCT004ReporteAuxiliarContabl!A$21:D$246,4,0)</f>
        <v>0</v>
      </c>
      <c r="T226" s="34">
        <f t="shared" si="37"/>
        <v>1058105546</v>
      </c>
      <c r="U226" s="34"/>
      <c r="V226" s="34">
        <f t="shared" si="38"/>
        <v>1058105546</v>
      </c>
      <c r="W226" s="34">
        <f>VLOOKUP(A226,[12]REPNCT004ReporteAuxiliarContabl!A$21:G$304,7,0)</f>
        <v>0</v>
      </c>
      <c r="X226" s="34">
        <f t="shared" si="39"/>
        <v>1058105546</v>
      </c>
    </row>
    <row r="227" spans="1:24" ht="18" hidden="1" customHeight="1" x14ac:dyDescent="0.2">
      <c r="A227" s="11">
        <v>892115029</v>
      </c>
      <c r="B227" s="11">
        <v>129444000</v>
      </c>
      <c r="C227" s="12" t="s">
        <v>38</v>
      </c>
      <c r="D227" s="13" t="s">
        <v>39</v>
      </c>
      <c r="E227" s="34"/>
      <c r="F227" s="34">
        <f t="shared" si="30"/>
        <v>0</v>
      </c>
      <c r="G227" s="34"/>
      <c r="H227" s="34">
        <f t="shared" si="31"/>
        <v>0</v>
      </c>
      <c r="I227" s="34"/>
      <c r="J227" s="34">
        <f t="shared" si="32"/>
        <v>0</v>
      </c>
      <c r="K227" s="34"/>
      <c r="L227" s="34">
        <f t="shared" si="33"/>
        <v>0</v>
      </c>
      <c r="M227" s="34"/>
      <c r="N227" s="34">
        <f t="shared" si="34"/>
        <v>0</v>
      </c>
      <c r="O227" s="34"/>
      <c r="P227" s="34">
        <f t="shared" si="35"/>
        <v>0</v>
      </c>
      <c r="Q227" s="34"/>
      <c r="R227" s="34">
        <f t="shared" si="36"/>
        <v>0</v>
      </c>
      <c r="S227" s="34"/>
      <c r="T227" s="34">
        <f t="shared" si="37"/>
        <v>0</v>
      </c>
      <c r="U227" s="34"/>
      <c r="V227" s="34">
        <f t="shared" si="38"/>
        <v>0</v>
      </c>
      <c r="W227" s="34">
        <f>VLOOKUP(A227,[12]REPNCT004ReporteAuxiliarContabl!A$21:G$304,7,0)</f>
        <v>1495076193</v>
      </c>
      <c r="X227" s="34">
        <f t="shared" si="39"/>
        <v>1495076193</v>
      </c>
    </row>
    <row r="228" spans="1:24" ht="18" hidden="1" customHeight="1" x14ac:dyDescent="0.2">
      <c r="A228" s="11">
        <v>892115155</v>
      </c>
      <c r="B228" s="11">
        <v>214744847</v>
      </c>
      <c r="C228" s="12" t="s">
        <v>250</v>
      </c>
      <c r="D228" s="13" t="s">
        <v>481</v>
      </c>
      <c r="E228" s="34">
        <v>1539286527</v>
      </c>
      <c r="F228" s="34">
        <f t="shared" si="30"/>
        <v>1539286527</v>
      </c>
      <c r="G228" s="34">
        <v>1388121566</v>
      </c>
      <c r="H228" s="34">
        <f t="shared" si="31"/>
        <v>2927408093</v>
      </c>
      <c r="I228" s="34">
        <v>1303938589</v>
      </c>
      <c r="J228" s="34">
        <f t="shared" si="32"/>
        <v>4231346682</v>
      </c>
      <c r="K228" s="34">
        <v>2084647208</v>
      </c>
      <c r="L228" s="34">
        <f t="shared" si="33"/>
        <v>6315993890</v>
      </c>
      <c r="M228" s="34">
        <v>913650214</v>
      </c>
      <c r="N228" s="34">
        <f t="shared" si="34"/>
        <v>7229644104</v>
      </c>
      <c r="O228" s="34">
        <v>3427616261</v>
      </c>
      <c r="P228" s="34">
        <f t="shared" si="35"/>
        <v>10657260365</v>
      </c>
      <c r="Q228" s="34">
        <v>702123933</v>
      </c>
      <c r="R228" s="34">
        <f t="shared" si="36"/>
        <v>11359384298</v>
      </c>
      <c r="S228" s="34">
        <f>VLOOKUP(A228,[11]REPNCT004ReporteAuxiliarContabl!A$21:D$246,4,0)</f>
        <v>1582642016</v>
      </c>
      <c r="T228" s="34">
        <f t="shared" si="37"/>
        <v>12942026314</v>
      </c>
      <c r="U228" s="34">
        <v>752843853</v>
      </c>
      <c r="V228" s="34">
        <f t="shared" si="38"/>
        <v>13694870167</v>
      </c>
      <c r="W228" s="34">
        <f>VLOOKUP(A228,[12]REPNCT004ReporteAuxiliarContabl!A$21:G$304,7,0)</f>
        <v>1325779851</v>
      </c>
      <c r="X228" s="34">
        <f t="shared" si="39"/>
        <v>15020650018</v>
      </c>
    </row>
    <row r="229" spans="1:24" ht="18" hidden="1" customHeight="1" x14ac:dyDescent="0.2">
      <c r="A229" s="11">
        <v>892120020</v>
      </c>
      <c r="B229" s="11">
        <v>213044430</v>
      </c>
      <c r="C229" s="12" t="s">
        <v>332</v>
      </c>
      <c r="D229" s="29" t="s">
        <v>585</v>
      </c>
      <c r="E229" s="34">
        <v>818040067</v>
      </c>
      <c r="F229" s="34">
        <f t="shared" si="30"/>
        <v>818040067</v>
      </c>
      <c r="G229" s="34">
        <v>565861343</v>
      </c>
      <c r="H229" s="34">
        <f t="shared" si="31"/>
        <v>1383901410</v>
      </c>
      <c r="I229" s="34">
        <v>1129904742</v>
      </c>
      <c r="J229" s="34">
        <f t="shared" si="32"/>
        <v>2513806152</v>
      </c>
      <c r="K229" s="34">
        <v>934807730</v>
      </c>
      <c r="L229" s="34">
        <f t="shared" si="33"/>
        <v>3448613882</v>
      </c>
      <c r="M229" s="34">
        <v>894162079</v>
      </c>
      <c r="N229" s="34">
        <f t="shared" si="34"/>
        <v>4342775961</v>
      </c>
      <c r="O229" s="34">
        <v>274491500</v>
      </c>
      <c r="P229" s="34">
        <f t="shared" si="35"/>
        <v>4617267461</v>
      </c>
      <c r="Q229" s="34">
        <v>207428906</v>
      </c>
      <c r="R229" s="34">
        <f t="shared" si="36"/>
        <v>4824696367</v>
      </c>
      <c r="S229" s="34">
        <f>VLOOKUP(A229,[11]REPNCT004ReporteAuxiliarContabl!A$21:D$246,4,0)</f>
        <v>1150571188</v>
      </c>
      <c r="T229" s="34">
        <f t="shared" si="37"/>
        <v>5975267555</v>
      </c>
      <c r="U229" s="34">
        <v>1470601067</v>
      </c>
      <c r="V229" s="34">
        <f t="shared" si="38"/>
        <v>7445868622</v>
      </c>
      <c r="W229" s="34">
        <f>VLOOKUP(A229,[12]REPNCT004ReporteAuxiliarContabl!A$21:G$304,7,0)</f>
        <v>1913284688</v>
      </c>
      <c r="X229" s="34">
        <f t="shared" si="39"/>
        <v>9359153310</v>
      </c>
    </row>
    <row r="230" spans="1:24" ht="18" hidden="1" customHeight="1" x14ac:dyDescent="0.2">
      <c r="A230" s="11">
        <v>892200312</v>
      </c>
      <c r="B230" s="11">
        <v>212370523</v>
      </c>
      <c r="C230" s="12" t="s">
        <v>314</v>
      </c>
      <c r="D230" s="13" t="s">
        <v>543</v>
      </c>
      <c r="E230" s="34"/>
      <c r="F230" s="34">
        <f t="shared" si="30"/>
        <v>0</v>
      </c>
      <c r="G230" s="34"/>
      <c r="H230" s="34">
        <f t="shared" si="31"/>
        <v>0</v>
      </c>
      <c r="I230" s="34">
        <v>40653849</v>
      </c>
      <c r="J230" s="34">
        <f t="shared" si="32"/>
        <v>40653849</v>
      </c>
      <c r="K230" s="34">
        <v>0</v>
      </c>
      <c r="L230" s="34">
        <f t="shared" si="33"/>
        <v>40653849</v>
      </c>
      <c r="M230" s="34">
        <v>0</v>
      </c>
      <c r="N230" s="34">
        <f t="shared" si="34"/>
        <v>40653849</v>
      </c>
      <c r="O230" s="34">
        <v>0</v>
      </c>
      <c r="P230" s="34">
        <f t="shared" si="35"/>
        <v>40653849</v>
      </c>
      <c r="Q230" s="34">
        <v>0</v>
      </c>
      <c r="R230" s="34">
        <f t="shared" si="36"/>
        <v>40653849</v>
      </c>
      <c r="S230" s="34">
        <f>VLOOKUP(A230,[11]REPNCT004ReporteAuxiliarContabl!A$21:D$246,4,0)</f>
        <v>0</v>
      </c>
      <c r="T230" s="34">
        <f t="shared" si="37"/>
        <v>40653849</v>
      </c>
      <c r="U230" s="34"/>
      <c r="V230" s="34">
        <f t="shared" si="38"/>
        <v>40653849</v>
      </c>
      <c r="W230" s="34">
        <f>VLOOKUP(A230,[12]REPNCT004ReporteAuxiliarContabl!A$21:G$304,7,0)</f>
        <v>0</v>
      </c>
      <c r="X230" s="34">
        <f t="shared" si="39"/>
        <v>40653849</v>
      </c>
    </row>
    <row r="231" spans="1:24" ht="18" hidden="1" customHeight="1" x14ac:dyDescent="0.2">
      <c r="A231" s="11">
        <v>892200323</v>
      </c>
      <c r="B231" s="11">
        <v>128870000</v>
      </c>
      <c r="C231" s="12" t="s">
        <v>40</v>
      </c>
      <c r="D231" s="13" t="s">
        <v>41</v>
      </c>
      <c r="E231" s="34"/>
      <c r="F231" s="34">
        <f t="shared" si="30"/>
        <v>0</v>
      </c>
      <c r="G231" s="34"/>
      <c r="H231" s="34">
        <f t="shared" si="31"/>
        <v>0</v>
      </c>
      <c r="I231" s="34"/>
      <c r="J231" s="34">
        <f t="shared" si="32"/>
        <v>0</v>
      </c>
      <c r="K231" s="34"/>
      <c r="L231" s="34">
        <f t="shared" si="33"/>
        <v>0</v>
      </c>
      <c r="M231" s="34"/>
      <c r="N231" s="34">
        <f t="shared" si="34"/>
        <v>0</v>
      </c>
      <c r="O231" s="34"/>
      <c r="P231" s="34">
        <f t="shared" si="35"/>
        <v>0</v>
      </c>
      <c r="Q231" s="34"/>
      <c r="R231" s="34">
        <f t="shared" si="36"/>
        <v>0</v>
      </c>
      <c r="S231" s="34"/>
      <c r="T231" s="34">
        <f t="shared" si="37"/>
        <v>0</v>
      </c>
      <c r="U231" s="34"/>
      <c r="V231" s="34">
        <f t="shared" si="38"/>
        <v>0</v>
      </c>
      <c r="W231" s="34">
        <f>VLOOKUP(A231,[12]REPNCT004ReporteAuxiliarContabl!A$21:G$304,7,0)</f>
        <v>1696870297</v>
      </c>
      <c r="X231" s="34">
        <f t="shared" si="39"/>
        <v>1696870297</v>
      </c>
    </row>
    <row r="232" spans="1:24" ht="18" hidden="1" customHeight="1" x14ac:dyDescent="0.2">
      <c r="A232" s="11">
        <v>892200839</v>
      </c>
      <c r="B232" s="11">
        <v>212070820</v>
      </c>
      <c r="C232" s="12" t="s">
        <v>251</v>
      </c>
      <c r="D232" s="13" t="s">
        <v>482</v>
      </c>
      <c r="E232" s="34"/>
      <c r="F232" s="34">
        <f t="shared" si="30"/>
        <v>0</v>
      </c>
      <c r="G232" s="34"/>
      <c r="H232" s="34">
        <f t="shared" si="31"/>
        <v>0</v>
      </c>
      <c r="I232" s="34">
        <v>226371743</v>
      </c>
      <c r="J232" s="34">
        <f t="shared" si="32"/>
        <v>226371743</v>
      </c>
      <c r="K232" s="34">
        <v>0</v>
      </c>
      <c r="L232" s="34">
        <f t="shared" si="33"/>
        <v>226371743</v>
      </c>
      <c r="M232" s="34">
        <v>0</v>
      </c>
      <c r="N232" s="34">
        <f t="shared" si="34"/>
        <v>226371743</v>
      </c>
      <c r="O232" s="34">
        <v>0</v>
      </c>
      <c r="P232" s="34">
        <f t="shared" si="35"/>
        <v>226371743</v>
      </c>
      <c r="Q232" s="34">
        <v>0</v>
      </c>
      <c r="R232" s="34">
        <f t="shared" si="36"/>
        <v>226371743</v>
      </c>
      <c r="S232" s="34">
        <f>VLOOKUP(A232,[11]REPNCT004ReporteAuxiliarContabl!A$21:D$246,4,0)</f>
        <v>0</v>
      </c>
      <c r="T232" s="34">
        <f t="shared" si="37"/>
        <v>226371743</v>
      </c>
      <c r="U232" s="34"/>
      <c r="V232" s="34">
        <f t="shared" si="38"/>
        <v>226371743</v>
      </c>
      <c r="W232" s="34">
        <f>VLOOKUP(A232,[12]REPNCT004ReporteAuxiliarContabl!A$21:G$304,7,0)</f>
        <v>0</v>
      </c>
      <c r="X232" s="34">
        <f t="shared" si="39"/>
        <v>226371743</v>
      </c>
    </row>
    <row r="233" spans="1:24" ht="18" hidden="1" customHeight="1" x14ac:dyDescent="0.2">
      <c r="A233" s="11">
        <v>892201282</v>
      </c>
      <c r="B233" s="11">
        <v>210270702</v>
      </c>
      <c r="C233" s="12" t="s">
        <v>333</v>
      </c>
      <c r="D233" s="13" t="s">
        <v>560</v>
      </c>
      <c r="E233" s="34"/>
      <c r="F233" s="34">
        <f t="shared" si="30"/>
        <v>0</v>
      </c>
      <c r="G233" s="34"/>
      <c r="H233" s="34">
        <f t="shared" si="31"/>
        <v>0</v>
      </c>
      <c r="I233" s="34">
        <v>25152416</v>
      </c>
      <c r="J233" s="34">
        <f t="shared" si="32"/>
        <v>25152416</v>
      </c>
      <c r="K233" s="34">
        <v>0</v>
      </c>
      <c r="L233" s="34">
        <f t="shared" si="33"/>
        <v>25152416</v>
      </c>
      <c r="M233" s="34">
        <v>0</v>
      </c>
      <c r="N233" s="34">
        <f t="shared" si="34"/>
        <v>25152416</v>
      </c>
      <c r="O233" s="34">
        <v>0</v>
      </c>
      <c r="P233" s="34">
        <f t="shared" si="35"/>
        <v>25152416</v>
      </c>
      <c r="Q233" s="34">
        <v>0</v>
      </c>
      <c r="R233" s="34">
        <f t="shared" si="36"/>
        <v>25152416</v>
      </c>
      <c r="S233" s="34">
        <f>VLOOKUP(A233,[11]REPNCT004ReporteAuxiliarContabl!A$21:D$246,4,0)</f>
        <v>0</v>
      </c>
      <c r="T233" s="34">
        <f t="shared" si="37"/>
        <v>25152416</v>
      </c>
      <c r="U233" s="34"/>
      <c r="V233" s="34">
        <f t="shared" si="38"/>
        <v>25152416</v>
      </c>
      <c r="W233" s="34">
        <f>VLOOKUP(A233,[12]REPNCT004ReporteAuxiliarContabl!A$21:G$304,7,0)</f>
        <v>0</v>
      </c>
      <c r="X233" s="34">
        <f t="shared" si="39"/>
        <v>25152416</v>
      </c>
    </row>
    <row r="234" spans="1:24" ht="18" hidden="1" customHeight="1" x14ac:dyDescent="0.2">
      <c r="A234" s="11">
        <v>892201286</v>
      </c>
      <c r="B234" s="11">
        <v>211070110</v>
      </c>
      <c r="C234" s="12" t="s">
        <v>252</v>
      </c>
      <c r="D234" s="13" t="s">
        <v>483</v>
      </c>
      <c r="E234" s="34"/>
      <c r="F234" s="34">
        <f t="shared" si="30"/>
        <v>0</v>
      </c>
      <c r="G234" s="34"/>
      <c r="H234" s="34">
        <f t="shared" si="31"/>
        <v>0</v>
      </c>
      <c r="I234" s="34">
        <v>23140223</v>
      </c>
      <c r="J234" s="34">
        <f t="shared" si="32"/>
        <v>23140223</v>
      </c>
      <c r="K234" s="34">
        <v>0</v>
      </c>
      <c r="L234" s="34">
        <f t="shared" si="33"/>
        <v>23140223</v>
      </c>
      <c r="M234" s="34">
        <v>0</v>
      </c>
      <c r="N234" s="34">
        <f t="shared" si="34"/>
        <v>23140223</v>
      </c>
      <c r="O234" s="34">
        <v>0</v>
      </c>
      <c r="P234" s="34">
        <f t="shared" si="35"/>
        <v>23140223</v>
      </c>
      <c r="Q234" s="34">
        <v>0</v>
      </c>
      <c r="R234" s="34">
        <f t="shared" si="36"/>
        <v>23140223</v>
      </c>
      <c r="S234" s="34">
        <f>VLOOKUP(A234,[11]REPNCT004ReporteAuxiliarContabl!A$21:D$246,4,0)</f>
        <v>0</v>
      </c>
      <c r="T234" s="34">
        <f t="shared" si="37"/>
        <v>23140223</v>
      </c>
      <c r="U234" s="34"/>
      <c r="V234" s="34">
        <f t="shared" si="38"/>
        <v>23140223</v>
      </c>
      <c r="W234" s="34">
        <f>VLOOKUP(A234,[12]REPNCT004ReporteAuxiliarContabl!A$21:G$304,7,0)</f>
        <v>0</v>
      </c>
      <c r="X234" s="34">
        <f t="shared" si="39"/>
        <v>23140223</v>
      </c>
    </row>
    <row r="235" spans="1:24" ht="18" hidden="1" customHeight="1" x14ac:dyDescent="0.2">
      <c r="A235" s="11">
        <v>892280021</v>
      </c>
      <c r="B235" s="11">
        <v>117070000</v>
      </c>
      <c r="C235" s="12" t="s">
        <v>253</v>
      </c>
      <c r="D235" s="13" t="s">
        <v>484</v>
      </c>
      <c r="E235" s="34">
        <v>0</v>
      </c>
      <c r="F235" s="34">
        <f t="shared" si="30"/>
        <v>0</v>
      </c>
      <c r="G235" s="34">
        <v>0</v>
      </c>
      <c r="H235" s="34">
        <f t="shared" si="31"/>
        <v>0</v>
      </c>
      <c r="I235" s="34"/>
      <c r="J235" s="34">
        <f t="shared" si="32"/>
        <v>0</v>
      </c>
      <c r="K235" s="34">
        <v>3448175257</v>
      </c>
      <c r="L235" s="34">
        <f t="shared" si="33"/>
        <v>3448175257</v>
      </c>
      <c r="M235" s="34">
        <v>981728614.22000003</v>
      </c>
      <c r="N235" s="34">
        <f t="shared" si="34"/>
        <v>4429903871.2200003</v>
      </c>
      <c r="O235" s="34">
        <v>3448577639.7800002</v>
      </c>
      <c r="P235" s="34">
        <f t="shared" si="35"/>
        <v>7878481511</v>
      </c>
      <c r="Q235" s="34">
        <v>979634784</v>
      </c>
      <c r="R235" s="34">
        <f t="shared" si="36"/>
        <v>8858116295</v>
      </c>
      <c r="S235" s="34">
        <f>VLOOKUP(A235,[11]REPNCT004ReporteAuxiliarContabl!A$21:D$246,4,0)</f>
        <v>2857930976</v>
      </c>
      <c r="T235" s="34">
        <f t="shared" si="37"/>
        <v>11716047271</v>
      </c>
      <c r="U235" s="34">
        <v>2657095952</v>
      </c>
      <c r="V235" s="34">
        <f t="shared" si="38"/>
        <v>14373143223</v>
      </c>
      <c r="W235" s="34">
        <f>VLOOKUP(A235,[12]REPNCT004ReporteAuxiliarContabl!A$21:G$304,7,0)</f>
        <v>1680899454</v>
      </c>
      <c r="X235" s="34">
        <f t="shared" si="39"/>
        <v>16054042677</v>
      </c>
    </row>
    <row r="236" spans="1:24" ht="18" hidden="1" customHeight="1" x14ac:dyDescent="0.2">
      <c r="A236" s="11">
        <v>892280053</v>
      </c>
      <c r="B236" s="11">
        <v>210470204</v>
      </c>
      <c r="C236" s="12" t="s">
        <v>311</v>
      </c>
      <c r="D236" s="13" t="s">
        <v>540</v>
      </c>
      <c r="E236" s="34"/>
      <c r="F236" s="34">
        <f t="shared" si="30"/>
        <v>0</v>
      </c>
      <c r="G236" s="34"/>
      <c r="H236" s="34">
        <f t="shared" si="31"/>
        <v>0</v>
      </c>
      <c r="I236" s="34">
        <v>125762080</v>
      </c>
      <c r="J236" s="34">
        <f t="shared" si="32"/>
        <v>125762080</v>
      </c>
      <c r="K236" s="34">
        <v>0</v>
      </c>
      <c r="L236" s="34">
        <f t="shared" si="33"/>
        <v>125762080</v>
      </c>
      <c r="M236" s="34">
        <v>0</v>
      </c>
      <c r="N236" s="34">
        <f t="shared" si="34"/>
        <v>125762080</v>
      </c>
      <c r="O236" s="34">
        <v>0</v>
      </c>
      <c r="P236" s="34">
        <f t="shared" si="35"/>
        <v>125762080</v>
      </c>
      <c r="Q236" s="34">
        <v>0</v>
      </c>
      <c r="R236" s="34">
        <f t="shared" si="36"/>
        <v>125762080</v>
      </c>
      <c r="S236" s="34">
        <f>VLOOKUP(A236,[11]REPNCT004ReporteAuxiliarContabl!A$21:D$246,4,0)</f>
        <v>0</v>
      </c>
      <c r="T236" s="34">
        <f t="shared" si="37"/>
        <v>125762080</v>
      </c>
      <c r="U236" s="34"/>
      <c r="V236" s="34">
        <f t="shared" si="38"/>
        <v>125762080</v>
      </c>
      <c r="W236" s="34">
        <f>VLOOKUP(A236,[12]REPNCT004ReporteAuxiliarContabl!A$21:G$304,7,0)</f>
        <v>0</v>
      </c>
      <c r="X236" s="34">
        <f t="shared" si="39"/>
        <v>125762080</v>
      </c>
    </row>
    <row r="237" spans="1:24" ht="18" hidden="1" customHeight="1" x14ac:dyDescent="0.2">
      <c r="A237" s="11">
        <v>892280055</v>
      </c>
      <c r="B237" s="11">
        <v>217070670</v>
      </c>
      <c r="C237" s="12" t="s">
        <v>278</v>
      </c>
      <c r="D237" s="13" t="s">
        <v>508</v>
      </c>
      <c r="E237" s="34"/>
      <c r="F237" s="34">
        <f t="shared" si="30"/>
        <v>0</v>
      </c>
      <c r="G237" s="34"/>
      <c r="H237" s="34">
        <f t="shared" si="31"/>
        <v>0</v>
      </c>
      <c r="I237" s="34">
        <v>162304768</v>
      </c>
      <c r="J237" s="34">
        <f t="shared" si="32"/>
        <v>162304768</v>
      </c>
      <c r="K237" s="34">
        <v>0</v>
      </c>
      <c r="L237" s="34">
        <f t="shared" si="33"/>
        <v>162304768</v>
      </c>
      <c r="M237" s="34">
        <v>0</v>
      </c>
      <c r="N237" s="34">
        <f t="shared" si="34"/>
        <v>162304768</v>
      </c>
      <c r="O237" s="34">
        <v>0</v>
      </c>
      <c r="P237" s="34">
        <f t="shared" si="35"/>
        <v>162304768</v>
      </c>
      <c r="Q237" s="34">
        <v>0</v>
      </c>
      <c r="R237" s="34">
        <f t="shared" si="36"/>
        <v>162304768</v>
      </c>
      <c r="S237" s="34">
        <f>VLOOKUP(A237,[11]REPNCT004ReporteAuxiliarContabl!A$21:D$246,4,0)</f>
        <v>0</v>
      </c>
      <c r="T237" s="34">
        <f t="shared" si="37"/>
        <v>162304768</v>
      </c>
      <c r="U237" s="34"/>
      <c r="V237" s="34">
        <f t="shared" si="38"/>
        <v>162304768</v>
      </c>
      <c r="W237" s="34">
        <f>VLOOKUP(A237,[12]REPNCT004ReporteAuxiliarContabl!A$21:G$304,7,0)</f>
        <v>0</v>
      </c>
      <c r="X237" s="34">
        <f t="shared" si="39"/>
        <v>162304768</v>
      </c>
    </row>
    <row r="238" spans="1:24" ht="18" hidden="1" customHeight="1" x14ac:dyDescent="0.2">
      <c r="A238" s="11">
        <v>892280063</v>
      </c>
      <c r="B238" s="11">
        <v>211770717</v>
      </c>
      <c r="C238" s="12" t="s">
        <v>301</v>
      </c>
      <c r="D238" s="13" t="s">
        <v>531</v>
      </c>
      <c r="E238" s="34"/>
      <c r="F238" s="34">
        <f t="shared" si="30"/>
        <v>0</v>
      </c>
      <c r="G238" s="34"/>
      <c r="H238" s="34">
        <f t="shared" si="31"/>
        <v>0</v>
      </c>
      <c r="I238" s="34">
        <v>192242867</v>
      </c>
      <c r="J238" s="34">
        <f t="shared" si="32"/>
        <v>192242867</v>
      </c>
      <c r="K238" s="34">
        <v>192242867</v>
      </c>
      <c r="L238" s="34">
        <f t="shared" si="33"/>
        <v>384485734</v>
      </c>
      <c r="M238" s="34">
        <v>192242867</v>
      </c>
      <c r="N238" s="34">
        <f t="shared" si="34"/>
        <v>576728601</v>
      </c>
      <c r="O238" s="34">
        <v>192242867</v>
      </c>
      <c r="P238" s="34">
        <f t="shared" si="35"/>
        <v>768971468</v>
      </c>
      <c r="Q238" s="34">
        <v>0</v>
      </c>
      <c r="R238" s="34">
        <f t="shared" si="36"/>
        <v>768971468</v>
      </c>
      <c r="S238" s="34">
        <f>VLOOKUP(A238,[11]REPNCT004ReporteAuxiliarContabl!A$21:D$246,4,0)</f>
        <v>0</v>
      </c>
      <c r="T238" s="34">
        <f t="shared" si="37"/>
        <v>768971468</v>
      </c>
      <c r="U238" s="34"/>
      <c r="V238" s="34">
        <f t="shared" si="38"/>
        <v>768971468</v>
      </c>
      <c r="W238" s="34">
        <f>VLOOKUP(A238,[12]REPNCT004ReporteAuxiliarContabl!A$21:G$304,7,0)</f>
        <v>0</v>
      </c>
      <c r="X238" s="34">
        <f t="shared" si="39"/>
        <v>768971468</v>
      </c>
    </row>
    <row r="239" spans="1:24" ht="18" hidden="1" customHeight="1" x14ac:dyDescent="0.2">
      <c r="A239" s="11">
        <v>892300123</v>
      </c>
      <c r="B239" s="11">
        <v>211420614</v>
      </c>
      <c r="C239" s="12" t="s">
        <v>279</v>
      </c>
      <c r="D239" s="13" t="s">
        <v>509</v>
      </c>
      <c r="E239" s="34"/>
      <c r="F239" s="34">
        <f t="shared" si="30"/>
        <v>0</v>
      </c>
      <c r="G239" s="34"/>
      <c r="H239" s="34">
        <f t="shared" si="31"/>
        <v>0</v>
      </c>
      <c r="I239" s="34">
        <v>136235821</v>
      </c>
      <c r="J239" s="34">
        <f t="shared" si="32"/>
        <v>136235821</v>
      </c>
      <c r="K239" s="34">
        <v>136235821</v>
      </c>
      <c r="L239" s="34">
        <f t="shared" si="33"/>
        <v>272471642</v>
      </c>
      <c r="M239" s="34">
        <v>136235821</v>
      </c>
      <c r="N239" s="34">
        <f t="shared" si="34"/>
        <v>408707463</v>
      </c>
      <c r="O239" s="34">
        <v>136235819</v>
      </c>
      <c r="P239" s="34">
        <f t="shared" si="35"/>
        <v>544943282</v>
      </c>
      <c r="Q239" s="34">
        <v>0</v>
      </c>
      <c r="R239" s="34">
        <f t="shared" si="36"/>
        <v>544943282</v>
      </c>
      <c r="S239" s="34">
        <f>VLOOKUP(A239,[11]REPNCT004ReporteAuxiliarContabl!A$21:D$246,4,0)</f>
        <v>0</v>
      </c>
      <c r="T239" s="34">
        <f t="shared" si="37"/>
        <v>544943282</v>
      </c>
      <c r="U239" s="34"/>
      <c r="V239" s="34">
        <f t="shared" si="38"/>
        <v>544943282</v>
      </c>
      <c r="W239" s="34">
        <f>VLOOKUP(A239,[12]REPNCT004ReporteAuxiliarContabl!A$21:G$304,7,0)</f>
        <v>0</v>
      </c>
      <c r="X239" s="34">
        <f t="shared" si="39"/>
        <v>544943282</v>
      </c>
    </row>
    <row r="240" spans="1:24" ht="18" hidden="1" customHeight="1" x14ac:dyDescent="0.2">
      <c r="A240" s="11">
        <v>892300285</v>
      </c>
      <c r="B240" s="11">
        <v>821920000</v>
      </c>
      <c r="C240" s="12" t="s">
        <v>42</v>
      </c>
      <c r="D240" s="13" t="s">
        <v>94</v>
      </c>
      <c r="E240" s="34"/>
      <c r="F240" s="34">
        <f t="shared" si="30"/>
        <v>0</v>
      </c>
      <c r="G240" s="34"/>
      <c r="H240" s="34">
        <f t="shared" si="31"/>
        <v>0</v>
      </c>
      <c r="I240" s="34"/>
      <c r="J240" s="34">
        <f t="shared" si="32"/>
        <v>0</v>
      </c>
      <c r="K240" s="34"/>
      <c r="L240" s="34">
        <f t="shared" si="33"/>
        <v>0</v>
      </c>
      <c r="M240" s="34"/>
      <c r="N240" s="34">
        <f t="shared" si="34"/>
        <v>0</v>
      </c>
      <c r="O240" s="34"/>
      <c r="P240" s="34">
        <f t="shared" si="35"/>
        <v>0</v>
      </c>
      <c r="Q240" s="34"/>
      <c r="R240" s="34">
        <f t="shared" si="36"/>
        <v>0</v>
      </c>
      <c r="S240" s="34"/>
      <c r="T240" s="34">
        <f t="shared" si="37"/>
        <v>0</v>
      </c>
      <c r="U240" s="34"/>
      <c r="V240" s="34">
        <f t="shared" si="38"/>
        <v>0</v>
      </c>
      <c r="W240" s="34">
        <f>VLOOKUP(A240,[12]REPNCT004ReporteAuxiliarContabl!A$21:G$304,7,0)</f>
        <v>1360253872</v>
      </c>
      <c r="X240" s="34">
        <f t="shared" si="39"/>
        <v>1360253872</v>
      </c>
    </row>
    <row r="241" spans="1:25" ht="18" hidden="1" customHeight="1" x14ac:dyDescent="0.2">
      <c r="A241" s="11">
        <v>892301093</v>
      </c>
      <c r="B241" s="11">
        <v>217020770</v>
      </c>
      <c r="C241" s="12" t="s">
        <v>280</v>
      </c>
      <c r="D241" s="13" t="s">
        <v>510</v>
      </c>
      <c r="E241" s="34"/>
      <c r="F241" s="34">
        <f t="shared" si="30"/>
        <v>0</v>
      </c>
      <c r="G241" s="34"/>
      <c r="H241" s="34">
        <f t="shared" si="31"/>
        <v>0</v>
      </c>
      <c r="I241" s="34">
        <v>102800662</v>
      </c>
      <c r="J241" s="34">
        <f t="shared" si="32"/>
        <v>102800662</v>
      </c>
      <c r="K241" s="34">
        <v>0</v>
      </c>
      <c r="L241" s="34">
        <f t="shared" si="33"/>
        <v>102800662</v>
      </c>
      <c r="M241" s="34">
        <v>0</v>
      </c>
      <c r="N241" s="34">
        <f t="shared" si="34"/>
        <v>102800662</v>
      </c>
      <c r="O241" s="34">
        <v>0</v>
      </c>
      <c r="P241" s="34">
        <f t="shared" si="35"/>
        <v>102800662</v>
      </c>
      <c r="Q241" s="34">
        <v>0</v>
      </c>
      <c r="R241" s="34">
        <f t="shared" si="36"/>
        <v>102800662</v>
      </c>
      <c r="S241" s="34">
        <f>VLOOKUP(A241,[11]REPNCT004ReporteAuxiliarContabl!A$21:D$246,4,0)</f>
        <v>0</v>
      </c>
      <c r="T241" s="34">
        <f t="shared" si="37"/>
        <v>102800662</v>
      </c>
      <c r="U241" s="34"/>
      <c r="V241" s="34">
        <f t="shared" si="38"/>
        <v>102800662</v>
      </c>
      <c r="W241" s="34">
        <f>VLOOKUP(A241,[12]REPNCT004ReporteAuxiliarContabl!A$21:G$304,7,0)</f>
        <v>0</v>
      </c>
      <c r="X241" s="34">
        <f t="shared" si="39"/>
        <v>102800662</v>
      </c>
    </row>
    <row r="242" spans="1:25" ht="18" hidden="1" customHeight="1" x14ac:dyDescent="0.2">
      <c r="A242" s="11">
        <v>892399999</v>
      </c>
      <c r="B242" s="11">
        <v>112020000</v>
      </c>
      <c r="C242" s="12" t="s">
        <v>306</v>
      </c>
      <c r="D242" s="13" t="s">
        <v>536</v>
      </c>
      <c r="E242" s="34">
        <v>0</v>
      </c>
      <c r="F242" s="34">
        <f t="shared" si="30"/>
        <v>0</v>
      </c>
      <c r="G242" s="34">
        <v>2330758642</v>
      </c>
      <c r="H242" s="34">
        <f t="shared" si="31"/>
        <v>2330758642</v>
      </c>
      <c r="I242" s="34">
        <v>13392875343</v>
      </c>
      <c r="J242" s="34">
        <f t="shared" si="32"/>
        <v>15723633985</v>
      </c>
      <c r="K242" s="34">
        <v>7301445837</v>
      </c>
      <c r="L242" s="34">
        <f t="shared" si="33"/>
        <v>23025079822</v>
      </c>
      <c r="M242" s="34">
        <v>7350466020</v>
      </c>
      <c r="N242" s="34">
        <f t="shared" si="34"/>
        <v>30375545842</v>
      </c>
      <c r="O242" s="34">
        <v>7321299595</v>
      </c>
      <c r="P242" s="34">
        <f t="shared" si="35"/>
        <v>37696845437</v>
      </c>
      <c r="Q242" s="34">
        <v>1399104000</v>
      </c>
      <c r="R242" s="34">
        <f t="shared" si="36"/>
        <v>39095949437</v>
      </c>
      <c r="S242" s="34">
        <f>VLOOKUP(A242,[11]REPNCT004ReporteAuxiliarContabl!A$21:D$246,4,0)</f>
        <v>2710064632</v>
      </c>
      <c r="T242" s="34">
        <f t="shared" si="37"/>
        <v>41806014069</v>
      </c>
      <c r="U242" s="34">
        <v>1763533027</v>
      </c>
      <c r="V242" s="34">
        <f t="shared" si="38"/>
        <v>43569547096</v>
      </c>
      <c r="W242" s="34">
        <f>VLOOKUP(A242,[12]REPNCT004ReporteAuxiliarContabl!A$21:G$304,7,0)</f>
        <v>2521155400</v>
      </c>
      <c r="X242" s="34">
        <f t="shared" si="39"/>
        <v>46090702496</v>
      </c>
    </row>
    <row r="243" spans="1:25" ht="18" hidden="1" customHeight="1" x14ac:dyDescent="0.2">
      <c r="A243" s="11">
        <v>892400038</v>
      </c>
      <c r="B243" s="11">
        <v>118888000</v>
      </c>
      <c r="C243" s="12" t="s">
        <v>281</v>
      </c>
      <c r="D243" s="13" t="s">
        <v>511</v>
      </c>
      <c r="E243" s="34">
        <v>261370007</v>
      </c>
      <c r="F243" s="34">
        <f t="shared" si="30"/>
        <v>261370007</v>
      </c>
      <c r="G243" s="34">
        <v>238812115</v>
      </c>
      <c r="H243" s="34">
        <f t="shared" si="31"/>
        <v>500182122</v>
      </c>
      <c r="I243" s="34">
        <v>78098714</v>
      </c>
      <c r="J243" s="34">
        <f t="shared" si="32"/>
        <v>578280836</v>
      </c>
      <c r="K243" s="34">
        <v>132580712</v>
      </c>
      <c r="L243" s="34">
        <f t="shared" si="33"/>
        <v>710861548</v>
      </c>
      <c r="M243" s="34">
        <v>29978479</v>
      </c>
      <c r="N243" s="34">
        <f t="shared" si="34"/>
        <v>740840027</v>
      </c>
      <c r="O243" s="34">
        <v>342398393</v>
      </c>
      <c r="P243" s="34">
        <f t="shared" si="35"/>
        <v>1083238420</v>
      </c>
      <c r="Q243" s="34">
        <v>690307372</v>
      </c>
      <c r="R243" s="34">
        <f t="shared" si="36"/>
        <v>1773545792</v>
      </c>
      <c r="S243" s="34">
        <f>VLOOKUP(A243,[11]REPNCT004ReporteAuxiliarContabl!A$21:D$246,4,0)</f>
        <v>66485861</v>
      </c>
      <c r="T243" s="34">
        <f t="shared" si="37"/>
        <v>1840031653</v>
      </c>
      <c r="U243" s="34">
        <v>141094648</v>
      </c>
      <c r="V243" s="34">
        <f t="shared" si="38"/>
        <v>1981126301</v>
      </c>
      <c r="W243" s="34">
        <f>VLOOKUP(A243,[12]REPNCT004ReporteAuxiliarContabl!A$21:G$304,7,0)</f>
        <v>56712276</v>
      </c>
      <c r="X243" s="34">
        <f t="shared" si="39"/>
        <v>2037838577</v>
      </c>
    </row>
    <row r="244" spans="1:25" s="59" customFormat="1" ht="18" hidden="1" customHeight="1" x14ac:dyDescent="0.2">
      <c r="A244" s="54">
        <v>899999035</v>
      </c>
      <c r="B244" s="54">
        <v>41500000</v>
      </c>
      <c r="C244" s="55" t="s">
        <v>587</v>
      </c>
      <c r="D244" s="56" t="s">
        <v>593</v>
      </c>
      <c r="E244" s="57"/>
      <c r="F244" s="57">
        <f t="shared" si="30"/>
        <v>0</v>
      </c>
      <c r="G244" s="57"/>
      <c r="H244" s="57">
        <f t="shared" si="31"/>
        <v>0</v>
      </c>
      <c r="I244" s="57"/>
      <c r="J244" s="57">
        <f t="shared" si="32"/>
        <v>0</v>
      </c>
      <c r="K244" s="57"/>
      <c r="L244" s="57">
        <f t="shared" si="33"/>
        <v>0</v>
      </c>
      <c r="M244" s="57"/>
      <c r="N244" s="57">
        <f t="shared" si="34"/>
        <v>0</v>
      </c>
      <c r="O244" s="57"/>
      <c r="P244" s="57">
        <f t="shared" si="35"/>
        <v>0</v>
      </c>
      <c r="Q244" s="57"/>
      <c r="R244" s="57">
        <f t="shared" si="36"/>
        <v>0</v>
      </c>
      <c r="S244" s="57"/>
      <c r="T244" s="57">
        <f t="shared" si="37"/>
        <v>0</v>
      </c>
      <c r="U244" s="58">
        <f>VLOOKUP(A244,[13]REPNCT004ReporteAuxiliarContabl!A$21:G$303,7,0)</f>
        <v>668052191531</v>
      </c>
      <c r="V244" s="57">
        <f t="shared" si="38"/>
        <v>668052191531</v>
      </c>
      <c r="W244" s="57">
        <f>VLOOKUP(A244,[12]REPNCT004ReporteAuxiliarContabl!A$21:G$304,7,0)</f>
        <v>0</v>
      </c>
      <c r="X244" s="57">
        <f t="shared" si="39"/>
        <v>668052191531</v>
      </c>
      <c r="Y244" s="59" t="s">
        <v>650</v>
      </c>
    </row>
    <row r="245" spans="1:25" ht="18" hidden="1" customHeight="1" x14ac:dyDescent="0.2">
      <c r="A245" s="11">
        <v>899999061</v>
      </c>
      <c r="B245" s="11">
        <v>210111001</v>
      </c>
      <c r="C245" s="27" t="s">
        <v>591</v>
      </c>
      <c r="D245" s="13" t="s">
        <v>592</v>
      </c>
      <c r="E245" s="34">
        <v>0</v>
      </c>
      <c r="F245" s="34">
        <f t="shared" si="30"/>
        <v>0</v>
      </c>
      <c r="G245" s="34">
        <v>0</v>
      </c>
      <c r="H245" s="34">
        <f t="shared" si="31"/>
        <v>0</v>
      </c>
      <c r="I245" s="34"/>
      <c r="J245" s="34">
        <f t="shared" si="32"/>
        <v>0</v>
      </c>
      <c r="K245" s="34"/>
      <c r="L245" s="34">
        <f t="shared" si="33"/>
        <v>0</v>
      </c>
      <c r="M245" s="34"/>
      <c r="N245" s="34">
        <f t="shared" si="34"/>
        <v>0</v>
      </c>
      <c r="O245" s="34"/>
      <c r="P245" s="34">
        <f t="shared" si="35"/>
        <v>0</v>
      </c>
      <c r="Q245" s="34"/>
      <c r="R245" s="34">
        <f t="shared" si="36"/>
        <v>0</v>
      </c>
      <c r="S245" s="34"/>
      <c r="T245" s="34">
        <f t="shared" si="37"/>
        <v>0</v>
      </c>
      <c r="U245" s="34"/>
      <c r="V245" s="34">
        <f t="shared" si="38"/>
        <v>0</v>
      </c>
      <c r="W245" s="34"/>
      <c r="X245" s="34">
        <f t="shared" si="39"/>
        <v>0</v>
      </c>
    </row>
    <row r="246" spans="1:25" ht="18" hidden="1" customHeight="1" x14ac:dyDescent="0.2">
      <c r="A246" s="11">
        <v>899999063</v>
      </c>
      <c r="B246" s="11">
        <v>27400000</v>
      </c>
      <c r="C246" s="12" t="s">
        <v>352</v>
      </c>
      <c r="D246" s="13" t="s">
        <v>95</v>
      </c>
      <c r="E246" s="34"/>
      <c r="F246" s="34">
        <f t="shared" si="30"/>
        <v>0</v>
      </c>
      <c r="G246" s="34"/>
      <c r="H246" s="34">
        <f t="shared" si="31"/>
        <v>0</v>
      </c>
      <c r="I246" s="34"/>
      <c r="J246" s="34">
        <f t="shared" si="32"/>
        <v>0</v>
      </c>
      <c r="K246" s="34"/>
      <c r="L246" s="34">
        <f t="shared" si="33"/>
        <v>0</v>
      </c>
      <c r="M246" s="34"/>
      <c r="N246" s="34">
        <f t="shared" si="34"/>
        <v>0</v>
      </c>
      <c r="O246" s="34"/>
      <c r="P246" s="34">
        <f t="shared" si="35"/>
        <v>0</v>
      </c>
      <c r="Q246" s="34"/>
      <c r="R246" s="34">
        <f t="shared" si="36"/>
        <v>0</v>
      </c>
      <c r="S246" s="34"/>
      <c r="T246" s="34">
        <f t="shared" si="37"/>
        <v>0</v>
      </c>
      <c r="U246" s="34"/>
      <c r="V246" s="34">
        <f t="shared" si="38"/>
        <v>0</v>
      </c>
      <c r="W246" s="34">
        <f>VLOOKUP(A246,[12]REPNCT004ReporteAuxiliarContabl!A$21:G$304,7,0)</f>
        <v>2826863325</v>
      </c>
      <c r="X246" s="34">
        <f t="shared" si="39"/>
        <v>2826863325</v>
      </c>
    </row>
    <row r="247" spans="1:25" ht="18" hidden="1" customHeight="1" x14ac:dyDescent="0.2">
      <c r="A247" s="11">
        <v>899999114</v>
      </c>
      <c r="B247" s="11">
        <v>112525000</v>
      </c>
      <c r="C247" s="12" t="s">
        <v>259</v>
      </c>
      <c r="D247" s="13" t="s">
        <v>490</v>
      </c>
      <c r="E247" s="34">
        <v>10217000000</v>
      </c>
      <c r="F247" s="34">
        <f t="shared" si="30"/>
        <v>10217000000</v>
      </c>
      <c r="G247" s="34">
        <v>15864271674</v>
      </c>
      <c r="H247" s="34">
        <f t="shared" si="31"/>
        <v>26081271674</v>
      </c>
      <c r="I247" s="34">
        <v>1138247243</v>
      </c>
      <c r="J247" s="34">
        <f t="shared" si="32"/>
        <v>27219518917</v>
      </c>
      <c r="K247" s="34">
        <v>904045410</v>
      </c>
      <c r="L247" s="34">
        <f t="shared" si="33"/>
        <v>28123564327</v>
      </c>
      <c r="M247" s="34">
        <v>7971907914</v>
      </c>
      <c r="N247" s="34">
        <f t="shared" si="34"/>
        <v>36095472241</v>
      </c>
      <c r="O247" s="34">
        <v>6750505981</v>
      </c>
      <c r="P247" s="34">
        <f t="shared" si="35"/>
        <v>42845978222</v>
      </c>
      <c r="Q247" s="34">
        <v>2285884351</v>
      </c>
      <c r="R247" s="34">
        <f t="shared" si="36"/>
        <v>45131862573</v>
      </c>
      <c r="S247" s="34">
        <f>VLOOKUP(A247,[11]REPNCT004ReporteAuxiliarContabl!A$21:D$246,4,0)</f>
        <v>553745143</v>
      </c>
      <c r="T247" s="34">
        <f t="shared" si="37"/>
        <v>45685607716</v>
      </c>
      <c r="U247" s="34">
        <v>972005384</v>
      </c>
      <c r="V247" s="34">
        <f t="shared" si="38"/>
        <v>46657613100</v>
      </c>
      <c r="W247" s="34">
        <f>VLOOKUP(A247,[12]REPNCT004ReporteAuxiliarContabl!A$21:G$304,7,0)</f>
        <v>1671625446</v>
      </c>
      <c r="X247" s="34">
        <f t="shared" si="39"/>
        <v>48329238546</v>
      </c>
    </row>
    <row r="248" spans="1:25" ht="18" customHeight="1" x14ac:dyDescent="0.2">
      <c r="A248" s="11">
        <v>899999124</v>
      </c>
      <c r="B248" s="11">
        <v>27500000</v>
      </c>
      <c r="C248" s="12" t="s">
        <v>360</v>
      </c>
      <c r="D248" s="13" t="s">
        <v>93</v>
      </c>
      <c r="E248" s="34"/>
      <c r="F248" s="34">
        <f t="shared" si="30"/>
        <v>0</v>
      </c>
      <c r="G248" s="34"/>
      <c r="H248" s="34">
        <f t="shared" si="31"/>
        <v>0</v>
      </c>
      <c r="I248" s="34"/>
      <c r="J248" s="34">
        <f t="shared" si="32"/>
        <v>0</v>
      </c>
      <c r="K248" s="34"/>
      <c r="L248" s="34">
        <f t="shared" si="33"/>
        <v>0</v>
      </c>
      <c r="M248" s="34"/>
      <c r="N248" s="34">
        <f t="shared" si="34"/>
        <v>0</v>
      </c>
      <c r="O248" s="34"/>
      <c r="P248" s="34">
        <f t="shared" si="35"/>
        <v>0</v>
      </c>
      <c r="Q248" s="34"/>
      <c r="R248" s="34">
        <f t="shared" si="36"/>
        <v>0</v>
      </c>
      <c r="S248" s="34"/>
      <c r="T248" s="34">
        <f t="shared" si="37"/>
        <v>0</v>
      </c>
      <c r="U248" s="34"/>
      <c r="V248" s="34">
        <f t="shared" si="38"/>
        <v>0</v>
      </c>
      <c r="W248" s="34">
        <f>VLOOKUP(A248,[12]REPNCT004ReporteAuxiliarContabl!A$21:G$304,7,0)</f>
        <v>2105801141</v>
      </c>
      <c r="X248" s="34">
        <f t="shared" si="39"/>
        <v>2105801141</v>
      </c>
    </row>
    <row r="249" spans="1:25" ht="18" hidden="1" customHeight="1" x14ac:dyDescent="0.2">
      <c r="A249" s="11">
        <v>899999172</v>
      </c>
      <c r="B249" s="11">
        <v>217525175</v>
      </c>
      <c r="C249" s="12" t="s">
        <v>260</v>
      </c>
      <c r="D249" s="13" t="s">
        <v>491</v>
      </c>
      <c r="E249" s="34">
        <v>126695507</v>
      </c>
      <c r="F249" s="34">
        <f t="shared" si="30"/>
        <v>126695507</v>
      </c>
      <c r="G249" s="34">
        <v>135475927</v>
      </c>
      <c r="H249" s="34">
        <f t="shared" si="31"/>
        <v>262171434</v>
      </c>
      <c r="I249" s="34">
        <v>54453534</v>
      </c>
      <c r="J249" s="34">
        <f t="shared" si="32"/>
        <v>316624968</v>
      </c>
      <c r="K249" s="34">
        <v>91601157</v>
      </c>
      <c r="L249" s="34">
        <f t="shared" si="33"/>
        <v>408226125</v>
      </c>
      <c r="M249" s="34">
        <v>10736054</v>
      </c>
      <c r="N249" s="34">
        <f t="shared" si="34"/>
        <v>418962179</v>
      </c>
      <c r="O249" s="34">
        <v>39090057</v>
      </c>
      <c r="P249" s="34">
        <f t="shared" si="35"/>
        <v>458052236</v>
      </c>
      <c r="Q249" s="34">
        <v>86997543</v>
      </c>
      <c r="R249" s="34">
        <f t="shared" si="36"/>
        <v>545049779</v>
      </c>
      <c r="S249" s="34">
        <f>VLOOKUP(A249,[11]REPNCT004ReporteAuxiliarContabl!A$21:D$246,4,0)</f>
        <v>144349580</v>
      </c>
      <c r="T249" s="34">
        <f t="shared" si="37"/>
        <v>689399359</v>
      </c>
      <c r="U249" s="34">
        <v>205534152</v>
      </c>
      <c r="V249" s="34">
        <f t="shared" si="38"/>
        <v>894933511</v>
      </c>
      <c r="W249" s="34">
        <f>VLOOKUP(A249,[12]REPNCT004ReporteAuxiliarContabl!A$21:G$304,7,0)</f>
        <v>271887705</v>
      </c>
      <c r="X249" s="34">
        <f t="shared" si="39"/>
        <v>1166821216</v>
      </c>
    </row>
    <row r="250" spans="1:25" ht="18" hidden="1" customHeight="1" x14ac:dyDescent="0.2">
      <c r="A250" s="11">
        <v>899999230</v>
      </c>
      <c r="B250" s="11">
        <v>222711001</v>
      </c>
      <c r="C250" s="12" t="s">
        <v>359</v>
      </c>
      <c r="D250" s="13" t="s">
        <v>97</v>
      </c>
      <c r="E250" s="34"/>
      <c r="F250" s="34">
        <f t="shared" si="30"/>
        <v>0</v>
      </c>
      <c r="G250" s="34"/>
      <c r="H250" s="34">
        <f t="shared" si="31"/>
        <v>0</v>
      </c>
      <c r="I250" s="34"/>
      <c r="J250" s="34">
        <f t="shared" si="32"/>
        <v>0</v>
      </c>
      <c r="K250" s="34"/>
      <c r="L250" s="34">
        <f t="shared" si="33"/>
        <v>0</v>
      </c>
      <c r="M250" s="34"/>
      <c r="N250" s="34">
        <f t="shared" si="34"/>
        <v>0</v>
      </c>
      <c r="O250" s="34"/>
      <c r="P250" s="34">
        <f t="shared" si="35"/>
        <v>0</v>
      </c>
      <c r="Q250" s="34"/>
      <c r="R250" s="34">
        <f t="shared" si="36"/>
        <v>0</v>
      </c>
      <c r="S250" s="34"/>
      <c r="T250" s="34">
        <f t="shared" si="37"/>
        <v>0</v>
      </c>
      <c r="U250" s="34"/>
      <c r="V250" s="34">
        <f t="shared" si="38"/>
        <v>0</v>
      </c>
      <c r="W250" s="34">
        <f>VLOOKUP(A250,[12]REPNCT004ReporteAuxiliarContabl!A$21:G$304,7,0)</f>
        <v>1436706175</v>
      </c>
      <c r="X250" s="34">
        <f t="shared" si="39"/>
        <v>1436706175</v>
      </c>
    </row>
    <row r="251" spans="1:25" ht="18" hidden="1" customHeight="1" x14ac:dyDescent="0.2">
      <c r="A251" s="11">
        <v>899999281</v>
      </c>
      <c r="B251" s="11">
        <v>214325843</v>
      </c>
      <c r="C251" s="12" t="s">
        <v>282</v>
      </c>
      <c r="D251" s="13" t="s">
        <v>512</v>
      </c>
      <c r="E251" s="34"/>
      <c r="F251" s="34">
        <f t="shared" si="30"/>
        <v>0</v>
      </c>
      <c r="G251" s="34"/>
      <c r="H251" s="34">
        <f t="shared" si="31"/>
        <v>0</v>
      </c>
      <c r="I251" s="34">
        <v>6288104</v>
      </c>
      <c r="J251" s="34">
        <f t="shared" si="32"/>
        <v>6288104</v>
      </c>
      <c r="K251" s="34">
        <v>0</v>
      </c>
      <c r="L251" s="34">
        <f t="shared" si="33"/>
        <v>6288104</v>
      </c>
      <c r="M251" s="34">
        <v>0</v>
      </c>
      <c r="N251" s="34">
        <f t="shared" si="34"/>
        <v>6288104</v>
      </c>
      <c r="O251" s="34">
        <v>0</v>
      </c>
      <c r="P251" s="34">
        <f t="shared" si="35"/>
        <v>6288104</v>
      </c>
      <c r="Q251" s="34">
        <v>0</v>
      </c>
      <c r="R251" s="34">
        <f t="shared" si="36"/>
        <v>6288104</v>
      </c>
      <c r="S251" s="34">
        <f>VLOOKUP(A251,[11]REPNCT004ReporteAuxiliarContabl!A$21:D$246,4,0)</f>
        <v>0</v>
      </c>
      <c r="T251" s="34">
        <f t="shared" si="37"/>
        <v>6288104</v>
      </c>
      <c r="U251" s="34"/>
      <c r="V251" s="34">
        <f t="shared" si="38"/>
        <v>6288104</v>
      </c>
      <c r="W251" s="34">
        <f>VLOOKUP(A251,[12]REPNCT004ReporteAuxiliarContabl!A$21:G$304,7,0)</f>
        <v>0</v>
      </c>
      <c r="X251" s="34">
        <f t="shared" si="39"/>
        <v>6288104</v>
      </c>
    </row>
    <row r="252" spans="1:25" ht="18" hidden="1" customHeight="1" x14ac:dyDescent="0.2">
      <c r="A252" s="11">
        <v>899999318</v>
      </c>
      <c r="B252" s="11">
        <v>219925899</v>
      </c>
      <c r="C252" s="12" t="s">
        <v>261</v>
      </c>
      <c r="D252" s="13" t="s">
        <v>492</v>
      </c>
      <c r="E252" s="34">
        <v>208499513</v>
      </c>
      <c r="F252" s="34">
        <f t="shared" si="30"/>
        <v>208499513</v>
      </c>
      <c r="G252" s="34">
        <v>835738830</v>
      </c>
      <c r="H252" s="34">
        <f t="shared" si="31"/>
        <v>1044238343</v>
      </c>
      <c r="I252" s="34">
        <v>581701877</v>
      </c>
      <c r="J252" s="34">
        <f t="shared" si="32"/>
        <v>1625940220</v>
      </c>
      <c r="K252" s="34">
        <v>0</v>
      </c>
      <c r="L252" s="34">
        <f t="shared" si="33"/>
        <v>1625940220</v>
      </c>
      <c r="M252" s="34">
        <v>0</v>
      </c>
      <c r="N252" s="34">
        <f t="shared" si="34"/>
        <v>1625940220</v>
      </c>
      <c r="O252" s="34">
        <v>0</v>
      </c>
      <c r="P252" s="34">
        <f t="shared" si="35"/>
        <v>1625940220</v>
      </c>
      <c r="Q252" s="34">
        <v>0</v>
      </c>
      <c r="R252" s="34">
        <f t="shared" si="36"/>
        <v>1625940220</v>
      </c>
      <c r="S252" s="34">
        <f>VLOOKUP(A252,[11]REPNCT004ReporteAuxiliarContabl!A$21:D$246,4,0)</f>
        <v>0</v>
      </c>
      <c r="T252" s="34">
        <f t="shared" si="37"/>
        <v>1625940220</v>
      </c>
      <c r="U252" s="34"/>
      <c r="V252" s="34">
        <f t="shared" si="38"/>
        <v>1625940220</v>
      </c>
      <c r="W252" s="34">
        <f>VLOOKUP(A252,[12]REPNCT004ReporteAuxiliarContabl!A$21:G$304,7,0)</f>
        <v>0</v>
      </c>
      <c r="X252" s="34">
        <f t="shared" si="39"/>
        <v>1625940220</v>
      </c>
    </row>
    <row r="253" spans="1:25" ht="18" hidden="1" customHeight="1" x14ac:dyDescent="0.2">
      <c r="A253" s="11">
        <v>899999328</v>
      </c>
      <c r="B253" s="11">
        <v>216925269</v>
      </c>
      <c r="C253" s="12" t="s">
        <v>312</v>
      </c>
      <c r="D253" s="13" t="s">
        <v>541</v>
      </c>
      <c r="E253" s="34"/>
      <c r="F253" s="34">
        <f t="shared" si="30"/>
        <v>0</v>
      </c>
      <c r="G253" s="34">
        <v>219283761</v>
      </c>
      <c r="H253" s="34">
        <f t="shared" si="31"/>
        <v>219283761</v>
      </c>
      <c r="I253" s="34">
        <v>83605823</v>
      </c>
      <c r="J253" s="34">
        <f t="shared" si="32"/>
        <v>302889584</v>
      </c>
      <c r="K253" s="34">
        <v>1009818430</v>
      </c>
      <c r="L253" s="34">
        <f t="shared" si="33"/>
        <v>1312708014</v>
      </c>
      <c r="M253" s="34">
        <v>92889797</v>
      </c>
      <c r="N253" s="34">
        <f t="shared" si="34"/>
        <v>1405597811</v>
      </c>
      <c r="O253" s="34">
        <v>93372297</v>
      </c>
      <c r="P253" s="34">
        <f t="shared" si="35"/>
        <v>1498970108</v>
      </c>
      <c r="Q253" s="34">
        <v>34674908</v>
      </c>
      <c r="R253" s="34">
        <f t="shared" si="36"/>
        <v>1533645016</v>
      </c>
      <c r="S253" s="34">
        <f>VLOOKUP(A253,[11]REPNCT004ReporteAuxiliarContabl!A$21:D$246,4,0)</f>
        <v>226707206</v>
      </c>
      <c r="T253" s="34">
        <f t="shared" si="37"/>
        <v>1760352222</v>
      </c>
      <c r="U253" s="34"/>
      <c r="V253" s="34">
        <f t="shared" si="38"/>
        <v>1760352222</v>
      </c>
      <c r="W253" s="34">
        <f>VLOOKUP(A253,[12]REPNCT004ReporteAuxiliarContabl!A$21:G$304,7,0)</f>
        <v>0</v>
      </c>
      <c r="X253" s="34">
        <f t="shared" si="39"/>
        <v>1760352222</v>
      </c>
    </row>
    <row r="254" spans="1:25" ht="18" hidden="1" customHeight="1" x14ac:dyDescent="0.2">
      <c r="A254" s="11">
        <v>899999330</v>
      </c>
      <c r="B254" s="11">
        <v>210725407</v>
      </c>
      <c r="C254" s="12" t="s">
        <v>283</v>
      </c>
      <c r="D254" s="13" t="s">
        <v>513</v>
      </c>
      <c r="E254" s="34"/>
      <c r="F254" s="34">
        <f t="shared" si="30"/>
        <v>0</v>
      </c>
      <c r="G254" s="34"/>
      <c r="H254" s="34">
        <f t="shared" si="31"/>
        <v>0</v>
      </c>
      <c r="I254" s="34">
        <v>21311642</v>
      </c>
      <c r="J254" s="34">
        <f t="shared" si="32"/>
        <v>21311642</v>
      </c>
      <c r="K254" s="34">
        <v>0</v>
      </c>
      <c r="L254" s="34">
        <f t="shared" si="33"/>
        <v>21311642</v>
      </c>
      <c r="M254" s="34">
        <v>0</v>
      </c>
      <c r="N254" s="34">
        <f t="shared" si="34"/>
        <v>21311642</v>
      </c>
      <c r="O254" s="34">
        <v>0</v>
      </c>
      <c r="P254" s="34">
        <f t="shared" si="35"/>
        <v>21311642</v>
      </c>
      <c r="Q254" s="34">
        <v>0</v>
      </c>
      <c r="R254" s="34">
        <f t="shared" si="36"/>
        <v>21311642</v>
      </c>
      <c r="S254" s="34">
        <f>VLOOKUP(A254,[11]REPNCT004ReporteAuxiliarContabl!A$21:D$246,4,0)</f>
        <v>0</v>
      </c>
      <c r="T254" s="34">
        <f t="shared" si="37"/>
        <v>21311642</v>
      </c>
      <c r="U254" s="34"/>
      <c r="V254" s="34">
        <f t="shared" si="38"/>
        <v>21311642</v>
      </c>
      <c r="W254" s="34">
        <f>VLOOKUP(A254,[12]REPNCT004ReporteAuxiliarContabl!A$21:G$304,7,0)</f>
        <v>0</v>
      </c>
      <c r="X254" s="34">
        <f t="shared" si="39"/>
        <v>21311642</v>
      </c>
    </row>
    <row r="255" spans="1:25" ht="18" hidden="1" customHeight="1" x14ac:dyDescent="0.2">
      <c r="A255" s="11">
        <v>899999336</v>
      </c>
      <c r="B255" s="11">
        <v>119191000</v>
      </c>
      <c r="C255" s="12" t="s">
        <v>361</v>
      </c>
      <c r="D255" s="29" t="s">
        <v>580</v>
      </c>
      <c r="E255" s="34">
        <v>2234155700</v>
      </c>
      <c r="F255" s="34">
        <f t="shared" si="30"/>
        <v>2234155700</v>
      </c>
      <c r="G255" s="34">
        <v>289257654</v>
      </c>
      <c r="H255" s="34">
        <f t="shared" si="31"/>
        <v>2523413354</v>
      </c>
      <c r="I255" s="34">
        <v>144414153</v>
      </c>
      <c r="J255" s="34">
        <f t="shared" si="32"/>
        <v>2667827507</v>
      </c>
      <c r="K255" s="34">
        <v>873222622</v>
      </c>
      <c r="L255" s="34">
        <f t="shared" si="33"/>
        <v>3541050129</v>
      </c>
      <c r="M255" s="34">
        <v>36466180</v>
      </c>
      <c r="N255" s="34">
        <f t="shared" si="34"/>
        <v>3577516309</v>
      </c>
      <c r="O255" s="34">
        <v>400492290</v>
      </c>
      <c r="P255" s="34">
        <f t="shared" si="35"/>
        <v>3978008599</v>
      </c>
      <c r="Q255" s="34">
        <v>72973636</v>
      </c>
      <c r="R255" s="34">
        <f t="shared" si="36"/>
        <v>4050982235</v>
      </c>
      <c r="S255" s="34">
        <f>VLOOKUP(A255,[11]REPNCT004ReporteAuxiliarContabl!A$21:D$246,4,0)</f>
        <v>182280317</v>
      </c>
      <c r="T255" s="34">
        <f t="shared" si="37"/>
        <v>4233262552</v>
      </c>
      <c r="U255" s="34">
        <v>269774289</v>
      </c>
      <c r="V255" s="34">
        <f t="shared" si="38"/>
        <v>4503036841</v>
      </c>
      <c r="W255" s="34">
        <f>VLOOKUP(A255,[12]REPNCT004ReporteAuxiliarContabl!A$21:G$304,7,0)</f>
        <v>232004763</v>
      </c>
      <c r="X255" s="34">
        <f t="shared" si="39"/>
        <v>4735041604</v>
      </c>
    </row>
    <row r="256" spans="1:25" ht="18" hidden="1" customHeight="1" x14ac:dyDescent="0.2">
      <c r="A256" s="11">
        <v>899999342</v>
      </c>
      <c r="B256" s="11">
        <v>217325473</v>
      </c>
      <c r="C256" s="12" t="s">
        <v>284</v>
      </c>
      <c r="D256" s="13" t="s">
        <v>514</v>
      </c>
      <c r="E256" s="34">
        <v>348170547</v>
      </c>
      <c r="F256" s="34">
        <f t="shared" si="30"/>
        <v>348170547</v>
      </c>
      <c r="G256" s="34">
        <v>244506530</v>
      </c>
      <c r="H256" s="34">
        <f t="shared" si="31"/>
        <v>592677077</v>
      </c>
      <c r="I256" s="34">
        <v>327333470</v>
      </c>
      <c r="J256" s="34">
        <f t="shared" si="32"/>
        <v>920010547</v>
      </c>
      <c r="K256" s="34">
        <v>531713293</v>
      </c>
      <c r="L256" s="34">
        <f t="shared" si="33"/>
        <v>1451723840</v>
      </c>
      <c r="M256" s="34">
        <v>291031663</v>
      </c>
      <c r="N256" s="34">
        <f t="shared" si="34"/>
        <v>1742755503</v>
      </c>
      <c r="O256" s="34">
        <v>137789562</v>
      </c>
      <c r="P256" s="34">
        <f t="shared" si="35"/>
        <v>1880545065</v>
      </c>
      <c r="Q256" s="34">
        <v>190979124</v>
      </c>
      <c r="R256" s="34">
        <f t="shared" si="36"/>
        <v>2071524189</v>
      </c>
      <c r="S256" s="34">
        <f>VLOOKUP(A256,[11]REPNCT004ReporteAuxiliarContabl!A$21:D$246,4,0)</f>
        <v>144128622</v>
      </c>
      <c r="T256" s="34">
        <f t="shared" si="37"/>
        <v>2215652811</v>
      </c>
      <c r="U256" s="34">
        <v>181698386</v>
      </c>
      <c r="V256" s="34">
        <f t="shared" si="38"/>
        <v>2397351197</v>
      </c>
      <c r="W256" s="34">
        <f>VLOOKUP(A256,[12]REPNCT004ReporteAuxiliarContabl!A$21:G$304,7,0)</f>
        <v>298865663</v>
      </c>
      <c r="X256" s="34">
        <f t="shared" si="39"/>
        <v>2696216860</v>
      </c>
    </row>
    <row r="257" spans="1:24" ht="18" hidden="1" customHeight="1" x14ac:dyDescent="0.2">
      <c r="A257" s="11">
        <v>899999366</v>
      </c>
      <c r="B257" s="11">
        <v>218625486</v>
      </c>
      <c r="C257" s="12" t="s">
        <v>357</v>
      </c>
      <c r="D257" s="13" t="s">
        <v>578</v>
      </c>
      <c r="E257" s="34"/>
      <c r="F257" s="34">
        <f t="shared" si="30"/>
        <v>0</v>
      </c>
      <c r="G257" s="34"/>
      <c r="H257" s="34">
        <f t="shared" si="31"/>
        <v>0</v>
      </c>
      <c r="I257" s="34">
        <v>62881040</v>
      </c>
      <c r="J257" s="34">
        <f t="shared" si="32"/>
        <v>62881040</v>
      </c>
      <c r="K257" s="34">
        <v>0</v>
      </c>
      <c r="L257" s="34">
        <f t="shared" si="33"/>
        <v>62881040</v>
      </c>
      <c r="M257" s="34">
        <v>0</v>
      </c>
      <c r="N257" s="34">
        <f t="shared" si="34"/>
        <v>62881040</v>
      </c>
      <c r="O257" s="34">
        <v>0</v>
      </c>
      <c r="P257" s="34">
        <f t="shared" si="35"/>
        <v>62881040</v>
      </c>
      <c r="Q257" s="34">
        <v>0</v>
      </c>
      <c r="R257" s="34">
        <f t="shared" si="36"/>
        <v>62881040</v>
      </c>
      <c r="S257" s="34">
        <f>VLOOKUP(A257,[11]REPNCT004ReporteAuxiliarContabl!A$21:D$246,4,0)</f>
        <v>0</v>
      </c>
      <c r="T257" s="34">
        <f t="shared" si="37"/>
        <v>62881040</v>
      </c>
      <c r="U257" s="34"/>
      <c r="V257" s="34">
        <f t="shared" si="38"/>
        <v>62881040</v>
      </c>
      <c r="W257" s="34">
        <f>VLOOKUP(A257,[12]REPNCT004ReporteAuxiliarContabl!A$21:G$304,7,0)</f>
        <v>0</v>
      </c>
      <c r="X257" s="34">
        <f t="shared" si="39"/>
        <v>62881040</v>
      </c>
    </row>
    <row r="258" spans="1:24" ht="18" hidden="1" customHeight="1" x14ac:dyDescent="0.2">
      <c r="A258" s="11">
        <v>899999406</v>
      </c>
      <c r="B258" s="11">
        <v>212425224</v>
      </c>
      <c r="C258" s="12" t="s">
        <v>308</v>
      </c>
      <c r="D258" s="13" t="s">
        <v>512</v>
      </c>
      <c r="E258" s="34"/>
      <c r="F258" s="34">
        <f t="shared" si="30"/>
        <v>0</v>
      </c>
      <c r="G258" s="34"/>
      <c r="H258" s="34">
        <f t="shared" si="31"/>
        <v>0</v>
      </c>
      <c r="I258" s="34">
        <v>18864311</v>
      </c>
      <c r="J258" s="34">
        <f t="shared" si="32"/>
        <v>18864311</v>
      </c>
      <c r="K258" s="34">
        <v>0</v>
      </c>
      <c r="L258" s="34">
        <f t="shared" si="33"/>
        <v>18864311</v>
      </c>
      <c r="M258" s="34">
        <v>0</v>
      </c>
      <c r="N258" s="34">
        <f t="shared" si="34"/>
        <v>18864311</v>
      </c>
      <c r="O258" s="34">
        <v>0</v>
      </c>
      <c r="P258" s="34">
        <f t="shared" si="35"/>
        <v>18864311</v>
      </c>
      <c r="Q258" s="34">
        <v>0</v>
      </c>
      <c r="R258" s="34">
        <f t="shared" si="36"/>
        <v>18864311</v>
      </c>
      <c r="S258" s="34">
        <f>VLOOKUP(A258,[11]REPNCT004ReporteAuxiliarContabl!A$21:D$246,4,0)</f>
        <v>0</v>
      </c>
      <c r="T258" s="34">
        <f t="shared" si="37"/>
        <v>18864311</v>
      </c>
      <c r="U258" s="34"/>
      <c r="V258" s="34">
        <f t="shared" si="38"/>
        <v>18864311</v>
      </c>
      <c r="W258" s="34">
        <f>VLOOKUP(A258,[12]REPNCT004ReporteAuxiliarContabl!A$21:G$304,7,0)</f>
        <v>0</v>
      </c>
      <c r="X258" s="34">
        <f t="shared" si="39"/>
        <v>18864311</v>
      </c>
    </row>
    <row r="259" spans="1:24" ht="18" hidden="1" customHeight="1" x14ac:dyDescent="0.2">
      <c r="A259" s="11">
        <v>899999445</v>
      </c>
      <c r="B259" s="11">
        <v>217325873</v>
      </c>
      <c r="C259" s="12" t="s">
        <v>338</v>
      </c>
      <c r="D259" s="13" t="s">
        <v>565</v>
      </c>
      <c r="E259" s="34"/>
      <c r="F259" s="34">
        <f t="shared" si="30"/>
        <v>0</v>
      </c>
      <c r="G259" s="34"/>
      <c r="H259" s="34">
        <f t="shared" si="31"/>
        <v>0</v>
      </c>
      <c r="I259" s="34">
        <v>503048</v>
      </c>
      <c r="J259" s="34">
        <f t="shared" si="32"/>
        <v>503048</v>
      </c>
      <c r="K259" s="34">
        <v>0</v>
      </c>
      <c r="L259" s="34">
        <f t="shared" si="33"/>
        <v>503048</v>
      </c>
      <c r="M259" s="34">
        <v>0</v>
      </c>
      <c r="N259" s="34">
        <f t="shared" si="34"/>
        <v>503048</v>
      </c>
      <c r="O259" s="34">
        <v>0</v>
      </c>
      <c r="P259" s="34">
        <f t="shared" si="35"/>
        <v>503048</v>
      </c>
      <c r="Q259" s="34">
        <v>0</v>
      </c>
      <c r="R259" s="34">
        <f t="shared" si="36"/>
        <v>503048</v>
      </c>
      <c r="S259" s="34">
        <f>VLOOKUP(A259,[11]REPNCT004ReporteAuxiliarContabl!A$21:D$246,4,0)</f>
        <v>0</v>
      </c>
      <c r="T259" s="34">
        <f t="shared" si="37"/>
        <v>503048</v>
      </c>
      <c r="U259" s="34"/>
      <c r="V259" s="34">
        <f t="shared" si="38"/>
        <v>503048</v>
      </c>
      <c r="W259" s="34">
        <f>VLOOKUP(A259,[12]REPNCT004ReporteAuxiliarContabl!A$21:G$304,7,0)</f>
        <v>0</v>
      </c>
      <c r="X259" s="34">
        <f t="shared" si="39"/>
        <v>503048</v>
      </c>
    </row>
    <row r="260" spans="1:24" ht="18" hidden="1" customHeight="1" x14ac:dyDescent="0.2">
      <c r="A260" s="11">
        <v>899999475</v>
      </c>
      <c r="B260" s="11">
        <v>211325513</v>
      </c>
      <c r="C260" s="12" t="s">
        <v>327</v>
      </c>
      <c r="D260" s="13" t="s">
        <v>555</v>
      </c>
      <c r="E260" s="34"/>
      <c r="F260" s="34">
        <f t="shared" si="30"/>
        <v>0</v>
      </c>
      <c r="G260" s="34"/>
      <c r="H260" s="34">
        <f t="shared" si="31"/>
        <v>0</v>
      </c>
      <c r="I260" s="34">
        <v>388944</v>
      </c>
      <c r="J260" s="34">
        <f t="shared" si="32"/>
        <v>388944</v>
      </c>
      <c r="K260" s="34">
        <v>0</v>
      </c>
      <c r="L260" s="34">
        <f t="shared" si="33"/>
        <v>388944</v>
      </c>
      <c r="M260" s="34">
        <v>0</v>
      </c>
      <c r="N260" s="34">
        <f t="shared" si="34"/>
        <v>388944</v>
      </c>
      <c r="O260" s="34">
        <v>0</v>
      </c>
      <c r="P260" s="34">
        <f t="shared" si="35"/>
        <v>388944</v>
      </c>
      <c r="Q260" s="34">
        <v>0</v>
      </c>
      <c r="R260" s="34">
        <f t="shared" si="36"/>
        <v>388944</v>
      </c>
      <c r="S260" s="34">
        <f>VLOOKUP(A260,[11]REPNCT004ReporteAuxiliarContabl!A$21:D$246,4,0)</f>
        <v>0</v>
      </c>
      <c r="T260" s="34">
        <f t="shared" si="37"/>
        <v>388944</v>
      </c>
      <c r="U260" s="34"/>
      <c r="V260" s="34">
        <f t="shared" si="38"/>
        <v>388944</v>
      </c>
      <c r="W260" s="34">
        <f>VLOOKUP(A260,[12]REPNCT004ReporteAuxiliarContabl!A$21:G$304,7,0)</f>
        <v>0</v>
      </c>
      <c r="X260" s="34">
        <f t="shared" si="39"/>
        <v>388944</v>
      </c>
    </row>
    <row r="261" spans="1:24" ht="18" hidden="1" customHeight="1" x14ac:dyDescent="0.2">
      <c r="A261" s="11">
        <v>899999476</v>
      </c>
      <c r="B261" s="11">
        <v>218125781</v>
      </c>
      <c r="C261" s="12" t="s">
        <v>328</v>
      </c>
      <c r="D261" s="13" t="s">
        <v>556</v>
      </c>
      <c r="E261" s="34"/>
      <c r="F261" s="34">
        <f t="shared" ref="F261:F263" si="40">+E261</f>
        <v>0</v>
      </c>
      <c r="G261" s="34"/>
      <c r="H261" s="34">
        <f t="shared" ref="H261:H263" si="41">+F261+G261</f>
        <v>0</v>
      </c>
      <c r="I261" s="34">
        <v>31965538</v>
      </c>
      <c r="J261" s="34">
        <f t="shared" ref="J261:J263" si="42">+H261+I261</f>
        <v>31965538</v>
      </c>
      <c r="K261" s="34">
        <v>0</v>
      </c>
      <c r="L261" s="34">
        <f t="shared" ref="L261:L263" si="43">+J261+K261</f>
        <v>31965538</v>
      </c>
      <c r="M261" s="34">
        <v>0</v>
      </c>
      <c r="N261" s="34">
        <f t="shared" ref="N261:N263" si="44">+L261+M261</f>
        <v>31965538</v>
      </c>
      <c r="O261" s="34">
        <v>0</v>
      </c>
      <c r="P261" s="34">
        <f t="shared" ref="P261:P263" si="45">+N261+O261</f>
        <v>31965538</v>
      </c>
      <c r="Q261" s="34">
        <v>0</v>
      </c>
      <c r="R261" s="34">
        <f t="shared" ref="R261:R263" si="46">+P261+Q261</f>
        <v>31965538</v>
      </c>
      <c r="S261" s="34">
        <f>VLOOKUP(A261,[11]REPNCT004ReporteAuxiliarContabl!A$21:D$246,4,0)</f>
        <v>0</v>
      </c>
      <c r="T261" s="34">
        <f t="shared" ref="T261:T263" si="47">+R261+S261</f>
        <v>31965538</v>
      </c>
      <c r="U261" s="34"/>
      <c r="V261" s="34">
        <f t="shared" ref="V261:V263" si="48">+T261+U261</f>
        <v>31965538</v>
      </c>
      <c r="W261" s="34">
        <f>VLOOKUP(A261,[12]REPNCT004ReporteAuxiliarContabl!A$21:G$304,7,0)</f>
        <v>0</v>
      </c>
      <c r="X261" s="34">
        <f t="shared" ref="X261:X288" si="49">+V261+W261</f>
        <v>31965538</v>
      </c>
    </row>
    <row r="262" spans="1:24" ht="18" hidden="1" customHeight="1" x14ac:dyDescent="0.2">
      <c r="A262" s="11">
        <v>899999701</v>
      </c>
      <c r="B262" s="11">
        <v>212025320</v>
      </c>
      <c r="C262" s="12" t="s">
        <v>262</v>
      </c>
      <c r="D262" s="13" t="s">
        <v>493</v>
      </c>
      <c r="E262" s="34"/>
      <c r="F262" s="34">
        <f t="shared" si="40"/>
        <v>0</v>
      </c>
      <c r="G262" s="34"/>
      <c r="H262" s="34">
        <f t="shared" si="41"/>
        <v>0</v>
      </c>
      <c r="I262" s="34">
        <v>161170785</v>
      </c>
      <c r="J262" s="34">
        <f t="shared" si="42"/>
        <v>161170785</v>
      </c>
      <c r="K262" s="34">
        <v>0</v>
      </c>
      <c r="L262" s="34">
        <f t="shared" si="43"/>
        <v>161170785</v>
      </c>
      <c r="M262" s="34">
        <v>0</v>
      </c>
      <c r="N262" s="34">
        <f t="shared" si="44"/>
        <v>161170785</v>
      </c>
      <c r="O262" s="34">
        <v>0</v>
      </c>
      <c r="P262" s="34">
        <f t="shared" si="45"/>
        <v>161170785</v>
      </c>
      <c r="Q262" s="34">
        <v>0</v>
      </c>
      <c r="R262" s="34">
        <f t="shared" si="46"/>
        <v>161170785</v>
      </c>
      <c r="S262" s="34">
        <f>VLOOKUP(A262,[11]REPNCT004ReporteAuxiliarContabl!A$21:D$246,4,0)</f>
        <v>0</v>
      </c>
      <c r="T262" s="34">
        <f t="shared" si="47"/>
        <v>161170785</v>
      </c>
      <c r="U262" s="34"/>
      <c r="V262" s="34">
        <f t="shared" si="48"/>
        <v>161170785</v>
      </c>
      <c r="W262" s="34">
        <f>VLOOKUP(A262,[12]REPNCT004ReporteAuxiliarContabl!A$21:G$304,7,0)</f>
        <v>0</v>
      </c>
      <c r="X262" s="34">
        <f t="shared" si="49"/>
        <v>161170785</v>
      </c>
    </row>
    <row r="263" spans="1:24" ht="18" hidden="1" customHeight="1" x14ac:dyDescent="0.2">
      <c r="A263" s="33">
        <v>900220147</v>
      </c>
      <c r="B263" s="11">
        <v>923271490</v>
      </c>
      <c r="C263" s="33" t="s">
        <v>367</v>
      </c>
      <c r="D263" s="13" t="s">
        <v>581</v>
      </c>
      <c r="E263" s="34"/>
      <c r="F263" s="34">
        <f t="shared" si="40"/>
        <v>0</v>
      </c>
      <c r="G263" s="34"/>
      <c r="H263" s="34">
        <f t="shared" si="41"/>
        <v>0</v>
      </c>
      <c r="I263" s="34">
        <v>49728841</v>
      </c>
      <c r="J263" s="34">
        <f t="shared" si="42"/>
        <v>49728841</v>
      </c>
      <c r="K263" s="34">
        <v>0</v>
      </c>
      <c r="L263" s="34">
        <f t="shared" si="43"/>
        <v>49728841</v>
      </c>
      <c r="M263" s="34">
        <v>0</v>
      </c>
      <c r="N263" s="34">
        <f t="shared" si="44"/>
        <v>49728841</v>
      </c>
      <c r="O263" s="34">
        <v>0</v>
      </c>
      <c r="P263" s="34">
        <f t="shared" si="45"/>
        <v>49728841</v>
      </c>
      <c r="Q263" s="34">
        <v>0</v>
      </c>
      <c r="R263" s="34">
        <f t="shared" si="46"/>
        <v>49728841</v>
      </c>
      <c r="S263" s="34">
        <f>VLOOKUP(A263,[11]REPNCT004ReporteAuxiliarContabl!A$21:D$246,4,0)</f>
        <v>0</v>
      </c>
      <c r="T263" s="34">
        <f t="shared" si="47"/>
        <v>49728841</v>
      </c>
      <c r="U263" s="34"/>
      <c r="V263" s="34">
        <f t="shared" si="48"/>
        <v>49728841</v>
      </c>
      <c r="W263" s="34">
        <f>VLOOKUP(A263,[12]REPNCT004ReporteAuxiliarContabl!A$21:G$304,7,0)</f>
        <v>0</v>
      </c>
      <c r="X263" s="34">
        <f t="shared" si="49"/>
        <v>49728841</v>
      </c>
    </row>
    <row r="264" spans="1:24" ht="18" hidden="1" customHeight="1" x14ac:dyDescent="0.2">
      <c r="A264" s="53">
        <v>802011065</v>
      </c>
      <c r="B264" s="53">
        <v>64500000</v>
      </c>
      <c r="C264" s="53" t="s">
        <v>632</v>
      </c>
      <c r="D264" s="13" t="str">
        <f>VLOOKUP(A264,'Otras trans'!$B$4:$E$64,4,0)</f>
        <v>jbeltran@itsa.edu.co</v>
      </c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>
        <f>VLOOKUP(A264,[12]REPNCT004ReporteAuxiliarContabl!A$21:G$304,7,0)</f>
        <v>458167304</v>
      </c>
      <c r="X264" s="34">
        <f t="shared" si="49"/>
        <v>458167304</v>
      </c>
    </row>
    <row r="265" spans="1:24" ht="18" hidden="1" customHeight="1" x14ac:dyDescent="0.2">
      <c r="A265" s="53">
        <v>890480054</v>
      </c>
      <c r="B265" s="53">
        <v>824613000</v>
      </c>
      <c r="C265" s="53" t="s">
        <v>47</v>
      </c>
      <c r="D265" s="13" t="str">
        <f>VLOOKUP(A265,'Otras trans'!$B$4:$E$64,4,0)</f>
        <v>cmb@colmayorbolivar.edu.co</v>
      </c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>
        <f>VLOOKUP(A265,[12]REPNCT004ReporteAuxiliarContabl!A$21:G$304,7,0)</f>
        <v>351538227</v>
      </c>
      <c r="X265" s="34">
        <f t="shared" si="49"/>
        <v>351538227</v>
      </c>
    </row>
    <row r="266" spans="1:24" ht="18" hidden="1" customHeight="1" x14ac:dyDescent="0.2">
      <c r="A266" s="53">
        <v>890501578</v>
      </c>
      <c r="B266" s="53">
        <v>824454000</v>
      </c>
      <c r="C266" s="53" t="s">
        <v>633</v>
      </c>
      <c r="D266" s="13" t="str">
        <f>VLOOKUP(A266,'Otras trans'!$B$4:$E$64,4,0)</f>
        <v>financiera@iser.edu.co</v>
      </c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>
        <f>VLOOKUP(A266,[12]REPNCT004ReporteAuxiliarContabl!A$21:G$304,7,0)</f>
        <v>329904697</v>
      </c>
      <c r="X266" s="34">
        <f t="shared" si="49"/>
        <v>329904697</v>
      </c>
    </row>
    <row r="267" spans="1:24" ht="18" hidden="1" customHeight="1" x14ac:dyDescent="0.2">
      <c r="A267" s="53">
        <v>890802678</v>
      </c>
      <c r="B267" s="53">
        <v>825717000</v>
      </c>
      <c r="C267" s="53" t="s">
        <v>123</v>
      </c>
      <c r="D267" s="13" t="str">
        <f>VLOOKUP(A267,'Otras trans'!$B$4:$E$64,4,0)</f>
        <v>contabilidad@iescinoc.edu.co</v>
      </c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>
        <f>VLOOKUP(A267,[12]REPNCT004ReporteAuxiliarContabl!A$21:G$304,7,0)</f>
        <v>263370188</v>
      </c>
      <c r="X267" s="34">
        <f t="shared" si="49"/>
        <v>263370188</v>
      </c>
    </row>
    <row r="268" spans="1:24" ht="18" hidden="1" customHeight="1" x14ac:dyDescent="0.2">
      <c r="A268" s="53">
        <v>890980153</v>
      </c>
      <c r="B268" s="53">
        <v>821505000</v>
      </c>
      <c r="C268" s="53" t="s">
        <v>634</v>
      </c>
      <c r="D268" s="13" t="str">
        <f>VLOOKUP(A268,'Otras trans'!$B$4:$E$64,4,0)</f>
        <v>ysantos@pascualbravo.edu.co</v>
      </c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>
        <f>VLOOKUP(A268,[12]REPNCT004ReporteAuxiliarContabl!A$21:G$304,7,0)</f>
        <v>487633123</v>
      </c>
      <c r="X268" s="34">
        <f t="shared" si="49"/>
        <v>487633123</v>
      </c>
    </row>
    <row r="269" spans="1:24" ht="18" hidden="1" customHeight="1" x14ac:dyDescent="0.2">
      <c r="A269" s="53">
        <v>891701932</v>
      </c>
      <c r="B269" s="53">
        <v>823847000</v>
      </c>
      <c r="C269" s="53" t="s">
        <v>635</v>
      </c>
      <c r="D269" s="13" t="str">
        <f>VLOOKUP(A269,'Otras trans'!$B$4:$E$64,4,0)</f>
        <v>inhvg@hotmail.com</v>
      </c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>
        <f>VLOOKUP(A269,[12]REPNCT004ReporteAuxiliarContabl!A$21:G$304,7,0)</f>
        <v>455440145</v>
      </c>
      <c r="X269" s="34">
        <f t="shared" si="49"/>
        <v>455440145</v>
      </c>
    </row>
    <row r="270" spans="1:24" ht="18" hidden="1" customHeight="1" x14ac:dyDescent="0.2">
      <c r="A270" s="53">
        <v>891902811</v>
      </c>
      <c r="B270" s="53">
        <v>824376000</v>
      </c>
      <c r="C270" s="53" t="s">
        <v>636</v>
      </c>
      <c r="D270" s="13" t="str">
        <f>VLOOKUP(A270,'Otras trans'!$B$4:$E$64,4,0)</f>
        <v>contabilidad@intep.edu.co</v>
      </c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>
        <f>VLOOKUP(A270,[12]REPNCT004ReporteAuxiliarContabl!A$21:G$304,7,0)</f>
        <v>463163678</v>
      </c>
      <c r="X270" s="34">
        <f t="shared" si="49"/>
        <v>463163678</v>
      </c>
    </row>
    <row r="271" spans="1:24" ht="18" hidden="1" customHeight="1" x14ac:dyDescent="0.2">
      <c r="A271" s="53">
        <v>800124023</v>
      </c>
      <c r="B271" s="53">
        <v>824276000</v>
      </c>
      <c r="C271" s="53" t="s">
        <v>637</v>
      </c>
      <c r="D271" s="13" t="str">
        <f>VLOOKUP(A271,'Otras trans'!$B$4:$E$64,4,0)</f>
        <v>contabilidad@ita.edu.co</v>
      </c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>
        <f>VLOOKUP(A271,[12]REPNCT004ReporteAuxiliarContabl!A$21:G$304,7,0)</f>
        <v>335767879</v>
      </c>
      <c r="X271" s="34">
        <f t="shared" si="49"/>
        <v>335767879</v>
      </c>
    </row>
    <row r="272" spans="1:24" ht="18" hidden="1" customHeight="1" x14ac:dyDescent="0.2">
      <c r="A272" s="53">
        <v>890325989</v>
      </c>
      <c r="B272" s="53">
        <v>121276000</v>
      </c>
      <c r="C272" s="53" t="s">
        <v>104</v>
      </c>
      <c r="D272" s="13" t="str">
        <f>VLOOKUP(A272,'Otras trans'!$B$4:$E$64,4,0)</f>
        <v>contabilidad@bellasartes.edu.co</v>
      </c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>
        <f>VLOOKUP(A272,[12]REPNCT004ReporteAuxiliarContabl!A$21:G$304,7,0)</f>
        <v>1586410934</v>
      </c>
      <c r="X272" s="34">
        <f t="shared" si="49"/>
        <v>1586410934</v>
      </c>
    </row>
    <row r="273" spans="1:24" ht="18" hidden="1" customHeight="1" x14ac:dyDescent="0.2">
      <c r="A273" s="53">
        <v>800024581</v>
      </c>
      <c r="B273" s="53">
        <v>129168000</v>
      </c>
      <c r="C273" s="53" t="s">
        <v>106</v>
      </c>
      <c r="D273" s="13" t="str">
        <f>VLOOKUP(A273,'Otras trans'!$B$4:$E$64,4,0)</f>
        <v>direccion.administrativa@unipaz.edu.co</v>
      </c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>
        <f>VLOOKUP(A273,[12]REPNCT004ReporteAuxiliarContabl!A$21:G$304,7,0)</f>
        <v>1637333324</v>
      </c>
      <c r="X273" s="34">
        <f t="shared" si="49"/>
        <v>1637333324</v>
      </c>
    </row>
    <row r="274" spans="1:24" ht="18" hidden="1" customHeight="1" x14ac:dyDescent="0.2">
      <c r="A274" s="53">
        <v>800247940</v>
      </c>
      <c r="B274" s="53">
        <v>824086000</v>
      </c>
      <c r="C274" s="53" t="s">
        <v>61</v>
      </c>
      <c r="D274" s="13" t="str">
        <f>VLOOKUP(A274,'Otras trans'!$B$4:$E$64,4,0)</f>
        <v>mail@itp.edu.co</v>
      </c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>
        <f>VLOOKUP(A274,[12]REPNCT004ReporteAuxiliarContabl!A$21:G$304,7,0)</f>
        <v>355806196</v>
      </c>
      <c r="X274" s="34">
        <f t="shared" si="49"/>
        <v>355806196</v>
      </c>
    </row>
    <row r="275" spans="1:24" ht="18" hidden="1" customHeight="1" x14ac:dyDescent="0.2">
      <c r="A275" s="53">
        <v>811042967</v>
      </c>
      <c r="B275" s="53">
        <v>262305266</v>
      </c>
      <c r="C275" s="53" t="s">
        <v>638</v>
      </c>
      <c r="D275" s="13" t="str">
        <f>VLOOKUP(A275,'Otras trans'!$B$4:$E$64,4,0)</f>
        <v>deboraarangorectoria@une.net.co</v>
      </c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>
        <f>VLOOKUP(A275,[12]REPNCT004ReporteAuxiliarContabl!A$21:G$304,7,0)</f>
        <v>1100742449</v>
      </c>
      <c r="X275" s="34">
        <f t="shared" si="49"/>
        <v>1100742449</v>
      </c>
    </row>
    <row r="276" spans="1:24" ht="18" hidden="1" customHeight="1" x14ac:dyDescent="0.2">
      <c r="A276" s="53">
        <v>890980136</v>
      </c>
      <c r="B276" s="53">
        <v>120305000</v>
      </c>
      <c r="C276" s="53" t="s">
        <v>639</v>
      </c>
      <c r="D276" s="13" t="str">
        <f>VLOOKUP(A276,'Otras trans'!$B$4:$E$64,4,0)</f>
        <v>contabilidad@elpoli.edu.co</v>
      </c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>
        <f>VLOOKUP(A276,[12]REPNCT004ReporteAuxiliarContabl!A$21:G$304,7,0)</f>
        <v>2324849878</v>
      </c>
      <c r="X276" s="34">
        <f t="shared" si="49"/>
        <v>2324849878</v>
      </c>
    </row>
    <row r="277" spans="1:24" ht="18" hidden="1" customHeight="1" x14ac:dyDescent="0.2">
      <c r="A277" s="53">
        <v>805001868</v>
      </c>
      <c r="B277" s="53">
        <v>822576000</v>
      </c>
      <c r="C277" s="53" t="s">
        <v>99</v>
      </c>
      <c r="D277" s="13" t="str">
        <f>VLOOKUP(A277,'Otras trans'!$B$4:$E$64,4,0)</f>
        <v>financiera@endeporte.edu.co</v>
      </c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>
        <f>VLOOKUP(A277,[12]REPNCT004ReporteAuxiliarContabl!A$21:G$304,7,0)</f>
        <v>1472167039</v>
      </c>
      <c r="X277" s="34">
        <f t="shared" si="49"/>
        <v>1472167039</v>
      </c>
    </row>
    <row r="278" spans="1:24" ht="18" hidden="1" customHeight="1" x14ac:dyDescent="0.2">
      <c r="A278" s="53">
        <v>890980134</v>
      </c>
      <c r="B278" s="53">
        <v>824505000</v>
      </c>
      <c r="C278" s="53" t="s">
        <v>24</v>
      </c>
      <c r="D278" s="13" t="str">
        <f>VLOOKUP(A278,'Otras trans'!$B$4:$E$64,4,0)</f>
        <v>contabilidad@colmayor.edu.co</v>
      </c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>
        <f>VLOOKUP(A278,[12]REPNCT004ReporteAuxiliarContabl!A$21:G$304,7,0)</f>
        <v>450038659</v>
      </c>
      <c r="X278" s="34">
        <f t="shared" si="49"/>
        <v>450038659</v>
      </c>
    </row>
    <row r="279" spans="1:24" ht="18" hidden="1" customHeight="1" x14ac:dyDescent="0.2">
      <c r="A279" s="53">
        <v>891500759</v>
      </c>
      <c r="B279" s="53">
        <v>822719000</v>
      </c>
      <c r="C279" s="53" t="s">
        <v>33</v>
      </c>
      <c r="D279" s="13" t="str">
        <f>VLOOKUP(A279,'Otras trans'!$B$4:$E$64,4,0)</f>
        <v>contabilidad@colmayorcauca.edu.co</v>
      </c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>
        <f>VLOOKUP(A279,[12]REPNCT004ReporteAuxiliarContabl!A$21:G$304,7,0)</f>
        <v>357889443</v>
      </c>
      <c r="X279" s="34">
        <f t="shared" si="49"/>
        <v>357889443</v>
      </c>
    </row>
    <row r="280" spans="1:24" ht="18" hidden="1" customHeight="1" x14ac:dyDescent="0.2">
      <c r="A280" s="53">
        <v>890700906</v>
      </c>
      <c r="B280" s="53">
        <v>128873000</v>
      </c>
      <c r="C280" s="53" t="s">
        <v>640</v>
      </c>
      <c r="D280" s="13" t="str">
        <f>VLOOKUP(A280,'Otras trans'!$B$4:$E$64,4,0)</f>
        <v>jblancogiraldo@yahoo.com</v>
      </c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>
        <f>VLOOKUP(A280,[12]REPNCT004ReporteAuxiliarContabl!A$21:G$304,7,0)</f>
        <v>396076941</v>
      </c>
      <c r="X280" s="34">
        <f t="shared" si="49"/>
        <v>396076941</v>
      </c>
    </row>
    <row r="281" spans="1:24" ht="18" hidden="1" customHeight="1" x14ac:dyDescent="0.2">
      <c r="A281" s="53">
        <v>805000889</v>
      </c>
      <c r="B281" s="53">
        <v>260176001</v>
      </c>
      <c r="C281" s="53" t="s">
        <v>641</v>
      </c>
      <c r="D281" s="13" t="str">
        <f>VLOOKUP(A281,'Otras trans'!$B$4:$E$64,4,0)</f>
        <v>cardila@admon.uniajc.edu.co</v>
      </c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>
        <f>VLOOKUP(A281,[12]REPNCT004ReporteAuxiliarContabl!A$21:G$304,7,0)</f>
        <v>1932269381</v>
      </c>
      <c r="X281" s="34">
        <f t="shared" si="49"/>
        <v>1932269381</v>
      </c>
    </row>
    <row r="282" spans="1:24" ht="18" hidden="1" customHeight="1" x14ac:dyDescent="0.2">
      <c r="A282" s="53">
        <v>890905419</v>
      </c>
      <c r="B282" s="53">
        <v>121705000</v>
      </c>
      <c r="C282" s="53" t="s">
        <v>642</v>
      </c>
      <c r="D282" s="13" t="str">
        <f>VLOOKUP(A282,'Otras trans'!$B$4:$E$64,4,0)</f>
        <v>contabilidad@tdea.edu.co</v>
      </c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>
        <f>VLOOKUP(A282,[12]REPNCT004ReporteAuxiliarContabl!A$21:G$304,7,0)</f>
        <v>2226688850</v>
      </c>
      <c r="X282" s="34">
        <f t="shared" si="49"/>
        <v>2226688850</v>
      </c>
    </row>
    <row r="283" spans="1:24" ht="18" hidden="1" customHeight="1" x14ac:dyDescent="0.2">
      <c r="A283" s="53">
        <v>891900853</v>
      </c>
      <c r="B283" s="53">
        <v>124876000</v>
      </c>
      <c r="C283" s="53" t="s">
        <v>643</v>
      </c>
      <c r="D283" s="13" t="str">
        <f>VLOOKUP(A283,'Otras trans'!$B$4:$E$64,4,0)</f>
        <v>monica.calle@correounivalle.edu.co</v>
      </c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>
        <f>VLOOKUP(A283,[12]REPNCT004ReporteAuxiliarContabl!A$21:G$304,7,0)</f>
        <v>359455811</v>
      </c>
      <c r="X283" s="34">
        <f t="shared" si="49"/>
        <v>359455811</v>
      </c>
    </row>
    <row r="284" spans="1:24" ht="18" hidden="1" customHeight="1" x14ac:dyDescent="0.2">
      <c r="A284" s="53">
        <v>800214750</v>
      </c>
      <c r="B284" s="53">
        <v>260105001</v>
      </c>
      <c r="C284" s="53" t="s">
        <v>644</v>
      </c>
      <c r="D284" s="13" t="str">
        <f>VLOOKUP(A284,'Otras trans'!$B$4:$E$64,4,0)</f>
        <v>nataliamontoya@itm.edu.co</v>
      </c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>
        <f>VLOOKUP(A284,[12]REPNCT004ReporteAuxiliarContabl!A$21:G$304,7,0)</f>
        <v>2468179601</v>
      </c>
      <c r="X284" s="34">
        <f t="shared" si="49"/>
        <v>2468179601</v>
      </c>
    </row>
    <row r="285" spans="1:24" ht="18" hidden="1" customHeight="1" x14ac:dyDescent="0.2">
      <c r="A285" s="53">
        <v>890208727</v>
      </c>
      <c r="B285" s="53">
        <v>128068000</v>
      </c>
      <c r="C285" s="53" t="s">
        <v>645</v>
      </c>
      <c r="D285" s="13" t="str">
        <f>VLOOKUP(A285,'Otras trans'!$B$4:$E$64,4,0)</f>
        <v>financiera@correo.uts.edu.co</v>
      </c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>
        <f>VLOOKUP(A285,[12]REPNCT004ReporteAuxiliarContabl!A$21:G$304,7,0)</f>
        <v>2169271798</v>
      </c>
      <c r="X285" s="34">
        <f t="shared" si="49"/>
        <v>2169271798</v>
      </c>
    </row>
    <row r="286" spans="1:24" ht="18" hidden="1" customHeight="1" x14ac:dyDescent="0.2">
      <c r="A286" s="53">
        <v>890480308</v>
      </c>
      <c r="B286" s="53">
        <v>220113001</v>
      </c>
      <c r="C286" s="53" t="s">
        <v>646</v>
      </c>
      <c r="D286" s="13" t="str">
        <f>VLOOKUP(A286,'Otras trans'!$B$4:$E$64,4,0)</f>
        <v>info@esba.edu.co</v>
      </c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>
        <f>VLOOKUP(A286,[12]REPNCT004ReporteAuxiliarContabl!A$21:G$304,7,0)</f>
        <v>1531517037</v>
      </c>
      <c r="X286" s="34">
        <f t="shared" si="49"/>
        <v>1531517037</v>
      </c>
    </row>
    <row r="287" spans="1:24" ht="18" hidden="1" customHeight="1" x14ac:dyDescent="0.2">
      <c r="A287" s="53">
        <v>811000278</v>
      </c>
      <c r="B287" s="53">
        <v>262505266</v>
      </c>
      <c r="C287" s="53" t="s">
        <v>647</v>
      </c>
      <c r="D287" s="13" t="str">
        <f>VLOOKUP(A287,'Otras trans'!$B$4:$E$64,4,0)</f>
        <v>hector.ramirez@iue.edu.co</v>
      </c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>
        <f>VLOOKUP(A287,[12]REPNCT004ReporteAuxiliarContabl!A$21:G$304,7,0)</f>
        <v>1518028691</v>
      </c>
      <c r="X287" s="34">
        <f t="shared" si="49"/>
        <v>1518028691</v>
      </c>
    </row>
    <row r="288" spans="1:24" ht="18" hidden="1" customHeight="1" x14ac:dyDescent="0.2">
      <c r="A288" s="53">
        <v>901168222</v>
      </c>
      <c r="B288" s="11">
        <v>110505000</v>
      </c>
      <c r="C288" s="53" t="s">
        <v>648</v>
      </c>
      <c r="D288" s="13" t="s">
        <v>458</v>
      </c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>
        <f>VLOOKUP(A288,[12]REPNCT004ReporteAuxiliarContabl!A$21:G$304,7,0)</f>
        <v>248023704</v>
      </c>
      <c r="X288" s="34">
        <f t="shared" si="49"/>
        <v>248023704</v>
      </c>
    </row>
    <row r="289" spans="1:25" ht="20.100000000000001" hidden="1" customHeight="1" x14ac:dyDescent="0.2">
      <c r="A289" s="66" t="s">
        <v>52</v>
      </c>
      <c r="B289" s="67"/>
      <c r="C289" s="67"/>
      <c r="D289" s="38"/>
      <c r="E289" s="39">
        <f t="shared" ref="E289:V289" si="50">SUM(E4:E263)</f>
        <v>94255162387</v>
      </c>
      <c r="F289" s="39">
        <f t="shared" si="50"/>
        <v>94255162387</v>
      </c>
      <c r="G289" s="39">
        <f t="shared" si="50"/>
        <v>112059298902</v>
      </c>
      <c r="H289" s="39">
        <f t="shared" si="50"/>
        <v>206314461289</v>
      </c>
      <c r="I289" s="39">
        <f t="shared" si="50"/>
        <v>133542283896</v>
      </c>
      <c r="J289" s="39">
        <f t="shared" si="50"/>
        <v>339856745185</v>
      </c>
      <c r="K289" s="39">
        <f t="shared" si="50"/>
        <v>135212455269</v>
      </c>
      <c r="L289" s="39">
        <f t="shared" si="50"/>
        <v>475069200454</v>
      </c>
      <c r="M289" s="39">
        <f t="shared" si="50"/>
        <v>82236743401.220001</v>
      </c>
      <c r="N289" s="39">
        <f t="shared" si="50"/>
        <v>557305943855.21997</v>
      </c>
      <c r="O289" s="39">
        <f t="shared" si="50"/>
        <v>137333004678.78</v>
      </c>
      <c r="P289" s="39">
        <f t="shared" si="50"/>
        <v>694638948534</v>
      </c>
      <c r="Q289" s="39">
        <f t="shared" si="50"/>
        <v>94255162429</v>
      </c>
      <c r="R289" s="39">
        <f t="shared" si="50"/>
        <v>788894110963</v>
      </c>
      <c r="S289" s="39">
        <f t="shared" si="50"/>
        <v>109255162429</v>
      </c>
      <c r="T289" s="39">
        <f t="shared" si="50"/>
        <v>898149273392</v>
      </c>
      <c r="U289" s="39">
        <f t="shared" si="50"/>
        <v>778736780258</v>
      </c>
      <c r="V289" s="39">
        <f t="shared" si="50"/>
        <v>1676886053650</v>
      </c>
      <c r="W289" s="39">
        <f>SUM(W4:W288)</f>
        <v>191987658808</v>
      </c>
      <c r="X289" s="39">
        <f>SUM(X4:X288)</f>
        <v>1868873712458</v>
      </c>
    </row>
    <row r="290" spans="1:25" ht="36.75" hidden="1" customHeight="1" x14ac:dyDescent="0.2">
      <c r="E290" s="26"/>
      <c r="F290" s="26"/>
      <c r="X290" s="51"/>
    </row>
    <row r="291" spans="1:25" ht="36.75" hidden="1" customHeight="1" x14ac:dyDescent="0.2">
      <c r="B291" s="53" t="s">
        <v>649</v>
      </c>
      <c r="X291" s="52"/>
      <c r="Y291" s="52"/>
    </row>
    <row r="293" spans="1:25" ht="36.75" customHeight="1" x14ac:dyDescent="0.2">
      <c r="F293" s="26"/>
    </row>
  </sheetData>
  <autoFilter ref="A3:X291" xr:uid="{AB113C87-6654-4AF9-A8CD-E2A982255312}">
    <filterColumn colId="2">
      <filters>
        <filter val="UNIVERSIDAD PEDAGOGICA NACIONAL"/>
        <filter val="UNIVERSIDAD PEDAGOGICA Y TECNOLOGICA DE COLOMBIA"/>
      </filters>
    </filterColumn>
  </autoFilter>
  <sortState xmlns:xlrd2="http://schemas.microsoft.com/office/spreadsheetml/2017/richdata2" ref="A4:F263">
    <sortCondition ref="A4:A263"/>
  </sortState>
  <mergeCells count="1">
    <mergeCell ref="A289:C289"/>
  </mergeCells>
  <hyperlinks>
    <hyperlink ref="D76" r:id="rId1" xr:uid="{1E370A06-3692-4C13-B434-78FC95856338}"/>
    <hyperlink ref="D229" r:id="rId2" xr:uid="{97BA4C25-D210-45F6-91CB-817D40674EC7}"/>
    <hyperlink ref="D180" r:id="rId3" xr:uid="{F0D4FE83-D263-4A24-B444-07A130E177E9}"/>
    <hyperlink ref="D255" r:id="rId4" xr:uid="{4397A850-F625-494D-A354-6139DFFE0F50}"/>
    <hyperlink ref="D136" r:id="rId5" xr:uid="{E66DE366-E819-4827-A0A3-9B7C7DDFBEBD}"/>
    <hyperlink ref="D73" r:id="rId6" xr:uid="{580B1E78-6F91-4814-902E-2F3E7057EEE4}"/>
    <hyperlink ref="D150" r:id="rId7" xr:uid="{D5B579EE-8B67-4D68-AE3B-7AD6B69F07A2}"/>
    <hyperlink ref="D181" r:id="rId8" xr:uid="{A9C43CFA-9B92-4D05-A618-4FB46A925EFF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9"/>
  <ignoredErrors>
    <ignoredError sqref="S4:S26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8" ma:contentTypeDescription="Crear nuevo documento." ma:contentTypeScope="" ma:versionID="c82fd53f45916e2cc5523a2e87311522">
  <xsd:schema xmlns:xsd="http://www.w3.org/2001/XMLSchema" xmlns:xs="http://www.w3.org/2001/XMLSchema" xmlns:p="http://schemas.microsoft.com/office/2006/metadata/properties" xmlns:ns3="aa77752e-89ee-48dd-9197-87de00af24d0" targetNamespace="http://schemas.microsoft.com/office/2006/metadata/properties" ma:root="true" ma:fieldsID="347924a66fa71e7b4258aa6827d01d15" ns3:_="">
    <xsd:import namespace="aa77752e-89ee-48dd-9197-87de00af24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aa77752e-89ee-48dd-9197-87de00af24d0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D55DB73-C970-413C-B857-46C645A0E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de Educ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2019-12-02T14:03:24Z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