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hidePivotFieldList="1" defaultThemeVersion="166925"/>
  <mc:AlternateContent xmlns:mc="http://schemas.openxmlformats.org/markup-compatibility/2006">
    <mc:Choice Requires="x15">
      <x15ac:absPath xmlns:x15ac="http://schemas.microsoft.com/office/spreadsheetml/2010/11/ac" url="D:\Contrato 2024\Febrero\Transparencia\"/>
    </mc:Choice>
  </mc:AlternateContent>
  <xr:revisionPtr revIDLastSave="0" documentId="8_{64BC9A68-4EAF-4D4F-80B9-A5B52A581735}" xr6:coauthVersionLast="47" xr6:coauthVersionMax="47" xr10:uidLastSave="{00000000-0000-0000-0000-000000000000}"/>
  <bookViews>
    <workbookView xWindow="-120" yWindow="-120" windowWidth="20730" windowHeight="11160" tabRatio="792" firstSheet="2" activeTab="2" xr2:uid="{00000000-000D-0000-FFFF-FFFF00000000}"/>
  </bookViews>
  <sheets>
    <sheet name="Distribuccion" sheetId="7" state="hidden" r:id="rId1"/>
    <sheet name="Informe" sheetId="10" state="hidden" r:id="rId2"/>
    <sheet name="DIC DE 2023" sheetId="1" r:id="rId3"/>
  </sheets>
  <definedNames>
    <definedName name="_xlnm._FilterDatabase" localSheetId="2" hidden="1">'DIC DE 2023'!$B$4:$AS$384</definedName>
    <definedName name="_xlnm._FilterDatabase" localSheetId="1" hidden="1">Informe!$B$2:$J$39</definedName>
  </definedNames>
  <calcPr calcId="191029"/>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6" i="1" l="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N6" i="1"/>
  <c r="AS6" i="1"/>
  <c r="AN7" i="1"/>
  <c r="AS7" i="1"/>
  <c r="AN8" i="1"/>
  <c r="AS8" i="1"/>
  <c r="AN9" i="1"/>
  <c r="AS9" i="1"/>
  <c r="AN10" i="1"/>
  <c r="AS10" i="1"/>
  <c r="AN11" i="1"/>
  <c r="AS11" i="1"/>
  <c r="AN12" i="1"/>
  <c r="AS12" i="1"/>
  <c r="AN13" i="1"/>
  <c r="AS13" i="1"/>
  <c r="AN14" i="1"/>
  <c r="AS14" i="1"/>
  <c r="AN15" i="1"/>
  <c r="AS15" i="1"/>
  <c r="AN16" i="1"/>
  <c r="AS16" i="1"/>
  <c r="AN17" i="1"/>
  <c r="AS17" i="1"/>
  <c r="AN18" i="1"/>
  <c r="AS18" i="1"/>
  <c r="AN19" i="1"/>
  <c r="AS19" i="1"/>
  <c r="AN20" i="1"/>
  <c r="AS20" i="1"/>
  <c r="AN21" i="1"/>
  <c r="AS21" i="1"/>
  <c r="AN22" i="1"/>
  <c r="AS22" i="1"/>
  <c r="AN23" i="1"/>
  <c r="AS23" i="1"/>
  <c r="AN24" i="1"/>
  <c r="AS24" i="1"/>
  <c r="AN25" i="1"/>
  <c r="AS25" i="1"/>
  <c r="AN26" i="1"/>
  <c r="AS26" i="1"/>
  <c r="AN27" i="1"/>
  <c r="AS27" i="1"/>
  <c r="AN28" i="1"/>
  <c r="AS28" i="1"/>
  <c r="AN29" i="1"/>
  <c r="AS29" i="1"/>
  <c r="AN30" i="1"/>
  <c r="AS30" i="1"/>
  <c r="AN31" i="1"/>
  <c r="AS31" i="1"/>
  <c r="AN32" i="1"/>
  <c r="AS32" i="1"/>
  <c r="AN33" i="1"/>
  <c r="AS33" i="1"/>
  <c r="AN34" i="1"/>
  <c r="AS34" i="1"/>
  <c r="AN35" i="1"/>
  <c r="AS35" i="1"/>
  <c r="AN36" i="1"/>
  <c r="AS36" i="1"/>
  <c r="AN37" i="1"/>
  <c r="AS37" i="1"/>
  <c r="AN38" i="1"/>
  <c r="AS38" i="1"/>
  <c r="AN39" i="1"/>
  <c r="AS39" i="1"/>
  <c r="AN40" i="1"/>
  <c r="AS40" i="1"/>
  <c r="AN41" i="1"/>
  <c r="AS41" i="1"/>
  <c r="AN42" i="1"/>
  <c r="AS42" i="1"/>
  <c r="AN43" i="1"/>
  <c r="AS43" i="1"/>
  <c r="AN44" i="1"/>
  <c r="AS44" i="1"/>
  <c r="AN45" i="1"/>
  <c r="AS45" i="1"/>
  <c r="AN46" i="1"/>
  <c r="AS46" i="1"/>
  <c r="AN47" i="1"/>
  <c r="AS47" i="1"/>
  <c r="AN48" i="1"/>
  <c r="AS48" i="1"/>
  <c r="AN49" i="1"/>
  <c r="AS49" i="1"/>
  <c r="AN50" i="1"/>
  <c r="AS50" i="1"/>
  <c r="AN51" i="1"/>
  <c r="AS51" i="1"/>
  <c r="AN52" i="1"/>
  <c r="AS52" i="1"/>
  <c r="AN53" i="1"/>
  <c r="AS53" i="1"/>
  <c r="AN54" i="1"/>
  <c r="AS54" i="1"/>
  <c r="AN55" i="1"/>
  <c r="AS55" i="1"/>
  <c r="AN56" i="1"/>
  <c r="AS56" i="1"/>
  <c r="AN57" i="1"/>
  <c r="AS57" i="1"/>
  <c r="AN58" i="1"/>
  <c r="AS58" i="1"/>
  <c r="AN59" i="1"/>
  <c r="AQ59" i="1"/>
  <c r="AS59" i="1"/>
  <c r="AN60" i="1"/>
  <c r="AS60" i="1"/>
  <c r="AN61" i="1"/>
  <c r="AS61" i="1"/>
  <c r="AN62" i="1"/>
  <c r="AS62" i="1"/>
  <c r="AN63" i="1"/>
  <c r="AS63" i="1"/>
  <c r="AN64" i="1"/>
  <c r="AS64" i="1"/>
  <c r="AN65" i="1"/>
  <c r="AS65" i="1"/>
  <c r="AN66" i="1"/>
  <c r="AS66" i="1"/>
  <c r="AN67" i="1"/>
  <c r="AS67" i="1"/>
  <c r="AN68" i="1"/>
  <c r="AS68" i="1"/>
  <c r="AN69" i="1"/>
  <c r="AS69" i="1"/>
  <c r="AN70" i="1"/>
  <c r="AS70" i="1"/>
  <c r="AN71" i="1"/>
  <c r="AS71" i="1"/>
  <c r="AN72" i="1"/>
  <c r="AS72" i="1"/>
  <c r="AN73" i="1"/>
  <c r="AS73" i="1"/>
  <c r="AN74" i="1"/>
  <c r="AS74" i="1"/>
  <c r="AN75" i="1"/>
  <c r="AS75" i="1"/>
  <c r="AN76" i="1"/>
  <c r="AS76" i="1"/>
  <c r="AN77" i="1"/>
  <c r="AS77" i="1"/>
  <c r="AN78" i="1"/>
  <c r="AS78" i="1"/>
  <c r="AN79" i="1"/>
  <c r="AS79" i="1"/>
  <c r="AN80" i="1"/>
  <c r="AS80" i="1"/>
  <c r="AN81" i="1"/>
  <c r="AS81" i="1"/>
  <c r="AN82" i="1"/>
  <c r="AS82" i="1"/>
  <c r="AN83" i="1"/>
  <c r="AS83" i="1"/>
  <c r="AN84" i="1"/>
  <c r="AS84" i="1"/>
  <c r="AN85" i="1"/>
  <c r="AS85" i="1"/>
  <c r="AN86" i="1"/>
  <c r="AS86" i="1"/>
  <c r="AN87" i="1"/>
  <c r="AS87" i="1"/>
  <c r="AN88" i="1"/>
  <c r="AS88" i="1"/>
  <c r="AN89" i="1"/>
  <c r="AS89" i="1"/>
  <c r="AN90" i="1"/>
  <c r="AS90" i="1"/>
  <c r="AN91" i="1"/>
  <c r="AS91" i="1"/>
  <c r="AN92" i="1"/>
  <c r="AS92" i="1"/>
  <c r="AN93" i="1"/>
  <c r="AS93" i="1"/>
  <c r="AN94" i="1"/>
  <c r="AS94" i="1"/>
  <c r="AN95" i="1"/>
  <c r="AS95" i="1"/>
  <c r="AN96" i="1"/>
  <c r="AS96" i="1"/>
  <c r="AN97" i="1"/>
  <c r="AS97" i="1"/>
  <c r="AN98" i="1"/>
  <c r="AS98" i="1"/>
  <c r="AN99" i="1"/>
  <c r="AS99" i="1"/>
  <c r="AN100" i="1"/>
  <c r="AS100" i="1"/>
  <c r="AN101" i="1"/>
  <c r="AS101" i="1"/>
  <c r="AN102" i="1"/>
  <c r="AS102" i="1"/>
  <c r="AN103" i="1"/>
  <c r="AQ103" i="1"/>
  <c r="AS103" i="1"/>
  <c r="AN104" i="1"/>
  <c r="AQ104" i="1"/>
  <c r="AS104" i="1"/>
  <c r="AN105" i="1"/>
  <c r="AQ105" i="1"/>
  <c r="AS105" i="1"/>
  <c r="AN106" i="1"/>
  <c r="AQ106" i="1"/>
  <c r="AS106" i="1"/>
  <c r="AN107" i="1"/>
  <c r="AS107" i="1"/>
  <c r="AN108" i="1"/>
  <c r="AS108" i="1"/>
  <c r="AN109" i="1"/>
  <c r="AS109" i="1"/>
  <c r="AN110" i="1"/>
  <c r="AS110" i="1"/>
  <c r="AN111" i="1"/>
  <c r="AS111" i="1"/>
  <c r="AN112" i="1"/>
  <c r="AS112" i="1"/>
  <c r="AN113" i="1"/>
  <c r="AS113" i="1"/>
  <c r="AN114" i="1"/>
  <c r="AS114" i="1"/>
  <c r="AN115" i="1"/>
  <c r="AS115" i="1"/>
  <c r="AN116" i="1"/>
  <c r="AS116" i="1"/>
  <c r="AN117" i="1"/>
  <c r="AS117" i="1"/>
  <c r="AN118" i="1"/>
  <c r="AS118" i="1"/>
  <c r="AN119" i="1"/>
  <c r="AS119" i="1"/>
  <c r="AN120" i="1"/>
  <c r="AQ120" i="1"/>
  <c r="AS120" i="1"/>
  <c r="AN121" i="1"/>
  <c r="AQ121" i="1"/>
  <c r="AS121" i="1"/>
  <c r="AN122" i="1"/>
  <c r="AS122" i="1"/>
  <c r="AN123" i="1"/>
  <c r="AS123" i="1"/>
  <c r="AN124" i="1"/>
  <c r="AS124" i="1"/>
  <c r="AN125" i="1"/>
  <c r="AS125" i="1"/>
  <c r="AN126" i="1"/>
  <c r="AS126" i="1"/>
  <c r="AN127" i="1"/>
  <c r="AS127" i="1"/>
  <c r="AN128" i="1"/>
  <c r="AS128" i="1"/>
  <c r="AN129" i="1"/>
  <c r="AS129" i="1"/>
  <c r="AN130" i="1"/>
  <c r="AS130" i="1"/>
  <c r="AN131" i="1"/>
  <c r="AS131" i="1"/>
  <c r="AN132" i="1"/>
  <c r="AS132" i="1"/>
  <c r="AN133" i="1"/>
  <c r="AS133" i="1"/>
  <c r="AN134" i="1"/>
  <c r="AS134" i="1"/>
  <c r="AN135" i="1"/>
  <c r="AQ135" i="1"/>
  <c r="AS135" i="1"/>
  <c r="AN136" i="1"/>
  <c r="AQ136" i="1"/>
  <c r="AS136" i="1"/>
  <c r="AN137" i="1"/>
  <c r="AQ137" i="1"/>
  <c r="AS137" i="1"/>
  <c r="AN138" i="1"/>
  <c r="AQ138" i="1"/>
  <c r="AS138" i="1"/>
  <c r="AN139" i="1"/>
  <c r="AS139" i="1"/>
  <c r="AN140" i="1"/>
  <c r="AS140" i="1"/>
  <c r="AN141" i="1"/>
  <c r="AS141" i="1"/>
  <c r="AN142" i="1"/>
  <c r="AS142" i="1"/>
  <c r="AN143" i="1"/>
  <c r="AS143" i="1"/>
  <c r="AN144" i="1"/>
  <c r="AS144" i="1"/>
  <c r="AN145" i="1"/>
  <c r="AS145" i="1"/>
  <c r="AN146" i="1"/>
  <c r="AS146" i="1"/>
  <c r="AN147" i="1"/>
  <c r="AS147" i="1"/>
  <c r="AN148" i="1"/>
  <c r="AQ148" i="1"/>
  <c r="AS148" i="1"/>
  <c r="AN149" i="1"/>
  <c r="AS149" i="1"/>
  <c r="AN150" i="1"/>
  <c r="AS150" i="1"/>
  <c r="AN151" i="1"/>
  <c r="AS151" i="1"/>
  <c r="AN152" i="1"/>
  <c r="AS152" i="1"/>
  <c r="AN153" i="1"/>
  <c r="AS153" i="1"/>
  <c r="AN154" i="1"/>
  <c r="AQ154" i="1"/>
  <c r="AS154" i="1"/>
  <c r="AN155" i="1"/>
  <c r="AS155" i="1"/>
  <c r="AN156" i="1"/>
  <c r="AQ156" i="1"/>
  <c r="AS156" i="1"/>
  <c r="AN157" i="1"/>
  <c r="AS157" i="1"/>
  <c r="AN158" i="1"/>
  <c r="AS158" i="1"/>
  <c r="AN159" i="1"/>
  <c r="AS159" i="1"/>
  <c r="AN160" i="1"/>
  <c r="AQ160" i="1"/>
  <c r="AS160" i="1"/>
  <c r="AN161" i="1"/>
  <c r="AQ161" i="1"/>
  <c r="AS161" i="1"/>
  <c r="AN162" i="1"/>
  <c r="AS162" i="1"/>
  <c r="AN163" i="1"/>
  <c r="AS163" i="1"/>
  <c r="AN164" i="1"/>
  <c r="AS164" i="1"/>
  <c r="AN165" i="1"/>
  <c r="AS165" i="1"/>
  <c r="AN166" i="1"/>
  <c r="AS166" i="1"/>
  <c r="AN167" i="1"/>
  <c r="AS167" i="1"/>
  <c r="AN168" i="1"/>
  <c r="AS168" i="1"/>
  <c r="AN169" i="1"/>
  <c r="AS169" i="1"/>
  <c r="AN170" i="1"/>
  <c r="AS170" i="1"/>
  <c r="AN171" i="1"/>
  <c r="AS171" i="1"/>
  <c r="AN172" i="1"/>
  <c r="AS172" i="1"/>
  <c r="AN173" i="1"/>
  <c r="AS173" i="1"/>
  <c r="AN174" i="1"/>
  <c r="AS174" i="1"/>
  <c r="AN175" i="1"/>
  <c r="AS175" i="1"/>
  <c r="AN176" i="1"/>
  <c r="AS176" i="1"/>
  <c r="AN177" i="1"/>
  <c r="AS177" i="1"/>
  <c r="AN178" i="1"/>
  <c r="AS178" i="1"/>
  <c r="AN179" i="1"/>
  <c r="AS179" i="1"/>
  <c r="AN180" i="1"/>
  <c r="AS180" i="1"/>
  <c r="AN181" i="1"/>
  <c r="AS181" i="1"/>
  <c r="AN182" i="1"/>
  <c r="AS182" i="1"/>
  <c r="AN183" i="1"/>
  <c r="AS183" i="1"/>
  <c r="AN184" i="1"/>
  <c r="AS184" i="1"/>
  <c r="AN185" i="1"/>
  <c r="AS185" i="1"/>
  <c r="AN186" i="1"/>
  <c r="AS186" i="1"/>
  <c r="AN187" i="1"/>
  <c r="AS187" i="1"/>
  <c r="AN188" i="1"/>
  <c r="AS188" i="1"/>
  <c r="AN189" i="1"/>
  <c r="AS189" i="1"/>
  <c r="AN190" i="1"/>
  <c r="AS190" i="1"/>
  <c r="AN191" i="1"/>
  <c r="AS191" i="1"/>
  <c r="AN192" i="1"/>
  <c r="AS192" i="1"/>
  <c r="AN193" i="1"/>
  <c r="AS193" i="1"/>
  <c r="AN194" i="1"/>
  <c r="AS194" i="1"/>
  <c r="AN195" i="1"/>
  <c r="AS195" i="1"/>
  <c r="AN196" i="1"/>
  <c r="AS196" i="1"/>
  <c r="AN197" i="1"/>
  <c r="AS197" i="1"/>
  <c r="AN198" i="1"/>
  <c r="AS198" i="1"/>
  <c r="AN199" i="1"/>
  <c r="AS199" i="1"/>
  <c r="AN200" i="1"/>
  <c r="AS200" i="1"/>
  <c r="AN201" i="1"/>
  <c r="AS201" i="1"/>
  <c r="AN202" i="1"/>
  <c r="AS202" i="1"/>
  <c r="AN203" i="1"/>
  <c r="AS203" i="1"/>
  <c r="AN204" i="1"/>
  <c r="AS204" i="1"/>
  <c r="AN205" i="1"/>
  <c r="AS205" i="1"/>
  <c r="AN206" i="1"/>
  <c r="AS206" i="1"/>
  <c r="AN207" i="1"/>
  <c r="AS207" i="1"/>
  <c r="AN208" i="1"/>
  <c r="AS208" i="1"/>
  <c r="AN209" i="1"/>
  <c r="AS209" i="1"/>
  <c r="AN210" i="1"/>
  <c r="AS210" i="1"/>
  <c r="AN211" i="1"/>
  <c r="AS211" i="1"/>
  <c r="AN212" i="1"/>
  <c r="AS212" i="1"/>
  <c r="AN213" i="1"/>
  <c r="AS213" i="1"/>
  <c r="AN214" i="1"/>
  <c r="AS214" i="1"/>
  <c r="AN215" i="1"/>
  <c r="AS215" i="1"/>
  <c r="AN216" i="1"/>
  <c r="AS216" i="1"/>
  <c r="AN217" i="1"/>
  <c r="AS217" i="1"/>
  <c r="AN218" i="1"/>
  <c r="AS218" i="1"/>
  <c r="AN219" i="1"/>
  <c r="AS219" i="1"/>
  <c r="AN220" i="1"/>
  <c r="AS220" i="1"/>
  <c r="AN221" i="1"/>
  <c r="AS221" i="1"/>
  <c r="AN222" i="1"/>
  <c r="AS222" i="1"/>
  <c r="AN223" i="1"/>
  <c r="AS223" i="1"/>
  <c r="AN224" i="1"/>
  <c r="AS224" i="1"/>
  <c r="AN225" i="1"/>
  <c r="AS225" i="1"/>
  <c r="AN226" i="1"/>
  <c r="AS226" i="1"/>
  <c r="AN227" i="1"/>
  <c r="AS227" i="1"/>
  <c r="AN228" i="1"/>
  <c r="AS228" i="1"/>
  <c r="AN229" i="1"/>
  <c r="AS229" i="1"/>
  <c r="AN230" i="1"/>
  <c r="AS230" i="1"/>
  <c r="AN231" i="1"/>
  <c r="AS231" i="1"/>
  <c r="AN232" i="1"/>
  <c r="AS232" i="1"/>
  <c r="AN233" i="1"/>
  <c r="AS233" i="1"/>
  <c r="AN234" i="1"/>
  <c r="AS234" i="1"/>
  <c r="AN235" i="1"/>
  <c r="AS235" i="1"/>
  <c r="AN236" i="1"/>
  <c r="AS236" i="1"/>
  <c r="AN237" i="1"/>
  <c r="AS237" i="1"/>
  <c r="AN238" i="1"/>
  <c r="AS238" i="1"/>
  <c r="AN239" i="1"/>
  <c r="AS239" i="1"/>
  <c r="AN240" i="1"/>
  <c r="AS240" i="1"/>
  <c r="AN241" i="1"/>
  <c r="AS241" i="1"/>
  <c r="AN242" i="1"/>
  <c r="AS242" i="1"/>
  <c r="AN243" i="1"/>
  <c r="AS243" i="1"/>
  <c r="AN244" i="1"/>
  <c r="AS244" i="1"/>
  <c r="AN245" i="1"/>
  <c r="AS245" i="1"/>
  <c r="AN246" i="1"/>
  <c r="AS246" i="1"/>
  <c r="AN247" i="1"/>
  <c r="AS247" i="1"/>
  <c r="AN248" i="1"/>
  <c r="AS248" i="1"/>
  <c r="AN249" i="1"/>
  <c r="AS249" i="1"/>
  <c r="AN250" i="1"/>
  <c r="AS250" i="1"/>
  <c r="AN251" i="1"/>
  <c r="AS251" i="1"/>
  <c r="AN252" i="1"/>
  <c r="AS252" i="1"/>
  <c r="AN253" i="1"/>
  <c r="AS253" i="1"/>
  <c r="AN254" i="1"/>
  <c r="AS254" i="1"/>
  <c r="AN255" i="1"/>
  <c r="AS255" i="1"/>
  <c r="AN256" i="1"/>
  <c r="AS256" i="1"/>
  <c r="AN257" i="1"/>
  <c r="AS257" i="1"/>
  <c r="AN258" i="1"/>
  <c r="AS258" i="1"/>
  <c r="AN259" i="1"/>
  <c r="AS259" i="1"/>
  <c r="AN260" i="1"/>
  <c r="AS260" i="1"/>
  <c r="AN261" i="1"/>
  <c r="AS261" i="1"/>
  <c r="AN262" i="1"/>
  <c r="AQ262" i="1"/>
  <c r="AS262" i="1"/>
  <c r="AN263" i="1"/>
  <c r="AS263" i="1"/>
  <c r="AN264" i="1"/>
  <c r="AS264" i="1"/>
  <c r="AN265" i="1"/>
  <c r="AS265" i="1"/>
  <c r="AN266" i="1"/>
  <c r="AS266" i="1"/>
  <c r="AN267" i="1"/>
  <c r="AS267" i="1"/>
  <c r="AN268" i="1"/>
  <c r="AS268" i="1"/>
  <c r="AN269" i="1"/>
  <c r="AS269" i="1"/>
  <c r="AN270" i="1"/>
  <c r="AS270" i="1"/>
  <c r="AN271" i="1"/>
  <c r="AS271" i="1"/>
  <c r="AN272" i="1"/>
  <c r="AS272" i="1"/>
  <c r="AN273" i="1"/>
  <c r="AS273" i="1"/>
  <c r="AN274" i="1"/>
  <c r="AS274" i="1"/>
  <c r="AN275" i="1"/>
  <c r="AS275" i="1"/>
  <c r="AN276" i="1"/>
  <c r="AS276" i="1"/>
  <c r="AN277" i="1"/>
  <c r="AS277" i="1"/>
  <c r="AN278" i="1"/>
  <c r="AS278" i="1"/>
  <c r="AN279" i="1"/>
  <c r="AS279" i="1"/>
  <c r="AN280" i="1"/>
  <c r="AS280" i="1"/>
  <c r="AN281" i="1"/>
  <c r="AS281" i="1"/>
  <c r="AN282" i="1"/>
  <c r="AS282" i="1"/>
  <c r="AN283" i="1"/>
  <c r="AS283" i="1"/>
  <c r="AN284" i="1"/>
  <c r="AS284" i="1"/>
  <c r="AN285" i="1"/>
  <c r="AS285" i="1"/>
  <c r="AN286" i="1"/>
  <c r="AS286" i="1"/>
  <c r="AN287" i="1"/>
  <c r="AS287" i="1"/>
  <c r="AN288" i="1"/>
  <c r="AS288" i="1"/>
  <c r="AN289" i="1"/>
  <c r="AS289" i="1"/>
  <c r="AN290" i="1"/>
  <c r="AS290" i="1"/>
  <c r="AN291" i="1"/>
  <c r="AS291" i="1"/>
  <c r="AN292" i="1"/>
  <c r="AS292" i="1"/>
  <c r="AN293" i="1"/>
  <c r="AS293" i="1"/>
  <c r="AN294" i="1"/>
  <c r="AS294" i="1"/>
  <c r="AN295" i="1"/>
  <c r="AS295" i="1"/>
  <c r="AN296" i="1"/>
  <c r="AS296" i="1"/>
  <c r="AN297" i="1"/>
  <c r="AS297" i="1"/>
  <c r="AN298" i="1"/>
  <c r="AS298" i="1"/>
  <c r="AN299" i="1"/>
  <c r="AS299" i="1"/>
  <c r="AN300" i="1"/>
  <c r="AS300" i="1"/>
  <c r="AN301" i="1"/>
  <c r="AS301" i="1"/>
  <c r="AN302" i="1"/>
  <c r="AS302" i="1"/>
  <c r="AN303" i="1"/>
  <c r="AS303" i="1"/>
  <c r="AN304" i="1"/>
  <c r="AS304" i="1"/>
  <c r="AN305" i="1"/>
  <c r="AS305" i="1"/>
  <c r="AN306" i="1"/>
  <c r="AS306" i="1"/>
  <c r="AN307" i="1"/>
  <c r="AS307" i="1"/>
  <c r="AN308" i="1"/>
  <c r="AS308" i="1"/>
  <c r="AN309" i="1"/>
  <c r="AS309" i="1"/>
  <c r="AN310" i="1"/>
  <c r="AS310" i="1"/>
  <c r="AN311" i="1"/>
  <c r="AS311" i="1"/>
  <c r="AN312" i="1"/>
  <c r="AS312" i="1"/>
  <c r="AN313" i="1"/>
  <c r="AS313" i="1"/>
  <c r="AN314" i="1"/>
  <c r="AS314" i="1"/>
  <c r="AN315" i="1"/>
  <c r="AS315" i="1"/>
  <c r="AN316" i="1"/>
  <c r="AS316" i="1"/>
  <c r="AN317" i="1"/>
  <c r="AS317" i="1"/>
  <c r="AN318" i="1"/>
  <c r="AS318" i="1"/>
  <c r="AN319" i="1"/>
  <c r="AS319" i="1"/>
  <c r="AN320" i="1"/>
  <c r="AS320" i="1"/>
  <c r="AN321" i="1"/>
  <c r="AS321" i="1"/>
  <c r="AN322" i="1"/>
  <c r="AS322" i="1"/>
  <c r="AN323" i="1"/>
  <c r="AS323" i="1"/>
  <c r="AN324" i="1"/>
  <c r="AS324" i="1"/>
  <c r="AN325" i="1"/>
  <c r="AS325" i="1"/>
  <c r="AN326" i="1"/>
  <c r="AS326" i="1"/>
  <c r="AN327" i="1"/>
  <c r="AS327" i="1"/>
  <c r="AN328" i="1"/>
  <c r="AS328" i="1"/>
  <c r="AN329" i="1"/>
  <c r="AS329" i="1"/>
  <c r="AN330" i="1"/>
  <c r="AS330" i="1"/>
  <c r="AN331" i="1"/>
  <c r="AS331" i="1"/>
  <c r="AN332" i="1"/>
  <c r="AS332" i="1"/>
  <c r="AN333" i="1"/>
  <c r="AS333" i="1"/>
  <c r="AN334" i="1"/>
  <c r="AS334" i="1"/>
  <c r="AN335" i="1"/>
  <c r="AS335" i="1"/>
  <c r="AN336" i="1"/>
  <c r="AS336" i="1"/>
  <c r="AN337" i="1"/>
  <c r="AS337" i="1"/>
  <c r="AN338" i="1"/>
  <c r="AS338" i="1"/>
  <c r="AN339" i="1"/>
  <c r="AS339" i="1"/>
  <c r="AN340" i="1"/>
  <c r="AS340" i="1"/>
  <c r="AN341" i="1"/>
  <c r="AS341" i="1"/>
  <c r="AN342" i="1"/>
  <c r="AQ342" i="1"/>
  <c r="AS342" i="1"/>
  <c r="AN343" i="1"/>
  <c r="AQ343" i="1"/>
  <c r="AS343" i="1"/>
  <c r="AN344" i="1"/>
  <c r="AQ344" i="1"/>
  <c r="AS344" i="1"/>
  <c r="AN345" i="1"/>
  <c r="AQ345" i="1"/>
  <c r="AS345" i="1"/>
  <c r="AN346" i="1"/>
  <c r="AQ346" i="1"/>
  <c r="AS346" i="1"/>
  <c r="AN347" i="1"/>
  <c r="AQ347" i="1"/>
  <c r="AS347" i="1"/>
  <c r="AN348" i="1"/>
  <c r="AQ348" i="1"/>
  <c r="AS348" i="1"/>
  <c r="AN349" i="1"/>
  <c r="AQ349" i="1"/>
  <c r="AS349" i="1"/>
  <c r="AN350" i="1"/>
  <c r="AQ350" i="1"/>
  <c r="AS350" i="1"/>
  <c r="AN351" i="1"/>
  <c r="AS351" i="1"/>
  <c r="AN352" i="1"/>
  <c r="AS352" i="1"/>
  <c r="AN353" i="1"/>
  <c r="AS353" i="1"/>
  <c r="AN354" i="1"/>
  <c r="AS354" i="1"/>
  <c r="AN355" i="1"/>
  <c r="AS355" i="1"/>
  <c r="AN356" i="1"/>
  <c r="AS356" i="1"/>
  <c r="AN357" i="1"/>
  <c r="AS357" i="1"/>
  <c r="AN358" i="1"/>
  <c r="AS358" i="1"/>
  <c r="AN359" i="1"/>
  <c r="AS359" i="1"/>
  <c r="AN360" i="1"/>
  <c r="AS360" i="1"/>
  <c r="AN361" i="1"/>
  <c r="AS361" i="1"/>
  <c r="AN362" i="1"/>
  <c r="AS362" i="1"/>
  <c r="AN363" i="1"/>
  <c r="AS363" i="1"/>
  <c r="AN364" i="1"/>
  <c r="AS364" i="1"/>
  <c r="AN365" i="1"/>
  <c r="AS365" i="1"/>
  <c r="AN366" i="1"/>
  <c r="AS366" i="1"/>
  <c r="AN367" i="1"/>
  <c r="AS367" i="1"/>
  <c r="AN368" i="1"/>
  <c r="AS368" i="1"/>
  <c r="AN369" i="1"/>
  <c r="AS369" i="1"/>
  <c r="AN370" i="1"/>
  <c r="AS370" i="1"/>
  <c r="AN371" i="1"/>
  <c r="AS371" i="1"/>
  <c r="AN372" i="1"/>
  <c r="AS372" i="1"/>
  <c r="AN373" i="1"/>
  <c r="AQ373" i="1"/>
  <c r="AS373" i="1"/>
  <c r="AN374" i="1"/>
  <c r="AS374" i="1"/>
  <c r="AN375" i="1"/>
  <c r="AQ375" i="1"/>
  <c r="AS375" i="1"/>
  <c r="AN376" i="1"/>
  <c r="AQ376" i="1"/>
  <c r="AS376" i="1"/>
  <c r="AN377" i="1"/>
  <c r="AQ377" i="1"/>
  <c r="AS377" i="1"/>
  <c r="AN378" i="1"/>
  <c r="AQ378" i="1"/>
  <c r="AS378" i="1"/>
  <c r="AN379" i="1"/>
  <c r="AQ379" i="1"/>
  <c r="AS379" i="1"/>
  <c r="AN380" i="1"/>
  <c r="AQ380" i="1"/>
  <c r="AS380" i="1"/>
  <c r="AN381" i="1"/>
  <c r="AQ381" i="1"/>
  <c r="AS381" i="1"/>
  <c r="AN382" i="1"/>
  <c r="AQ382" i="1"/>
  <c r="AS382" i="1"/>
  <c r="AF29" i="1" l="1"/>
  <c r="AQ29" i="1" s="1"/>
  <c r="AP29" i="1" l="1"/>
  <c r="AR29" i="1" s="1"/>
  <c r="AO29" i="1"/>
  <c r="AF84" i="1"/>
  <c r="AO84" i="1" l="1"/>
  <c r="AP84" i="1"/>
  <c r="AR84" i="1" s="1"/>
  <c r="AQ84" i="1"/>
  <c r="AF6" i="1"/>
  <c r="AF7" i="1"/>
  <c r="AF8" i="1"/>
  <c r="AF9" i="1"/>
  <c r="AF10" i="1"/>
  <c r="AF11" i="1"/>
  <c r="AF12" i="1"/>
  <c r="AF13" i="1"/>
  <c r="AF14" i="1"/>
  <c r="AF15" i="1"/>
  <c r="AF16" i="1"/>
  <c r="AF17" i="1"/>
  <c r="AF18" i="1"/>
  <c r="AF19" i="1"/>
  <c r="AF20" i="1"/>
  <c r="AF21" i="1"/>
  <c r="AF22" i="1"/>
  <c r="AF23" i="1"/>
  <c r="AF24" i="1"/>
  <c r="AQ24" i="1" s="1"/>
  <c r="AF25" i="1"/>
  <c r="AQ25" i="1" s="1"/>
  <c r="AF26" i="1"/>
  <c r="AQ26" i="1" s="1"/>
  <c r="AF27" i="1"/>
  <c r="AF28"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Q133" i="1" s="1"/>
  <c r="AF134" i="1"/>
  <c r="AQ134" i="1" s="1"/>
  <c r="AF135" i="1"/>
  <c r="AF136" i="1"/>
  <c r="AF137" i="1"/>
  <c r="AF138" i="1"/>
  <c r="AF139" i="1"/>
  <c r="AF140" i="1"/>
  <c r="AQ140" i="1" s="1"/>
  <c r="AF141" i="1"/>
  <c r="AF142" i="1"/>
  <c r="AF143" i="1"/>
  <c r="AF144" i="1"/>
  <c r="AF145" i="1"/>
  <c r="AF146" i="1"/>
  <c r="AQ146" i="1" s="1"/>
  <c r="AF147" i="1"/>
  <c r="AF148" i="1"/>
  <c r="AF149" i="1"/>
  <c r="AF150" i="1"/>
  <c r="AF151" i="1"/>
  <c r="AF152" i="1"/>
  <c r="AF153" i="1"/>
  <c r="AF154" i="1"/>
  <c r="AF155" i="1"/>
  <c r="AF156" i="1"/>
  <c r="AF157" i="1"/>
  <c r="AQ157" i="1" s="1"/>
  <c r="AF158" i="1"/>
  <c r="AQ158" i="1" s="1"/>
  <c r="AF159" i="1"/>
  <c r="AF160" i="1"/>
  <c r="AF161" i="1"/>
  <c r="AF162" i="1"/>
  <c r="AQ162" i="1" s="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G5" i="1"/>
  <c r="AF5" i="1"/>
  <c r="AO344" i="1" l="1"/>
  <c r="AP344" i="1"/>
  <c r="AR344" i="1" s="1"/>
  <c r="AO346" i="1"/>
  <c r="AP346" i="1"/>
  <c r="AR346" i="1" s="1"/>
  <c r="AO380" i="1"/>
  <c r="AP380" i="1"/>
  <c r="AR380" i="1" s="1"/>
  <c r="AO374" i="1"/>
  <c r="AP374" i="1"/>
  <c r="AR374" i="1" s="1"/>
  <c r="AQ374" i="1"/>
  <c r="AQ368" i="1"/>
  <c r="AO368" i="1"/>
  <c r="AP368" i="1"/>
  <c r="AR368" i="1" s="1"/>
  <c r="AO362" i="1"/>
  <c r="AP362" i="1"/>
  <c r="AR362" i="1" s="1"/>
  <c r="AQ362" i="1"/>
  <c r="AO342" i="1"/>
  <c r="AP342" i="1"/>
  <c r="AR342" i="1" s="1"/>
  <c r="AQ340" i="1"/>
  <c r="AO340" i="1"/>
  <c r="AP340" i="1"/>
  <c r="AR340" i="1" s="1"/>
  <c r="AO334" i="1"/>
  <c r="AQ334" i="1"/>
  <c r="AP334" i="1"/>
  <c r="AR334" i="1" s="1"/>
  <c r="AP326" i="1"/>
  <c r="AR326" i="1" s="1"/>
  <c r="AO326" i="1"/>
  <c r="AQ326" i="1"/>
  <c r="AP322" i="1"/>
  <c r="AR322" i="1" s="1"/>
  <c r="AQ322" i="1"/>
  <c r="AO322" i="1"/>
  <c r="AQ316" i="1"/>
  <c r="AO316" i="1"/>
  <c r="AP316" i="1"/>
  <c r="AR316" i="1" s="1"/>
  <c r="AQ308" i="1"/>
  <c r="AO308" i="1"/>
  <c r="AP308" i="1"/>
  <c r="AR308" i="1" s="1"/>
  <c r="AQ300" i="1"/>
  <c r="AO300" i="1"/>
  <c r="AP300" i="1"/>
  <c r="AR300" i="1" s="1"/>
  <c r="AP290" i="1"/>
  <c r="AR290" i="1" s="1"/>
  <c r="AQ290" i="1"/>
  <c r="AO290" i="1"/>
  <c r="AP282" i="1"/>
  <c r="AR282" i="1" s="1"/>
  <c r="AQ282" i="1"/>
  <c r="AO282" i="1"/>
  <c r="AO278" i="1"/>
  <c r="AP278" i="1"/>
  <c r="AR278" i="1" s="1"/>
  <c r="AQ278" i="1"/>
  <c r="AO272" i="1"/>
  <c r="AP272" i="1"/>
  <c r="AR272" i="1" s="1"/>
  <c r="AQ272" i="1"/>
  <c r="AO264" i="1"/>
  <c r="AP264" i="1"/>
  <c r="AR264" i="1" s="1"/>
  <c r="AQ264" i="1"/>
  <c r="AP258" i="1"/>
  <c r="AR258" i="1" s="1"/>
  <c r="AQ258" i="1"/>
  <c r="AO258" i="1"/>
  <c r="AO254" i="1"/>
  <c r="AP254" i="1"/>
  <c r="AR254" i="1" s="1"/>
  <c r="AQ254" i="1"/>
  <c r="AP250" i="1"/>
  <c r="AR250" i="1" s="1"/>
  <c r="AQ250" i="1"/>
  <c r="AO250" i="1"/>
  <c r="AQ244" i="1"/>
  <c r="AO244" i="1"/>
  <c r="AP244" i="1"/>
  <c r="AR244" i="1" s="1"/>
  <c r="AQ236" i="1"/>
  <c r="AO236" i="1"/>
  <c r="AP236" i="1"/>
  <c r="AR236" i="1" s="1"/>
  <c r="AQ228" i="1"/>
  <c r="AO228" i="1"/>
  <c r="AP228" i="1"/>
  <c r="AR228" i="1" s="1"/>
  <c r="AO224" i="1"/>
  <c r="AP224" i="1"/>
  <c r="AR224" i="1" s="1"/>
  <c r="AQ224" i="1"/>
  <c r="AP218" i="1"/>
  <c r="AR218" i="1" s="1"/>
  <c r="AQ218" i="1"/>
  <c r="AO218" i="1"/>
  <c r="AO214" i="1"/>
  <c r="AP214" i="1"/>
  <c r="AR214" i="1" s="1"/>
  <c r="AQ214" i="1"/>
  <c r="AP210" i="1"/>
  <c r="AR210" i="1" s="1"/>
  <c r="AQ210" i="1"/>
  <c r="AO210" i="1"/>
  <c r="AP202" i="1"/>
  <c r="AR202" i="1" s="1"/>
  <c r="AQ202" i="1"/>
  <c r="AO202" i="1"/>
  <c r="AP194" i="1"/>
  <c r="AR194" i="1" s="1"/>
  <c r="AQ194" i="1"/>
  <c r="AO194" i="1"/>
  <c r="AP186" i="1"/>
  <c r="AR186" i="1" s="1"/>
  <c r="AQ186" i="1"/>
  <c r="AO186" i="1"/>
  <c r="AP178" i="1"/>
  <c r="AR178" i="1" s="1"/>
  <c r="AQ178" i="1"/>
  <c r="AO178" i="1"/>
  <c r="AP170" i="1"/>
  <c r="AR170" i="1" s="1"/>
  <c r="AQ170" i="1"/>
  <c r="AO170" i="1"/>
  <c r="AQ164" i="1"/>
  <c r="AO164" i="1"/>
  <c r="AP164" i="1"/>
  <c r="AR164" i="1" s="1"/>
  <c r="AO158" i="1"/>
  <c r="AP158" i="1"/>
  <c r="AR158" i="1" s="1"/>
  <c r="AP146" i="1"/>
  <c r="AR146" i="1" s="1"/>
  <c r="AO146" i="1"/>
  <c r="AO57" i="1"/>
  <c r="AP57" i="1"/>
  <c r="AR57" i="1" s="1"/>
  <c r="AQ57" i="1"/>
  <c r="AO49" i="1"/>
  <c r="AP49" i="1"/>
  <c r="AR49" i="1" s="1"/>
  <c r="AQ49" i="1"/>
  <c r="AO43" i="1"/>
  <c r="AP43" i="1"/>
  <c r="AR43" i="1" s="1"/>
  <c r="AQ43" i="1"/>
  <c r="AQ39" i="1"/>
  <c r="AO39" i="1"/>
  <c r="AP39" i="1"/>
  <c r="AR39" i="1" s="1"/>
  <c r="AO33" i="1"/>
  <c r="AP33" i="1"/>
  <c r="AR33" i="1" s="1"/>
  <c r="AQ33" i="1"/>
  <c r="AO26" i="1"/>
  <c r="AP26" i="1"/>
  <c r="AR26" i="1" s="1"/>
  <c r="AO20" i="1"/>
  <c r="AP20" i="1"/>
  <c r="AR20" i="1" s="1"/>
  <c r="AQ20" i="1"/>
  <c r="AP16" i="1"/>
  <c r="AR16" i="1" s="1"/>
  <c r="AQ16" i="1"/>
  <c r="AO16" i="1"/>
  <c r="AO12" i="1"/>
  <c r="AP12" i="1"/>
  <c r="AR12" i="1" s="1"/>
  <c r="AQ12" i="1"/>
  <c r="AQ10" i="1"/>
  <c r="AO10" i="1"/>
  <c r="AP10" i="1"/>
  <c r="AR10" i="1" s="1"/>
  <c r="AO8" i="1"/>
  <c r="AP8" i="1"/>
  <c r="AR8" i="1" s="1"/>
  <c r="AQ8" i="1"/>
  <c r="AP5" i="1"/>
  <c r="AO5" i="1"/>
  <c r="AQ5" i="1"/>
  <c r="AP381" i="1"/>
  <c r="AR381" i="1" s="1"/>
  <c r="AO381" i="1"/>
  <c r="AO377" i="1"/>
  <c r="AP377" i="1"/>
  <c r="AR377" i="1" s="1"/>
  <c r="AO371" i="1"/>
  <c r="AP371" i="1"/>
  <c r="AR371" i="1" s="1"/>
  <c r="AQ371" i="1"/>
  <c r="AP367" i="1"/>
  <c r="AR367" i="1" s="1"/>
  <c r="AO367" i="1"/>
  <c r="AQ367" i="1"/>
  <c r="AP361" i="1"/>
  <c r="AR361" i="1" s="1"/>
  <c r="AQ361" i="1"/>
  <c r="AO361" i="1"/>
  <c r="AP357" i="1"/>
  <c r="AR357" i="1" s="1"/>
  <c r="AQ357" i="1"/>
  <c r="AO357" i="1"/>
  <c r="AO351" i="1"/>
  <c r="AP351" i="1"/>
  <c r="AR351" i="1" s="1"/>
  <c r="AQ351" i="1"/>
  <c r="AO347" i="1"/>
  <c r="AP347" i="1"/>
  <c r="AR347" i="1" s="1"/>
  <c r="AP341" i="1"/>
  <c r="AR341" i="1" s="1"/>
  <c r="AQ341" i="1"/>
  <c r="AO341" i="1"/>
  <c r="AO335" i="1"/>
  <c r="AP335" i="1"/>
  <c r="AR335" i="1" s="1"/>
  <c r="AQ335" i="1"/>
  <c r="AP331" i="1"/>
  <c r="AR331" i="1" s="1"/>
  <c r="AQ331" i="1"/>
  <c r="AO331" i="1"/>
  <c r="AP325" i="1"/>
  <c r="AR325" i="1" s="1"/>
  <c r="AQ325" i="1"/>
  <c r="AO325" i="1"/>
  <c r="AP321" i="1"/>
  <c r="AR321" i="1" s="1"/>
  <c r="AO321" i="1"/>
  <c r="AQ321" i="1"/>
  <c r="AO315" i="1"/>
  <c r="AP315" i="1"/>
  <c r="AR315" i="1" s="1"/>
  <c r="AQ315" i="1"/>
  <c r="AQ311" i="1"/>
  <c r="AO311" i="1"/>
  <c r="AP311" i="1"/>
  <c r="AR311" i="1" s="1"/>
  <c r="AO307" i="1"/>
  <c r="AQ307" i="1"/>
  <c r="AP307" i="1"/>
  <c r="AR307" i="1" s="1"/>
  <c r="AQ303" i="1"/>
  <c r="AO303" i="1"/>
  <c r="AP303" i="1"/>
  <c r="AR303" i="1" s="1"/>
  <c r="AO297" i="1"/>
  <c r="AP297" i="1"/>
  <c r="AR297" i="1" s="1"/>
  <c r="AQ297" i="1"/>
  <c r="AP293" i="1"/>
  <c r="AR293" i="1" s="1"/>
  <c r="AQ293" i="1"/>
  <c r="AO293" i="1"/>
  <c r="AQ287" i="1"/>
  <c r="AO287" i="1"/>
  <c r="AP287" i="1"/>
  <c r="AR287" i="1" s="1"/>
  <c r="AO283" i="1"/>
  <c r="AP283" i="1"/>
  <c r="AR283" i="1" s="1"/>
  <c r="AQ283" i="1"/>
  <c r="AP277" i="1"/>
  <c r="AR277" i="1" s="1"/>
  <c r="AQ277" i="1"/>
  <c r="AO277" i="1"/>
  <c r="AQ271" i="1"/>
  <c r="AO271" i="1"/>
  <c r="AP271" i="1"/>
  <c r="AR271" i="1" s="1"/>
  <c r="AO267" i="1"/>
  <c r="AP267" i="1"/>
  <c r="AR267" i="1" s="1"/>
  <c r="AQ267" i="1"/>
  <c r="AQ263" i="1"/>
  <c r="AO263" i="1"/>
  <c r="AP263" i="1"/>
  <c r="AR263" i="1" s="1"/>
  <c r="AO259" i="1"/>
  <c r="AP259" i="1"/>
  <c r="AR259" i="1" s="1"/>
  <c r="AQ259" i="1"/>
  <c r="AQ255" i="1"/>
  <c r="AO255" i="1"/>
  <c r="AP255" i="1"/>
  <c r="AR255" i="1" s="1"/>
  <c r="AO251" i="1"/>
  <c r="AP251" i="1"/>
  <c r="AR251" i="1" s="1"/>
  <c r="AQ251" i="1"/>
  <c r="AP245" i="1"/>
  <c r="AR245" i="1" s="1"/>
  <c r="AQ245" i="1"/>
  <c r="AO245" i="1"/>
  <c r="AO241" i="1"/>
  <c r="AQ241" i="1"/>
  <c r="AP241" i="1"/>
  <c r="AR241" i="1" s="1"/>
  <c r="AQ231" i="1"/>
  <c r="AO231" i="1"/>
  <c r="AP231" i="1"/>
  <c r="AR231" i="1" s="1"/>
  <c r="AQ223" i="1"/>
  <c r="AO223" i="1"/>
  <c r="AP223" i="1"/>
  <c r="AR223" i="1" s="1"/>
  <c r="AO219" i="1"/>
  <c r="AP219" i="1"/>
  <c r="AR219" i="1" s="1"/>
  <c r="AQ219" i="1"/>
  <c r="AP213" i="1"/>
  <c r="AR213" i="1" s="1"/>
  <c r="AQ213" i="1"/>
  <c r="AO213" i="1"/>
  <c r="AQ207" i="1"/>
  <c r="AO207" i="1"/>
  <c r="AP207" i="1"/>
  <c r="AR207" i="1" s="1"/>
  <c r="AO201" i="1"/>
  <c r="AQ201" i="1"/>
  <c r="AP201" i="1"/>
  <c r="AR201" i="1" s="1"/>
  <c r="AP197" i="1"/>
  <c r="AR197" i="1" s="1"/>
  <c r="AQ197" i="1"/>
  <c r="AO197" i="1"/>
  <c r="AQ191" i="1"/>
  <c r="AO191" i="1"/>
  <c r="AP191" i="1"/>
  <c r="AR191" i="1" s="1"/>
  <c r="AQ183" i="1"/>
  <c r="AO183" i="1"/>
  <c r="AP183" i="1"/>
  <c r="AR183" i="1" s="1"/>
  <c r="AP175" i="1"/>
  <c r="AR175" i="1" s="1"/>
  <c r="AQ175" i="1"/>
  <c r="AO175" i="1"/>
  <c r="AP167" i="1"/>
  <c r="AR167" i="1" s="1"/>
  <c r="AQ167" i="1"/>
  <c r="AO167" i="1"/>
  <c r="AP159" i="1"/>
  <c r="AR159" i="1" s="1"/>
  <c r="AQ159" i="1"/>
  <c r="AO159" i="1"/>
  <c r="AP151" i="1"/>
  <c r="AR151" i="1" s="1"/>
  <c r="AQ151" i="1"/>
  <c r="AO151" i="1"/>
  <c r="AP143" i="1"/>
  <c r="AR143" i="1" s="1"/>
  <c r="AQ143" i="1"/>
  <c r="AO143" i="1"/>
  <c r="AP135" i="1"/>
  <c r="AR135" i="1" s="1"/>
  <c r="AO135" i="1"/>
  <c r="AP127" i="1"/>
  <c r="AR127" i="1" s="1"/>
  <c r="AQ127" i="1"/>
  <c r="AO127" i="1"/>
  <c r="AP119" i="1"/>
  <c r="AR119" i="1" s="1"/>
  <c r="AQ119" i="1"/>
  <c r="AO119" i="1"/>
  <c r="AP111" i="1"/>
  <c r="AR111" i="1" s="1"/>
  <c r="AQ111" i="1"/>
  <c r="AO111" i="1"/>
  <c r="AO103" i="1"/>
  <c r="AP103" i="1"/>
  <c r="AR103" i="1" s="1"/>
  <c r="AQ95" i="1"/>
  <c r="AO95" i="1"/>
  <c r="AP95" i="1"/>
  <c r="AR95" i="1" s="1"/>
  <c r="AQ87" i="1"/>
  <c r="AO87" i="1"/>
  <c r="AP87" i="1"/>
  <c r="AR87" i="1" s="1"/>
  <c r="AO78" i="1"/>
  <c r="AP78" i="1"/>
  <c r="AR78" i="1" s="1"/>
  <c r="AQ78" i="1"/>
  <c r="AO70" i="1"/>
  <c r="AP70" i="1"/>
  <c r="AR70" i="1" s="1"/>
  <c r="AQ70" i="1"/>
  <c r="AO62" i="1"/>
  <c r="AP62" i="1"/>
  <c r="AR62" i="1" s="1"/>
  <c r="AQ62" i="1"/>
  <c r="AO54" i="1"/>
  <c r="AP54" i="1"/>
  <c r="AR54" i="1" s="1"/>
  <c r="AQ54" i="1"/>
  <c r="AO46" i="1"/>
  <c r="AP46" i="1"/>
  <c r="AR46" i="1" s="1"/>
  <c r="AQ46" i="1"/>
  <c r="AO38" i="1"/>
  <c r="AP38" i="1"/>
  <c r="AR38" i="1" s="1"/>
  <c r="AQ38" i="1"/>
  <c r="AO30" i="1"/>
  <c r="AP30" i="1"/>
  <c r="AR30" i="1" s="1"/>
  <c r="AQ30" i="1"/>
  <c r="AQ23" i="1"/>
  <c r="AO23" i="1"/>
  <c r="AP23" i="1"/>
  <c r="AR23" i="1" s="1"/>
  <c r="AP21" i="1"/>
  <c r="AR21" i="1" s="1"/>
  <c r="AQ21" i="1"/>
  <c r="AO21" i="1"/>
  <c r="AO19" i="1"/>
  <c r="AP19" i="1"/>
  <c r="AR19" i="1" s="1"/>
  <c r="AQ19" i="1"/>
  <c r="AO17" i="1"/>
  <c r="AP17" i="1"/>
  <c r="AR17" i="1" s="1"/>
  <c r="AQ17" i="1"/>
  <c r="AP13" i="1"/>
  <c r="AR13" i="1" s="1"/>
  <c r="AQ13" i="1"/>
  <c r="AO13" i="1"/>
  <c r="AO11" i="1"/>
  <c r="AP11" i="1"/>
  <c r="AR11" i="1" s="1"/>
  <c r="AQ11" i="1"/>
  <c r="AO9" i="1"/>
  <c r="AP9" i="1"/>
  <c r="AR9" i="1" s="1"/>
  <c r="AQ9" i="1"/>
  <c r="AP7" i="1"/>
  <c r="AR7" i="1" s="1"/>
  <c r="AQ7" i="1"/>
  <c r="AO7" i="1"/>
  <c r="AO382" i="1"/>
  <c r="AP382" i="1"/>
  <c r="AR382" i="1" s="1"/>
  <c r="AO378" i="1"/>
  <c r="AP378" i="1"/>
  <c r="AR378" i="1" s="1"/>
  <c r="AP376" i="1"/>
  <c r="AR376" i="1" s="1"/>
  <c r="AO376" i="1"/>
  <c r="AQ372" i="1"/>
  <c r="AP372" i="1"/>
  <c r="AR372" i="1" s="1"/>
  <c r="AO372" i="1"/>
  <c r="AO370" i="1"/>
  <c r="AP370" i="1"/>
  <c r="AR370" i="1" s="1"/>
  <c r="AQ370" i="1"/>
  <c r="AO366" i="1"/>
  <c r="AQ366" i="1"/>
  <c r="AP366" i="1"/>
  <c r="AR366" i="1" s="1"/>
  <c r="AQ364" i="1"/>
  <c r="AO364" i="1"/>
  <c r="AP364" i="1"/>
  <c r="AR364" i="1" s="1"/>
  <c r="AQ360" i="1"/>
  <c r="AO360" i="1"/>
  <c r="AP360" i="1"/>
  <c r="AR360" i="1" s="1"/>
  <c r="AO358" i="1"/>
  <c r="AQ358" i="1"/>
  <c r="AP358" i="1"/>
  <c r="AR358" i="1" s="1"/>
  <c r="AQ356" i="1"/>
  <c r="AO356" i="1"/>
  <c r="AP356" i="1"/>
  <c r="AR356" i="1" s="1"/>
  <c r="AO354" i="1"/>
  <c r="AP354" i="1"/>
  <c r="AR354" i="1" s="1"/>
  <c r="AQ354" i="1"/>
  <c r="AQ352" i="1"/>
  <c r="AO352" i="1"/>
  <c r="AP352" i="1"/>
  <c r="AR352" i="1" s="1"/>
  <c r="AO350" i="1"/>
  <c r="AP350" i="1"/>
  <c r="AR350" i="1" s="1"/>
  <c r="AO348" i="1"/>
  <c r="AP348" i="1"/>
  <c r="AR348" i="1" s="1"/>
  <c r="AO338" i="1"/>
  <c r="AQ338" i="1"/>
  <c r="AP338" i="1"/>
  <c r="AR338" i="1" s="1"/>
  <c r="AQ336" i="1"/>
  <c r="AO336" i="1"/>
  <c r="AP336" i="1"/>
  <c r="AR336" i="1" s="1"/>
  <c r="AO332" i="1"/>
  <c r="AP332" i="1"/>
  <c r="AR332" i="1" s="1"/>
  <c r="AQ332" i="1"/>
  <c r="AQ330" i="1"/>
  <c r="AO330" i="1"/>
  <c r="AP330" i="1"/>
  <c r="AR330" i="1" s="1"/>
  <c r="AO328" i="1"/>
  <c r="AP328" i="1"/>
  <c r="AR328" i="1" s="1"/>
  <c r="AQ328" i="1"/>
  <c r="AQ324" i="1"/>
  <c r="AO324" i="1"/>
  <c r="AP324" i="1"/>
  <c r="AR324" i="1" s="1"/>
  <c r="AO320" i="1"/>
  <c r="AP320" i="1"/>
  <c r="AR320" i="1" s="1"/>
  <c r="AQ320" i="1"/>
  <c r="AP318" i="1"/>
  <c r="AR318" i="1" s="1"/>
  <c r="AO318" i="1"/>
  <c r="AQ318" i="1"/>
  <c r="AP314" i="1"/>
  <c r="AR314" i="1" s="1"/>
  <c r="AQ314" i="1"/>
  <c r="AO314" i="1"/>
  <c r="AO312" i="1"/>
  <c r="AQ312" i="1"/>
  <c r="AP312" i="1"/>
  <c r="AR312" i="1" s="1"/>
  <c r="AO310" i="1"/>
  <c r="AP310" i="1"/>
  <c r="AR310" i="1" s="1"/>
  <c r="AQ310" i="1"/>
  <c r="AP306" i="1"/>
  <c r="AR306" i="1" s="1"/>
  <c r="AQ306" i="1"/>
  <c r="AO306" i="1"/>
  <c r="AO304" i="1"/>
  <c r="AP304" i="1"/>
  <c r="AR304" i="1" s="1"/>
  <c r="AQ304" i="1"/>
  <c r="AP302" i="1"/>
  <c r="AR302" i="1" s="1"/>
  <c r="AO302" i="1"/>
  <c r="AQ302" i="1"/>
  <c r="AP298" i="1"/>
  <c r="AR298" i="1" s="1"/>
  <c r="AQ298" i="1"/>
  <c r="AO298" i="1"/>
  <c r="AO296" i="1"/>
  <c r="AQ296" i="1"/>
  <c r="AP296" i="1"/>
  <c r="AR296" i="1" s="1"/>
  <c r="AO294" i="1"/>
  <c r="AP294" i="1"/>
  <c r="AR294" i="1" s="1"/>
  <c r="AQ294" i="1"/>
  <c r="AQ292" i="1"/>
  <c r="AO292" i="1"/>
  <c r="AP292" i="1"/>
  <c r="AR292" i="1" s="1"/>
  <c r="AO288" i="1"/>
  <c r="AP288" i="1"/>
  <c r="AR288" i="1" s="1"/>
  <c r="AQ288" i="1"/>
  <c r="AP286" i="1"/>
  <c r="AR286" i="1" s="1"/>
  <c r="AO286" i="1"/>
  <c r="AQ286" i="1"/>
  <c r="AQ284" i="1"/>
  <c r="AO284" i="1"/>
  <c r="AP284" i="1"/>
  <c r="AR284" i="1" s="1"/>
  <c r="AO280" i="1"/>
  <c r="AP280" i="1"/>
  <c r="AR280" i="1" s="1"/>
  <c r="AQ280" i="1"/>
  <c r="AQ276" i="1"/>
  <c r="AO276" i="1"/>
  <c r="AP276" i="1"/>
  <c r="AR276" i="1" s="1"/>
  <c r="AP274" i="1"/>
  <c r="AR274" i="1" s="1"/>
  <c r="AQ274" i="1"/>
  <c r="AO274" i="1"/>
  <c r="AO270" i="1"/>
  <c r="AP270" i="1"/>
  <c r="AR270" i="1" s="1"/>
  <c r="AQ270" i="1"/>
  <c r="AQ268" i="1"/>
  <c r="AO268" i="1"/>
  <c r="AP268" i="1"/>
  <c r="AR268" i="1" s="1"/>
  <c r="AP266" i="1"/>
  <c r="AR266" i="1" s="1"/>
  <c r="AQ266" i="1"/>
  <c r="AO266" i="1"/>
  <c r="AO262" i="1"/>
  <c r="AP262" i="1"/>
  <c r="AR262" i="1" s="1"/>
  <c r="AQ260" i="1"/>
  <c r="AO260" i="1"/>
  <c r="AP260" i="1"/>
  <c r="AR260" i="1" s="1"/>
  <c r="AO256" i="1"/>
  <c r="AP256" i="1"/>
  <c r="AR256" i="1" s="1"/>
  <c r="AQ256" i="1"/>
  <c r="AQ252" i="1"/>
  <c r="AO252" i="1"/>
  <c r="AP252" i="1"/>
  <c r="AR252" i="1" s="1"/>
  <c r="AO248" i="1"/>
  <c r="AP248" i="1"/>
  <c r="AR248" i="1" s="1"/>
  <c r="AQ248" i="1"/>
  <c r="AO246" i="1"/>
  <c r="AP246" i="1"/>
  <c r="AR246" i="1" s="1"/>
  <c r="AQ246" i="1"/>
  <c r="AP242" i="1"/>
  <c r="AR242" i="1" s="1"/>
  <c r="AQ242" i="1"/>
  <c r="AO242" i="1"/>
  <c r="AO240" i="1"/>
  <c r="AP240" i="1"/>
  <c r="AR240" i="1" s="1"/>
  <c r="AQ240" i="1"/>
  <c r="AO238" i="1"/>
  <c r="AP238" i="1"/>
  <c r="AR238" i="1" s="1"/>
  <c r="AQ238" i="1"/>
  <c r="AP234" i="1"/>
  <c r="AR234" i="1" s="1"/>
  <c r="AQ234" i="1"/>
  <c r="AO234" i="1"/>
  <c r="AO232" i="1"/>
  <c r="AP232" i="1"/>
  <c r="AR232" i="1" s="1"/>
  <c r="AQ232" i="1"/>
  <c r="AO230" i="1"/>
  <c r="AP230" i="1"/>
  <c r="AR230" i="1" s="1"/>
  <c r="AQ230" i="1"/>
  <c r="AP226" i="1"/>
  <c r="AR226" i="1" s="1"/>
  <c r="AQ226" i="1"/>
  <c r="AO226" i="1"/>
  <c r="AO222" i="1"/>
  <c r="AP222" i="1"/>
  <c r="AR222" i="1" s="1"/>
  <c r="AQ222" i="1"/>
  <c r="AQ220" i="1"/>
  <c r="AO220" i="1"/>
  <c r="AP220" i="1"/>
  <c r="AR220" i="1" s="1"/>
  <c r="AO216" i="1"/>
  <c r="AP216" i="1"/>
  <c r="AR216" i="1" s="1"/>
  <c r="AQ216" i="1"/>
  <c r="AQ212" i="1"/>
  <c r="AO212" i="1"/>
  <c r="AP212" i="1"/>
  <c r="AR212" i="1" s="1"/>
  <c r="AO208" i="1"/>
  <c r="AP208" i="1"/>
  <c r="AR208" i="1" s="1"/>
  <c r="AQ208" i="1"/>
  <c r="AO206" i="1"/>
  <c r="AP206" i="1"/>
  <c r="AR206" i="1" s="1"/>
  <c r="AQ206" i="1"/>
  <c r="AQ204" i="1"/>
  <c r="AO204" i="1"/>
  <c r="AP204" i="1"/>
  <c r="AR204" i="1" s="1"/>
  <c r="AO200" i="1"/>
  <c r="AP200" i="1"/>
  <c r="AR200" i="1" s="1"/>
  <c r="AQ200" i="1"/>
  <c r="AO198" i="1"/>
  <c r="AP198" i="1"/>
  <c r="AR198" i="1" s="1"/>
  <c r="AQ198" i="1"/>
  <c r="AQ196" i="1"/>
  <c r="AO196" i="1"/>
  <c r="AP196" i="1"/>
  <c r="AR196" i="1" s="1"/>
  <c r="AO192" i="1"/>
  <c r="AP192" i="1"/>
  <c r="AR192" i="1" s="1"/>
  <c r="AQ192" i="1"/>
  <c r="AO190" i="1"/>
  <c r="AP190" i="1"/>
  <c r="AR190" i="1" s="1"/>
  <c r="AQ190" i="1"/>
  <c r="AQ188" i="1"/>
  <c r="AO188" i="1"/>
  <c r="AP188" i="1"/>
  <c r="AR188" i="1" s="1"/>
  <c r="AO184" i="1"/>
  <c r="AP184" i="1"/>
  <c r="AR184" i="1" s="1"/>
  <c r="AQ184" i="1"/>
  <c r="AO182" i="1"/>
  <c r="AP182" i="1"/>
  <c r="AR182" i="1" s="1"/>
  <c r="AQ182" i="1"/>
  <c r="AQ180" i="1"/>
  <c r="AO180" i="1"/>
  <c r="AP180" i="1"/>
  <c r="AR180" i="1" s="1"/>
  <c r="AO176" i="1"/>
  <c r="AP176" i="1"/>
  <c r="AR176" i="1" s="1"/>
  <c r="AQ176" i="1"/>
  <c r="AO174" i="1"/>
  <c r="AQ174" i="1"/>
  <c r="AP174" i="1"/>
  <c r="AR174" i="1" s="1"/>
  <c r="AQ172" i="1"/>
  <c r="AO172" i="1"/>
  <c r="AP172" i="1"/>
  <c r="AR172" i="1" s="1"/>
  <c r="AO168" i="1"/>
  <c r="AP168" i="1"/>
  <c r="AR168" i="1" s="1"/>
  <c r="AQ168" i="1"/>
  <c r="AO166" i="1"/>
  <c r="AQ166" i="1"/>
  <c r="AP166" i="1"/>
  <c r="AR166" i="1" s="1"/>
  <c r="AP162" i="1"/>
  <c r="AR162" i="1" s="1"/>
  <c r="AO162" i="1"/>
  <c r="AO160" i="1"/>
  <c r="AP160" i="1"/>
  <c r="AR160" i="1" s="1"/>
  <c r="AP156" i="1"/>
  <c r="AR156" i="1" s="1"/>
  <c r="AO156" i="1"/>
  <c r="AP154" i="1"/>
  <c r="AR154" i="1" s="1"/>
  <c r="AO154" i="1"/>
  <c r="AO152" i="1"/>
  <c r="AP152" i="1"/>
  <c r="AR152" i="1" s="1"/>
  <c r="AQ152" i="1"/>
  <c r="AO150" i="1"/>
  <c r="AQ150" i="1"/>
  <c r="AP150" i="1"/>
  <c r="AR150" i="1" s="1"/>
  <c r="AP148" i="1"/>
  <c r="AR148" i="1" s="1"/>
  <c r="AO148" i="1"/>
  <c r="AO144" i="1"/>
  <c r="AP144" i="1"/>
  <c r="AR144" i="1" s="1"/>
  <c r="AQ144" i="1"/>
  <c r="AO142" i="1"/>
  <c r="AQ142" i="1"/>
  <c r="AP142" i="1"/>
  <c r="AR142" i="1" s="1"/>
  <c r="AP140" i="1"/>
  <c r="AR140" i="1" s="1"/>
  <c r="AO140" i="1"/>
  <c r="AP138" i="1"/>
  <c r="AR138" i="1" s="1"/>
  <c r="AO138" i="1"/>
  <c r="AO136" i="1"/>
  <c r="AP136" i="1"/>
  <c r="AR136" i="1" s="1"/>
  <c r="AO134" i="1"/>
  <c r="AP134" i="1"/>
  <c r="AR134" i="1" s="1"/>
  <c r="AQ132" i="1"/>
  <c r="AO132" i="1"/>
  <c r="AP132" i="1"/>
  <c r="AR132" i="1" s="1"/>
  <c r="AP130" i="1"/>
  <c r="AR130" i="1" s="1"/>
  <c r="AQ130" i="1"/>
  <c r="AO130" i="1"/>
  <c r="AO128" i="1"/>
  <c r="AP128" i="1"/>
  <c r="AR128" i="1" s="1"/>
  <c r="AQ128" i="1"/>
  <c r="AO126" i="1"/>
  <c r="AQ126" i="1"/>
  <c r="AP126" i="1"/>
  <c r="AR126" i="1" s="1"/>
  <c r="AQ124" i="1"/>
  <c r="AO124" i="1"/>
  <c r="AP124" i="1"/>
  <c r="AR124" i="1" s="1"/>
  <c r="AP122" i="1"/>
  <c r="AR122" i="1" s="1"/>
  <c r="AQ122" i="1"/>
  <c r="AO122" i="1"/>
  <c r="AO120" i="1"/>
  <c r="AP120" i="1"/>
  <c r="AR120" i="1" s="1"/>
  <c r="AO118" i="1"/>
  <c r="AP118" i="1"/>
  <c r="AR118" i="1" s="1"/>
  <c r="AQ118" i="1"/>
  <c r="AQ116" i="1"/>
  <c r="AO116" i="1"/>
  <c r="AP116" i="1"/>
  <c r="AR116" i="1" s="1"/>
  <c r="AP114" i="1"/>
  <c r="AR114" i="1" s="1"/>
  <c r="AQ114" i="1"/>
  <c r="AO114" i="1"/>
  <c r="AO112" i="1"/>
  <c r="AP112" i="1"/>
  <c r="AR112" i="1" s="1"/>
  <c r="AQ112" i="1"/>
  <c r="AO110" i="1"/>
  <c r="AP110" i="1"/>
  <c r="AR110" i="1" s="1"/>
  <c r="AQ110" i="1"/>
  <c r="AQ108" i="1"/>
  <c r="AP108" i="1"/>
  <c r="AR108" i="1" s="1"/>
  <c r="AO108" i="1"/>
  <c r="AP106" i="1"/>
  <c r="AR106" i="1" s="1"/>
  <c r="AO106" i="1"/>
  <c r="AP104" i="1"/>
  <c r="AR104" i="1" s="1"/>
  <c r="AO104" i="1"/>
  <c r="AO102" i="1"/>
  <c r="AP102" i="1"/>
  <c r="AR102" i="1" s="1"/>
  <c r="AQ102" i="1"/>
  <c r="AO100" i="1"/>
  <c r="AP100" i="1"/>
  <c r="AR100" i="1" s="1"/>
  <c r="AQ100" i="1"/>
  <c r="AQ98" i="1"/>
  <c r="AO98" i="1"/>
  <c r="AP98" i="1"/>
  <c r="AR98" i="1" s="1"/>
  <c r="AP96" i="1"/>
  <c r="AR96" i="1" s="1"/>
  <c r="AQ96" i="1"/>
  <c r="AO96" i="1"/>
  <c r="AO94" i="1"/>
  <c r="AP94" i="1"/>
  <c r="AR94" i="1" s="1"/>
  <c r="AQ94" i="1"/>
  <c r="AO92" i="1"/>
  <c r="AP92" i="1"/>
  <c r="AR92" i="1" s="1"/>
  <c r="AQ92" i="1"/>
  <c r="AQ90" i="1"/>
  <c r="AO90" i="1"/>
  <c r="AP90" i="1"/>
  <c r="AR90" i="1" s="1"/>
  <c r="AP88" i="1"/>
  <c r="AR88" i="1" s="1"/>
  <c r="AQ88" i="1"/>
  <c r="AO88" i="1"/>
  <c r="AO86" i="1"/>
  <c r="AP86" i="1"/>
  <c r="AR86" i="1" s="1"/>
  <c r="AQ86" i="1"/>
  <c r="AO83" i="1"/>
  <c r="AP83" i="1"/>
  <c r="AR83" i="1" s="1"/>
  <c r="AQ83" i="1"/>
  <c r="AO81" i="1"/>
  <c r="AP81" i="1"/>
  <c r="AR81" i="1" s="1"/>
  <c r="AQ81" i="1"/>
  <c r="AQ79" i="1"/>
  <c r="AO79" i="1"/>
  <c r="AP79" i="1"/>
  <c r="AR79" i="1" s="1"/>
  <c r="AP77" i="1"/>
  <c r="AR77" i="1" s="1"/>
  <c r="AQ77" i="1"/>
  <c r="AO77" i="1"/>
  <c r="AO75" i="1"/>
  <c r="AP75" i="1"/>
  <c r="AR75" i="1" s="1"/>
  <c r="AQ75" i="1"/>
  <c r="AO73" i="1"/>
  <c r="AP73" i="1"/>
  <c r="AR73" i="1" s="1"/>
  <c r="AQ73" i="1"/>
  <c r="AQ71" i="1"/>
  <c r="AO71" i="1"/>
  <c r="AP71" i="1"/>
  <c r="AR71" i="1" s="1"/>
  <c r="AP69" i="1"/>
  <c r="AR69" i="1" s="1"/>
  <c r="AQ69" i="1"/>
  <c r="AO69" i="1"/>
  <c r="AO67" i="1"/>
  <c r="AP67" i="1"/>
  <c r="AR67" i="1" s="1"/>
  <c r="AQ67" i="1"/>
  <c r="AO65" i="1"/>
  <c r="AP65" i="1"/>
  <c r="AR65" i="1" s="1"/>
  <c r="AQ65" i="1"/>
  <c r="AQ63" i="1"/>
  <c r="AO63" i="1"/>
  <c r="AP63" i="1"/>
  <c r="AR63" i="1" s="1"/>
  <c r="AP61" i="1"/>
  <c r="AR61" i="1" s="1"/>
  <c r="AQ61" i="1"/>
  <c r="AO61" i="1"/>
  <c r="AO59" i="1"/>
  <c r="AP59" i="1"/>
  <c r="AR59" i="1" s="1"/>
  <c r="AQ55" i="1"/>
  <c r="AO55" i="1"/>
  <c r="AP55" i="1"/>
  <c r="AR55" i="1" s="1"/>
  <c r="AP53" i="1"/>
  <c r="AR53" i="1" s="1"/>
  <c r="AQ53" i="1"/>
  <c r="AO53" i="1"/>
  <c r="AO51" i="1"/>
  <c r="AP51" i="1"/>
  <c r="AR51" i="1" s="1"/>
  <c r="AQ51" i="1"/>
  <c r="AQ47" i="1"/>
  <c r="AO47" i="1"/>
  <c r="AP47" i="1"/>
  <c r="AR47" i="1" s="1"/>
  <c r="AP45" i="1"/>
  <c r="AR45" i="1" s="1"/>
  <c r="AQ45" i="1"/>
  <c r="AO45" i="1"/>
  <c r="AO41" i="1"/>
  <c r="AP41" i="1"/>
  <c r="AR41" i="1" s="1"/>
  <c r="AQ41" i="1"/>
  <c r="AP37" i="1"/>
  <c r="AR37" i="1" s="1"/>
  <c r="AQ37" i="1"/>
  <c r="AO37" i="1"/>
  <c r="AO35" i="1"/>
  <c r="AP35" i="1"/>
  <c r="AR35" i="1" s="1"/>
  <c r="AQ35" i="1"/>
  <c r="AQ31" i="1"/>
  <c r="AO31" i="1"/>
  <c r="AP31" i="1"/>
  <c r="AR31" i="1" s="1"/>
  <c r="AO28" i="1"/>
  <c r="AP28" i="1"/>
  <c r="AR28" i="1" s="1"/>
  <c r="AQ28" i="1"/>
  <c r="AP24" i="1"/>
  <c r="AR24" i="1" s="1"/>
  <c r="AO24" i="1"/>
  <c r="AO22" i="1"/>
  <c r="AP22" i="1"/>
  <c r="AR22" i="1" s="1"/>
  <c r="AQ22" i="1"/>
  <c r="AQ18" i="1"/>
  <c r="AO18" i="1"/>
  <c r="AP18" i="1"/>
  <c r="AR18" i="1" s="1"/>
  <c r="AO14" i="1"/>
  <c r="AP14" i="1"/>
  <c r="AR14" i="1" s="1"/>
  <c r="AQ14" i="1"/>
  <c r="AO6" i="1"/>
  <c r="AP6" i="1"/>
  <c r="AR6" i="1" s="1"/>
  <c r="AQ6" i="1"/>
  <c r="AP379" i="1"/>
  <c r="AR379" i="1" s="1"/>
  <c r="AO379" i="1"/>
  <c r="AO375" i="1"/>
  <c r="AP375" i="1"/>
  <c r="AR375" i="1" s="1"/>
  <c r="AP373" i="1"/>
  <c r="AR373" i="1" s="1"/>
  <c r="AO373" i="1"/>
  <c r="AP369" i="1"/>
  <c r="AR369" i="1" s="1"/>
  <c r="AQ369" i="1"/>
  <c r="AO369" i="1"/>
  <c r="AP365" i="1"/>
  <c r="AR365" i="1" s="1"/>
  <c r="AQ365" i="1"/>
  <c r="AO365" i="1"/>
  <c r="AO363" i="1"/>
  <c r="AP363" i="1"/>
  <c r="AR363" i="1" s="1"/>
  <c r="AQ363" i="1"/>
  <c r="AP359" i="1"/>
  <c r="AR359" i="1" s="1"/>
  <c r="AO359" i="1"/>
  <c r="AQ359" i="1"/>
  <c r="AO355" i="1"/>
  <c r="AP355" i="1"/>
  <c r="AR355" i="1" s="1"/>
  <c r="AQ355" i="1"/>
  <c r="AP353" i="1"/>
  <c r="AR353" i="1" s="1"/>
  <c r="AQ353" i="1"/>
  <c r="AO353" i="1"/>
  <c r="AP349" i="1"/>
  <c r="AR349" i="1" s="1"/>
  <c r="AO349" i="1"/>
  <c r="AP345" i="1"/>
  <c r="AR345" i="1" s="1"/>
  <c r="AO345" i="1"/>
  <c r="AO343" i="1"/>
  <c r="AP343" i="1"/>
  <c r="AR343" i="1" s="1"/>
  <c r="AP339" i="1"/>
  <c r="AR339" i="1" s="1"/>
  <c r="AO339" i="1"/>
  <c r="AQ339" i="1"/>
  <c r="AP337" i="1"/>
  <c r="AR337" i="1" s="1"/>
  <c r="AQ337" i="1"/>
  <c r="AO337" i="1"/>
  <c r="AQ333" i="1"/>
  <c r="AO333" i="1"/>
  <c r="AP333" i="1"/>
  <c r="AR333" i="1" s="1"/>
  <c r="AP329" i="1"/>
  <c r="AR329" i="1" s="1"/>
  <c r="AO329" i="1"/>
  <c r="AQ329" i="1"/>
  <c r="AQ327" i="1"/>
  <c r="AO327" i="1"/>
  <c r="AP327" i="1"/>
  <c r="AR327" i="1" s="1"/>
  <c r="AO323" i="1"/>
  <c r="AP323" i="1"/>
  <c r="AR323" i="1" s="1"/>
  <c r="AQ323" i="1"/>
  <c r="AQ319" i="1"/>
  <c r="AO319" i="1"/>
  <c r="AP319" i="1"/>
  <c r="AR319" i="1" s="1"/>
  <c r="AP317" i="1"/>
  <c r="AR317" i="1" s="1"/>
  <c r="AQ317" i="1"/>
  <c r="AO317" i="1"/>
  <c r="AO313" i="1"/>
  <c r="AP313" i="1"/>
  <c r="AR313" i="1" s="1"/>
  <c r="AQ313" i="1"/>
  <c r="AP309" i="1"/>
  <c r="AR309" i="1" s="1"/>
  <c r="AQ309" i="1"/>
  <c r="AO309" i="1"/>
  <c r="AP305" i="1"/>
  <c r="AR305" i="1" s="1"/>
  <c r="AO305" i="1"/>
  <c r="AQ305" i="1"/>
  <c r="AP301" i="1"/>
  <c r="AR301" i="1" s="1"/>
  <c r="AQ301" i="1"/>
  <c r="AO301" i="1"/>
  <c r="AO299" i="1"/>
  <c r="AP299" i="1"/>
  <c r="AR299" i="1" s="1"/>
  <c r="AQ299" i="1"/>
  <c r="AQ295" i="1"/>
  <c r="AO295" i="1"/>
  <c r="AP295" i="1"/>
  <c r="AR295" i="1" s="1"/>
  <c r="AO291" i="1"/>
  <c r="AQ291" i="1"/>
  <c r="AP291" i="1"/>
  <c r="AR291" i="1" s="1"/>
  <c r="AP289" i="1"/>
  <c r="AR289" i="1" s="1"/>
  <c r="AO289" i="1"/>
  <c r="AQ289" i="1"/>
  <c r="AP285" i="1"/>
  <c r="AR285" i="1" s="1"/>
  <c r="AQ285" i="1"/>
  <c r="AO285" i="1"/>
  <c r="AP281" i="1"/>
  <c r="AR281" i="1" s="1"/>
  <c r="AO281" i="1"/>
  <c r="AQ281" i="1"/>
  <c r="AQ279" i="1"/>
  <c r="AO279" i="1"/>
  <c r="AP279" i="1"/>
  <c r="AR279" i="1" s="1"/>
  <c r="AO275" i="1"/>
  <c r="AP275" i="1"/>
  <c r="AR275" i="1" s="1"/>
  <c r="AQ275" i="1"/>
  <c r="AO273" i="1"/>
  <c r="AQ273" i="1"/>
  <c r="AP273" i="1"/>
  <c r="AR273" i="1" s="1"/>
  <c r="AP269" i="1"/>
  <c r="AR269" i="1" s="1"/>
  <c r="AQ269" i="1"/>
  <c r="AO269" i="1"/>
  <c r="AO265" i="1"/>
  <c r="AP265" i="1"/>
  <c r="AR265" i="1" s="1"/>
  <c r="AQ265" i="1"/>
  <c r="AP261" i="1"/>
  <c r="AR261" i="1" s="1"/>
  <c r="AQ261" i="1"/>
  <c r="AO261" i="1"/>
  <c r="AO257" i="1"/>
  <c r="AQ257" i="1"/>
  <c r="AP257" i="1"/>
  <c r="AR257" i="1" s="1"/>
  <c r="AP253" i="1"/>
  <c r="AR253" i="1" s="1"/>
  <c r="AQ253" i="1"/>
  <c r="AO253" i="1"/>
  <c r="AO249" i="1"/>
  <c r="AP249" i="1"/>
  <c r="AR249" i="1" s="1"/>
  <c r="AQ249" i="1"/>
  <c r="AQ247" i="1"/>
  <c r="AO247" i="1"/>
  <c r="AP247" i="1"/>
  <c r="AR247" i="1" s="1"/>
  <c r="AO243" i="1"/>
  <c r="AP243" i="1"/>
  <c r="AR243" i="1" s="1"/>
  <c r="AQ243" i="1"/>
  <c r="AQ239" i="1"/>
  <c r="AO239" i="1"/>
  <c r="AP239" i="1"/>
  <c r="AR239" i="1" s="1"/>
  <c r="AP237" i="1"/>
  <c r="AR237" i="1" s="1"/>
  <c r="AQ237" i="1"/>
  <c r="AO237" i="1"/>
  <c r="AO235" i="1"/>
  <c r="AP235" i="1"/>
  <c r="AR235" i="1" s="1"/>
  <c r="AQ235" i="1"/>
  <c r="AO233" i="1"/>
  <c r="AP233" i="1"/>
  <c r="AR233" i="1" s="1"/>
  <c r="AQ233" i="1"/>
  <c r="AP229" i="1"/>
  <c r="AR229" i="1" s="1"/>
  <c r="AQ229" i="1"/>
  <c r="AO229" i="1"/>
  <c r="AO227" i="1"/>
  <c r="AP227" i="1"/>
  <c r="AR227" i="1" s="1"/>
  <c r="AQ227" i="1"/>
  <c r="AO225" i="1"/>
  <c r="AQ225" i="1"/>
  <c r="AP225" i="1"/>
  <c r="AR225" i="1" s="1"/>
  <c r="AP221" i="1"/>
  <c r="AR221" i="1" s="1"/>
  <c r="AQ221" i="1"/>
  <c r="AO221" i="1"/>
  <c r="AO217" i="1"/>
  <c r="AQ217" i="1"/>
  <c r="AP217" i="1"/>
  <c r="AR217" i="1" s="1"/>
  <c r="AQ215" i="1"/>
  <c r="AO215" i="1"/>
  <c r="AP215" i="1"/>
  <c r="AR215" i="1" s="1"/>
  <c r="AO211" i="1"/>
  <c r="AP211" i="1"/>
  <c r="AR211" i="1" s="1"/>
  <c r="AQ211" i="1"/>
  <c r="AO209" i="1"/>
  <c r="AQ209" i="1"/>
  <c r="AP209" i="1"/>
  <c r="AR209" i="1" s="1"/>
  <c r="AP205" i="1"/>
  <c r="AR205" i="1" s="1"/>
  <c r="AQ205" i="1"/>
  <c r="AO205" i="1"/>
  <c r="AO203" i="1"/>
  <c r="AP203" i="1"/>
  <c r="AR203" i="1" s="1"/>
  <c r="AQ203" i="1"/>
  <c r="AQ199" i="1"/>
  <c r="AO199" i="1"/>
  <c r="AP199" i="1"/>
  <c r="AR199" i="1" s="1"/>
  <c r="AO195" i="1"/>
  <c r="AP195" i="1"/>
  <c r="AR195" i="1" s="1"/>
  <c r="AQ195" i="1"/>
  <c r="AO193" i="1"/>
  <c r="AQ193" i="1"/>
  <c r="AP193" i="1"/>
  <c r="AR193" i="1" s="1"/>
  <c r="AP189" i="1"/>
  <c r="AR189" i="1" s="1"/>
  <c r="AQ189" i="1"/>
  <c r="AO189" i="1"/>
  <c r="AO187" i="1"/>
  <c r="AP187" i="1"/>
  <c r="AR187" i="1" s="1"/>
  <c r="AQ187" i="1"/>
  <c r="AO185" i="1"/>
  <c r="AQ185" i="1"/>
  <c r="AP185" i="1"/>
  <c r="AR185" i="1" s="1"/>
  <c r="AP181" i="1"/>
  <c r="AR181" i="1" s="1"/>
  <c r="AQ181" i="1"/>
  <c r="AO181" i="1"/>
  <c r="AO179" i="1"/>
  <c r="AP179" i="1"/>
  <c r="AR179" i="1" s="1"/>
  <c r="AQ179" i="1"/>
  <c r="AO177" i="1"/>
  <c r="AQ177" i="1"/>
  <c r="AP177" i="1"/>
  <c r="AR177" i="1" s="1"/>
  <c r="AO173" i="1"/>
  <c r="AP173" i="1"/>
  <c r="AR173" i="1" s="1"/>
  <c r="AQ173" i="1"/>
  <c r="AO171" i="1"/>
  <c r="AP171" i="1"/>
  <c r="AR171" i="1" s="1"/>
  <c r="AQ171" i="1"/>
  <c r="AQ169" i="1"/>
  <c r="AO169" i="1"/>
  <c r="AP169" i="1"/>
  <c r="AR169" i="1" s="1"/>
  <c r="AO165" i="1"/>
  <c r="AP165" i="1"/>
  <c r="AR165" i="1" s="1"/>
  <c r="AQ165" i="1"/>
  <c r="AO163" i="1"/>
  <c r="AP163" i="1"/>
  <c r="AR163" i="1" s="1"/>
  <c r="AQ163" i="1"/>
  <c r="AO161" i="1"/>
  <c r="AP161" i="1"/>
  <c r="AR161" i="1" s="1"/>
  <c r="AO157" i="1"/>
  <c r="AP157" i="1"/>
  <c r="AR157" i="1" s="1"/>
  <c r="AO155" i="1"/>
  <c r="AQ155" i="1"/>
  <c r="AP155" i="1"/>
  <c r="AR155" i="1" s="1"/>
  <c r="AQ153" i="1"/>
  <c r="AO153" i="1"/>
  <c r="AP153" i="1"/>
  <c r="AR153" i="1" s="1"/>
  <c r="AO149" i="1"/>
  <c r="AP149" i="1"/>
  <c r="AR149" i="1" s="1"/>
  <c r="AQ149" i="1"/>
  <c r="AO147" i="1"/>
  <c r="AQ147" i="1"/>
  <c r="AP147" i="1"/>
  <c r="AR147" i="1" s="1"/>
  <c r="AQ145" i="1"/>
  <c r="AO145" i="1"/>
  <c r="AP145" i="1"/>
  <c r="AR145" i="1" s="1"/>
  <c r="AO141" i="1"/>
  <c r="AP141" i="1"/>
  <c r="AR141" i="1" s="1"/>
  <c r="AQ141" i="1"/>
  <c r="AO139" i="1"/>
  <c r="AQ139" i="1"/>
  <c r="AP139" i="1"/>
  <c r="AR139" i="1" s="1"/>
  <c r="AO137" i="1"/>
  <c r="AP137" i="1"/>
  <c r="AR137" i="1" s="1"/>
  <c r="AO133" i="1"/>
  <c r="AP133" i="1"/>
  <c r="AR133" i="1" s="1"/>
  <c r="AO131" i="1"/>
  <c r="AP131" i="1"/>
  <c r="AR131" i="1" s="1"/>
  <c r="AQ131" i="1"/>
  <c r="AQ129" i="1"/>
  <c r="AO129" i="1"/>
  <c r="AP129" i="1"/>
  <c r="AR129" i="1" s="1"/>
  <c r="AO125" i="1"/>
  <c r="AP125" i="1"/>
  <c r="AR125" i="1" s="1"/>
  <c r="AQ125" i="1"/>
  <c r="AO123" i="1"/>
  <c r="AP123" i="1"/>
  <c r="AR123" i="1" s="1"/>
  <c r="AQ123" i="1"/>
  <c r="AP121" i="1"/>
  <c r="AR121" i="1" s="1"/>
  <c r="AO121" i="1"/>
  <c r="AO117" i="1"/>
  <c r="AP117" i="1"/>
  <c r="AR117" i="1" s="1"/>
  <c r="AQ117" i="1"/>
  <c r="AO115" i="1"/>
  <c r="AQ115" i="1"/>
  <c r="AP115" i="1"/>
  <c r="AR115" i="1" s="1"/>
  <c r="AQ113" i="1"/>
  <c r="AP113" i="1"/>
  <c r="AR113" i="1" s="1"/>
  <c r="AO113" i="1"/>
  <c r="AO109" i="1"/>
  <c r="AP109" i="1"/>
  <c r="AR109" i="1" s="1"/>
  <c r="AQ109" i="1"/>
  <c r="AO107" i="1"/>
  <c r="AQ107" i="1"/>
  <c r="AP107" i="1"/>
  <c r="AR107" i="1" s="1"/>
  <c r="AO105" i="1"/>
  <c r="AP105" i="1"/>
  <c r="AR105" i="1" s="1"/>
  <c r="AP101" i="1"/>
  <c r="AR101" i="1" s="1"/>
  <c r="AQ101" i="1"/>
  <c r="AO101" i="1"/>
  <c r="AO99" i="1"/>
  <c r="AP99" i="1"/>
  <c r="AR99" i="1" s="1"/>
  <c r="AQ99" i="1"/>
  <c r="AO97" i="1"/>
  <c r="AP97" i="1"/>
  <c r="AR97" i="1" s="1"/>
  <c r="AQ97" i="1"/>
  <c r="AP93" i="1"/>
  <c r="AR93" i="1" s="1"/>
  <c r="AQ93" i="1"/>
  <c r="AO93" i="1"/>
  <c r="AO91" i="1"/>
  <c r="AP91" i="1"/>
  <c r="AR91" i="1" s="1"/>
  <c r="AQ91" i="1"/>
  <c r="AO89" i="1"/>
  <c r="AP89" i="1"/>
  <c r="AR89" i="1" s="1"/>
  <c r="AQ89" i="1"/>
  <c r="AP85" i="1"/>
  <c r="AR85" i="1" s="1"/>
  <c r="AQ85" i="1"/>
  <c r="AO85" i="1"/>
  <c r="AQ82" i="1"/>
  <c r="AO82" i="1"/>
  <c r="AP82" i="1"/>
  <c r="AR82" i="1" s="1"/>
  <c r="AP80" i="1"/>
  <c r="AR80" i="1" s="1"/>
  <c r="AQ80" i="1"/>
  <c r="AO80" i="1"/>
  <c r="AO76" i="1"/>
  <c r="AP76" i="1"/>
  <c r="AR76" i="1" s="1"/>
  <c r="AQ76" i="1"/>
  <c r="AQ74" i="1"/>
  <c r="AO74" i="1"/>
  <c r="AP74" i="1"/>
  <c r="AR74" i="1" s="1"/>
  <c r="AP72" i="1"/>
  <c r="AR72" i="1" s="1"/>
  <c r="AQ72" i="1"/>
  <c r="AO72" i="1"/>
  <c r="AO68" i="1"/>
  <c r="AP68" i="1"/>
  <c r="AR68" i="1" s="1"/>
  <c r="AQ68" i="1"/>
  <c r="AQ66" i="1"/>
  <c r="AO66" i="1"/>
  <c r="AP66" i="1"/>
  <c r="AR66" i="1" s="1"/>
  <c r="AP64" i="1"/>
  <c r="AR64" i="1" s="1"/>
  <c r="AQ64" i="1"/>
  <c r="AO64" i="1"/>
  <c r="AO60" i="1"/>
  <c r="AP60" i="1"/>
  <c r="AR60" i="1" s="1"/>
  <c r="AQ60" i="1"/>
  <c r="AQ58" i="1"/>
  <c r="AO58" i="1"/>
  <c r="AP58" i="1"/>
  <c r="AR58" i="1" s="1"/>
  <c r="AP56" i="1"/>
  <c r="AR56" i="1" s="1"/>
  <c r="AQ56" i="1"/>
  <c r="AO56" i="1"/>
  <c r="AO52" i="1"/>
  <c r="AP52" i="1"/>
  <c r="AR52" i="1" s="1"/>
  <c r="AQ52" i="1"/>
  <c r="AQ50" i="1"/>
  <c r="AO50" i="1"/>
  <c r="AP50" i="1"/>
  <c r="AR50" i="1" s="1"/>
  <c r="AP48" i="1"/>
  <c r="AR48" i="1" s="1"/>
  <c r="AQ48" i="1"/>
  <c r="AO48" i="1"/>
  <c r="AO44" i="1"/>
  <c r="AP44" i="1"/>
  <c r="AR44" i="1" s="1"/>
  <c r="AQ44" i="1"/>
  <c r="AQ42" i="1"/>
  <c r="AO42" i="1"/>
  <c r="AP42" i="1"/>
  <c r="AR42" i="1" s="1"/>
  <c r="AP40" i="1"/>
  <c r="AR40" i="1" s="1"/>
  <c r="AQ40" i="1"/>
  <c r="AO40" i="1"/>
  <c r="AO36" i="1"/>
  <c r="AP36" i="1"/>
  <c r="AR36" i="1" s="1"/>
  <c r="AQ36" i="1"/>
  <c r="AQ34" i="1"/>
  <c r="AO34" i="1"/>
  <c r="AP34" i="1"/>
  <c r="AR34" i="1" s="1"/>
  <c r="AP32" i="1"/>
  <c r="AR32" i="1" s="1"/>
  <c r="AQ32" i="1"/>
  <c r="AO32" i="1"/>
  <c r="AO27" i="1"/>
  <c r="AP27" i="1"/>
  <c r="AR27" i="1" s="1"/>
  <c r="AQ27" i="1"/>
  <c r="AO25" i="1"/>
  <c r="AP25" i="1"/>
  <c r="AR25" i="1" s="1"/>
  <c r="AQ15" i="1"/>
  <c r="AO15" i="1"/>
  <c r="AP15" i="1"/>
  <c r="AR15" i="1" s="1"/>
  <c r="C39" i="10" a="1"/>
  <c r="C39" i="10" s="1"/>
  <c r="C38" i="10" a="1"/>
  <c r="C38" i="10" s="1"/>
  <c r="C37" i="10" a="1"/>
  <c r="C37" i="10" s="1"/>
  <c r="C36" i="10" a="1"/>
  <c r="C36" i="10" s="1"/>
  <c r="C35" i="10" a="1"/>
  <c r="C35" i="10" s="1"/>
  <c r="C34" i="10" a="1"/>
  <c r="C34" i="10" s="1"/>
  <c r="C33" i="10" a="1"/>
  <c r="C33" i="10" s="1"/>
  <c r="C32" i="10" a="1"/>
  <c r="C32" i="10" s="1"/>
  <c r="C31" i="10" a="1"/>
  <c r="C31" i="10" s="1"/>
  <c r="C30" i="10" a="1"/>
  <c r="C30" i="10" s="1"/>
  <c r="C29" i="10" a="1"/>
  <c r="C29" i="10" s="1"/>
  <c r="C28" i="10" a="1"/>
  <c r="C28" i="10" s="1"/>
  <c r="C27" i="10" a="1"/>
  <c r="C27" i="10" s="1"/>
  <c r="C26" i="10" a="1"/>
  <c r="C26" i="10" s="1"/>
  <c r="C25" i="10" a="1"/>
  <c r="C25" i="10" s="1"/>
  <c r="C24" i="10" a="1"/>
  <c r="C24" i="10" s="1"/>
  <c r="C23" i="10" a="1"/>
  <c r="C23" i="10" s="1"/>
  <c r="C22" i="10" a="1"/>
  <c r="C22" i="10" s="1"/>
  <c r="C21" i="10" a="1"/>
  <c r="C21" i="10" s="1"/>
  <c r="C20" i="10" a="1"/>
  <c r="C20" i="10" s="1"/>
  <c r="C19" i="10" a="1"/>
  <c r="C19" i="10" s="1"/>
  <c r="C18" i="10" a="1"/>
  <c r="C18" i="10" s="1"/>
  <c r="C17" i="10" a="1"/>
  <c r="C17" i="10" s="1"/>
  <c r="C16" i="10" a="1"/>
  <c r="C16" i="10" s="1"/>
  <c r="C15" i="10" a="1"/>
  <c r="C15" i="10" s="1"/>
  <c r="C14" i="10" a="1"/>
  <c r="C14" i="10" s="1"/>
  <c r="C13" i="10" a="1"/>
  <c r="C13" i="10" s="1"/>
  <c r="C12" i="10" a="1"/>
  <c r="C12" i="10" s="1"/>
  <c r="C11" i="10" a="1"/>
  <c r="C11" i="10" s="1"/>
  <c r="C10" i="10" a="1"/>
  <c r="C10" i="10" s="1"/>
  <c r="C9" i="10" a="1"/>
  <c r="C9" i="10" s="1"/>
  <c r="C8" i="10" a="1"/>
  <c r="C8" i="10" s="1"/>
  <c r="C7" i="10" a="1"/>
  <c r="C7" i="10" s="1"/>
  <c r="C6" i="10" a="1"/>
  <c r="C6" i="10" s="1"/>
  <c r="C5" i="10" a="1"/>
  <c r="C5" i="10" s="1"/>
  <c r="C4" i="10" a="1"/>
  <c r="C4" i="10" s="1"/>
  <c r="C15" i="7"/>
  <c r="C14" i="7"/>
  <c r="C13" i="7"/>
  <c r="C12" i="7"/>
  <c r="C11" i="7"/>
  <c r="C10" i="7"/>
  <c r="C9" i="7"/>
  <c r="C8" i="7"/>
  <c r="C7" i="7"/>
  <c r="C6" i="7"/>
  <c r="C5" i="7"/>
  <c r="C4" i="7"/>
  <c r="C3" i="7"/>
  <c r="AQ384" i="1" l="1"/>
  <c r="AO384" i="1"/>
  <c r="AP384" i="1"/>
  <c r="F13" i="7"/>
  <c r="F12" i="7"/>
  <c r="F11" i="7"/>
  <c r="F10" i="7"/>
  <c r="F9" i="7"/>
  <c r="F8" i="7"/>
  <c r="F7" i="7"/>
  <c r="F6" i="7"/>
  <c r="F5" i="7"/>
  <c r="F4" i="7"/>
  <c r="F3" i="7"/>
  <c r="C16" i="7" l="1"/>
  <c r="G16" i="10" l="1" a="1"/>
  <c r="G16" i="10" s="1"/>
  <c r="G14" i="10" a="1"/>
  <c r="G14" i="10" s="1"/>
  <c r="G12" i="10" a="1"/>
  <c r="G12" i="10" s="1"/>
  <c r="G10" i="10" a="1"/>
  <c r="G10" i="10" s="1"/>
  <c r="G8" i="10" a="1"/>
  <c r="G8" i="10" s="1"/>
  <c r="G6" i="10" a="1"/>
  <c r="G6" i="10" s="1"/>
  <c r="G5" i="10" a="1"/>
  <c r="G5" i="10" s="1"/>
  <c r="G39" i="10" a="1"/>
  <c r="G39" i="10" s="1"/>
  <c r="G38" i="10" a="1"/>
  <c r="G38" i="10" s="1"/>
  <c r="G37" i="10" a="1"/>
  <c r="G37" i="10" s="1"/>
  <c r="G36" i="10" a="1"/>
  <c r="G36" i="10" s="1"/>
  <c r="G35" i="10" a="1"/>
  <c r="G35" i="10" s="1"/>
  <c r="G34" i="10" a="1"/>
  <c r="G34" i="10" s="1"/>
  <c r="G33" i="10" a="1"/>
  <c r="G33" i="10" s="1"/>
  <c r="G32" i="10" a="1"/>
  <c r="G32" i="10" s="1"/>
  <c r="G31" i="10" a="1"/>
  <c r="G31" i="10" s="1"/>
  <c r="G30" i="10" a="1"/>
  <c r="G30" i="10" s="1"/>
  <c r="G29" i="10" a="1"/>
  <c r="G29" i="10" s="1"/>
  <c r="G28" i="10" a="1"/>
  <c r="G28" i="10" s="1"/>
  <c r="G27" i="10" a="1"/>
  <c r="G27" i="10" s="1"/>
  <c r="G26" i="10" a="1"/>
  <c r="G26" i="10" s="1"/>
  <c r="G25" i="10" a="1"/>
  <c r="G25" i="10" s="1"/>
  <c r="G24" i="10" a="1"/>
  <c r="G24" i="10" s="1"/>
  <c r="G23" i="10" a="1"/>
  <c r="G23" i="10" s="1"/>
  <c r="G22" i="10" a="1"/>
  <c r="G22" i="10" s="1"/>
  <c r="G21" i="10" a="1"/>
  <c r="G21" i="10" s="1"/>
  <c r="G20" i="10" a="1"/>
  <c r="G20" i="10" s="1"/>
  <c r="G19" i="10" a="1"/>
  <c r="G19" i="10" s="1"/>
  <c r="G18" i="10" a="1"/>
  <c r="G18" i="10" s="1"/>
  <c r="G17" i="10" a="1"/>
  <c r="G17" i="10" s="1"/>
  <c r="G15" i="10" a="1"/>
  <c r="G15" i="10" s="1"/>
  <c r="G13" i="10" a="1"/>
  <c r="G13" i="10" s="1"/>
  <c r="G11" i="10" a="1"/>
  <c r="G11" i="10" s="1"/>
  <c r="G9" i="10" a="1"/>
  <c r="G9" i="10" s="1"/>
  <c r="G7" i="10" a="1"/>
  <c r="G7" i="10" s="1"/>
  <c r="G4" i="10" a="1"/>
  <c r="G4" i="10" s="1"/>
  <c r="K39" i="10" a="1"/>
  <c r="K39" i="10" s="1"/>
  <c r="K38" i="10" a="1"/>
  <c r="K38" i="10" s="1"/>
  <c r="K37" i="10" a="1"/>
  <c r="K37" i="10" s="1"/>
  <c r="K36" i="10" a="1"/>
  <c r="K36" i="10" s="1"/>
  <c r="K35" i="10" a="1"/>
  <c r="K35" i="10" s="1"/>
  <c r="K34" i="10" a="1"/>
  <c r="K34" i="10" s="1"/>
  <c r="K33" i="10" a="1"/>
  <c r="K33" i="10" s="1"/>
  <c r="K32" i="10" a="1"/>
  <c r="K32" i="10" s="1"/>
  <c r="K31" i="10" a="1"/>
  <c r="K31" i="10" s="1"/>
  <c r="K30" i="10" a="1"/>
  <c r="K30" i="10" s="1"/>
  <c r="K29" i="10" a="1"/>
  <c r="K29" i="10" s="1"/>
  <c r="K28" i="10" a="1"/>
  <c r="K28" i="10" s="1"/>
  <c r="K27" i="10" a="1"/>
  <c r="K27" i="10" s="1"/>
  <c r="K26" i="10" a="1"/>
  <c r="K26" i="10" s="1"/>
  <c r="K25" i="10" a="1"/>
  <c r="K25" i="10" s="1"/>
  <c r="K24" i="10" a="1"/>
  <c r="K24" i="10" s="1"/>
  <c r="K23" i="10" a="1"/>
  <c r="K23" i="10" s="1"/>
  <c r="K22" i="10" a="1"/>
  <c r="K22" i="10" s="1"/>
  <c r="K21" i="10" a="1"/>
  <c r="K21" i="10" s="1"/>
  <c r="K20" i="10" a="1"/>
  <c r="K20" i="10" s="1"/>
  <c r="K19" i="10" a="1"/>
  <c r="K19" i="10" s="1"/>
  <c r="K18" i="10" a="1"/>
  <c r="K18" i="10" s="1"/>
  <c r="K17" i="10" a="1"/>
  <c r="K17" i="10" s="1"/>
  <c r="K16" i="10" a="1"/>
  <c r="K16" i="10" s="1"/>
  <c r="K15" i="10" a="1"/>
  <c r="K15" i="10" s="1"/>
  <c r="K14" i="10" a="1"/>
  <c r="K14" i="10" s="1"/>
  <c r="K13" i="10" a="1"/>
  <c r="K13" i="10" s="1"/>
  <c r="K12" i="10" a="1"/>
  <c r="K12" i="10" s="1"/>
  <c r="K11" i="10" a="1"/>
  <c r="K11" i="10" s="1"/>
  <c r="K10" i="10" a="1"/>
  <c r="K10" i="10" s="1"/>
  <c r="K9" i="10" a="1"/>
  <c r="K9" i="10" s="1"/>
  <c r="K8" i="10" a="1"/>
  <c r="K8" i="10" s="1"/>
  <c r="K7" i="10" a="1"/>
  <c r="K7" i="10" s="1"/>
  <c r="K6" i="10" a="1"/>
  <c r="K6" i="10" s="1"/>
  <c r="K5" i="10" a="1"/>
  <c r="K5" i="10" s="1"/>
  <c r="K4" i="10" a="1"/>
  <c r="K4" i="10" s="1"/>
  <c r="H39" i="10" a="1"/>
  <c r="H39" i="10" s="1"/>
  <c r="H38" i="10" a="1"/>
  <c r="H38" i="10" s="1"/>
  <c r="H37" i="10" a="1"/>
  <c r="H37" i="10" s="1"/>
  <c r="H36" i="10" a="1"/>
  <c r="H36" i="10" s="1"/>
  <c r="H35" i="10" a="1"/>
  <c r="H35" i="10" s="1"/>
  <c r="H34" i="10" a="1"/>
  <c r="H34" i="10" s="1"/>
  <c r="H33" i="10" a="1"/>
  <c r="H33" i="10" s="1"/>
  <c r="H32" i="10" a="1"/>
  <c r="H32" i="10" s="1"/>
  <c r="H31" i="10" a="1"/>
  <c r="H31" i="10" s="1"/>
  <c r="H30" i="10" a="1"/>
  <c r="H30" i="10" s="1"/>
  <c r="H29" i="10" a="1"/>
  <c r="H29" i="10" s="1"/>
  <c r="H28" i="10" a="1"/>
  <c r="H28" i="10" s="1"/>
  <c r="H27" i="10" a="1"/>
  <c r="H27" i="10" s="1"/>
  <c r="H26" i="10" a="1"/>
  <c r="H26" i="10" s="1"/>
  <c r="H25" i="10" a="1"/>
  <c r="H25" i="10" s="1"/>
  <c r="H24" i="10" a="1"/>
  <c r="H24" i="10" s="1"/>
  <c r="H23" i="10" a="1"/>
  <c r="H23" i="10" s="1"/>
  <c r="H22" i="10" a="1"/>
  <c r="H22" i="10" s="1"/>
  <c r="H21" i="10" a="1"/>
  <c r="H21" i="10" s="1"/>
  <c r="H20" i="10" a="1"/>
  <c r="H20" i="10" s="1"/>
  <c r="H19" i="10" a="1"/>
  <c r="H19" i="10" s="1"/>
  <c r="H18" i="10" a="1"/>
  <c r="H18" i="10" s="1"/>
  <c r="H17" i="10" a="1"/>
  <c r="H17" i="10" s="1"/>
  <c r="H16" i="10" a="1"/>
  <c r="H16" i="10" s="1"/>
  <c r="H15" i="10" a="1"/>
  <c r="H15" i="10" s="1"/>
  <c r="H14" i="10" a="1"/>
  <c r="H14" i="10" s="1"/>
  <c r="H13" i="10" a="1"/>
  <c r="H13" i="10" s="1"/>
  <c r="H12" i="10" a="1"/>
  <c r="H12" i="10" s="1"/>
  <c r="H11" i="10" a="1"/>
  <c r="H11" i="10" s="1"/>
  <c r="H10" i="10" a="1"/>
  <c r="H10" i="10" s="1"/>
  <c r="H9" i="10" a="1"/>
  <c r="H9" i="10" s="1"/>
  <c r="H8" i="10" a="1"/>
  <c r="H8" i="10" s="1"/>
  <c r="H7" i="10" a="1"/>
  <c r="H7" i="10" s="1"/>
  <c r="H6" i="10" a="1"/>
  <c r="H6" i="10" s="1"/>
  <c r="H5" i="10" a="1"/>
  <c r="H5" i="10" s="1"/>
  <c r="H4" i="10" a="1"/>
  <c r="H4" i="10" s="1"/>
  <c r="C41" i="10" l="1"/>
  <c r="AN5" i="1" l="1"/>
  <c r="AN384" i="1" s="1"/>
  <c r="AR5" i="1" l="1"/>
  <c r="AR384" i="1" s="1"/>
  <c r="I31" i="10" a="1"/>
  <c r="I31" i="10" s="1"/>
  <c r="I38" i="10" a="1"/>
  <c r="I38" i="10" s="1"/>
  <c r="I22" i="10" a="1"/>
  <c r="I22" i="10" s="1"/>
  <c r="I14" i="10" a="1"/>
  <c r="I14" i="10" s="1"/>
  <c r="I6" i="10" a="1"/>
  <c r="I6" i="10" s="1"/>
  <c r="I24" i="10" a="1"/>
  <c r="I24" i="10" s="1"/>
  <c r="I37" i="10" a="1"/>
  <c r="I37" i="10" s="1"/>
  <c r="I29" i="10" a="1"/>
  <c r="I29" i="10" s="1"/>
  <c r="I21" i="10" a="1"/>
  <c r="I21" i="10" s="1"/>
  <c r="I13" i="10" a="1"/>
  <c r="I13" i="10" s="1"/>
  <c r="I5" i="10" a="1"/>
  <c r="I5" i="10" s="1"/>
  <c r="I9" i="10" a="1"/>
  <c r="I9" i="10" s="1"/>
  <c r="I8" i="10" a="1"/>
  <c r="I8" i="10" s="1"/>
  <c r="I36" i="10" a="1"/>
  <c r="I36" i="10" s="1"/>
  <c r="I28" i="10" a="1"/>
  <c r="I28" i="10" s="1"/>
  <c r="I20" i="10" a="1"/>
  <c r="I20" i="10" s="1"/>
  <c r="I12" i="10" a="1"/>
  <c r="I12" i="10" s="1"/>
  <c r="I4" i="10" a="1"/>
  <c r="I4" i="10" s="1"/>
  <c r="I11" i="10" a="1"/>
  <c r="I11" i="10" s="1"/>
  <c r="I34" i="10" a="1"/>
  <c r="I34" i="10" s="1"/>
  <c r="I18" i="10" a="1"/>
  <c r="I18" i="10" s="1"/>
  <c r="I33" i="10" a="1"/>
  <c r="I33" i="10" s="1"/>
  <c r="I32" i="10" a="1"/>
  <c r="I32" i="10" s="1"/>
  <c r="I35" i="10" a="1"/>
  <c r="I35" i="10" s="1"/>
  <c r="I27" i="10" a="1"/>
  <c r="I27" i="10" s="1"/>
  <c r="I19" i="10" a="1"/>
  <c r="I19" i="10" s="1"/>
  <c r="I26" i="10" a="1"/>
  <c r="I26" i="10" s="1"/>
  <c r="I10" i="10" a="1"/>
  <c r="I10" i="10" s="1"/>
  <c r="I25" i="10" a="1"/>
  <c r="I25" i="10" s="1"/>
  <c r="I16" i="10" a="1"/>
  <c r="I16" i="10" s="1"/>
  <c r="E13" i="10" a="1"/>
  <c r="E13" i="10" s="1"/>
  <c r="E10" i="10" a="1"/>
  <c r="E10" i="10" s="1"/>
  <c r="E7" i="10" a="1"/>
  <c r="E7" i="10" s="1"/>
  <c r="E5" i="10" a="1"/>
  <c r="E5" i="10" s="1"/>
  <c r="E4" i="10" a="1"/>
  <c r="E4" i="10" s="1"/>
  <c r="E11" i="10" a="1"/>
  <c r="E11" i="10" s="1"/>
  <c r="E8" i="10" a="1"/>
  <c r="E8" i="10" s="1"/>
  <c r="E39" i="10" a="1"/>
  <c r="E39" i="10" s="1"/>
  <c r="E38" i="10" a="1"/>
  <c r="E38" i="10" s="1"/>
  <c r="E37" i="10" a="1"/>
  <c r="E37" i="10" s="1"/>
  <c r="E36" i="10" a="1"/>
  <c r="E36" i="10" s="1"/>
  <c r="E35" i="10" a="1"/>
  <c r="E35" i="10" s="1"/>
  <c r="E34" i="10" a="1"/>
  <c r="E34" i="10" s="1"/>
  <c r="E33" i="10" a="1"/>
  <c r="E33" i="10" s="1"/>
  <c r="E32" i="10" a="1"/>
  <c r="E32" i="10" s="1"/>
  <c r="E31" i="10" a="1"/>
  <c r="E31" i="10" s="1"/>
  <c r="E30" i="10" a="1"/>
  <c r="E30" i="10" s="1"/>
  <c r="E29" i="10" a="1"/>
  <c r="E29" i="10" s="1"/>
  <c r="E28" i="10" a="1"/>
  <c r="E28" i="10" s="1"/>
  <c r="E27" i="10" a="1"/>
  <c r="E27" i="10" s="1"/>
  <c r="E26" i="10" a="1"/>
  <c r="E26" i="10" s="1"/>
  <c r="E25" i="10" a="1"/>
  <c r="E25" i="10" s="1"/>
  <c r="E24" i="10" a="1"/>
  <c r="E24" i="10" s="1"/>
  <c r="E23" i="10" a="1"/>
  <c r="E23" i="10" s="1"/>
  <c r="E22" i="10" a="1"/>
  <c r="E22" i="10" s="1"/>
  <c r="E21" i="10" a="1"/>
  <c r="E21" i="10" s="1"/>
  <c r="E20" i="10" a="1"/>
  <c r="E20" i="10" s="1"/>
  <c r="E19" i="10" a="1"/>
  <c r="E19" i="10" s="1"/>
  <c r="E18" i="10" a="1"/>
  <c r="E18" i="10" s="1"/>
  <c r="E17" i="10" a="1"/>
  <c r="E17" i="10" s="1"/>
  <c r="E16" i="10" a="1"/>
  <c r="E16" i="10" s="1"/>
  <c r="E15" i="10" a="1"/>
  <c r="E15" i="10" s="1"/>
  <c r="E14" i="10" a="1"/>
  <c r="E14" i="10" s="1"/>
  <c r="E12" i="10" a="1"/>
  <c r="E12" i="10" s="1"/>
  <c r="E9" i="10" a="1"/>
  <c r="E9" i="10" s="1"/>
  <c r="E6" i="10" a="1"/>
  <c r="E6" i="10" s="1"/>
  <c r="D39" i="10" a="1"/>
  <c r="D39" i="10" s="1"/>
  <c r="D38" i="10" a="1"/>
  <c r="D38" i="10" s="1"/>
  <c r="D37" i="10" a="1"/>
  <c r="D37" i="10" s="1"/>
  <c r="D36" i="10" a="1"/>
  <c r="D36" i="10" s="1"/>
  <c r="D35" i="10" a="1"/>
  <c r="D35" i="10" s="1"/>
  <c r="D34" i="10" a="1"/>
  <c r="D34" i="10" s="1"/>
  <c r="D33" i="10" a="1"/>
  <c r="D33" i="10" s="1"/>
  <c r="D32" i="10" a="1"/>
  <c r="D32" i="10" s="1"/>
  <c r="D31" i="10" a="1"/>
  <c r="D31" i="10" s="1"/>
  <c r="D30" i="10" a="1"/>
  <c r="D30" i="10" s="1"/>
  <c r="D29" i="10" a="1"/>
  <c r="D29" i="10" s="1"/>
  <c r="D28" i="10" a="1"/>
  <c r="D28" i="10" s="1"/>
  <c r="D27" i="10" a="1"/>
  <c r="D27" i="10" s="1"/>
  <c r="D26" i="10" a="1"/>
  <c r="D26" i="10" s="1"/>
  <c r="D25" i="10" a="1"/>
  <c r="D25" i="10" s="1"/>
  <c r="D24" i="10" a="1"/>
  <c r="D24" i="10" s="1"/>
  <c r="D23" i="10" a="1"/>
  <c r="D23" i="10" s="1"/>
  <c r="D22" i="10" a="1"/>
  <c r="D22" i="10" s="1"/>
  <c r="D21" i="10" a="1"/>
  <c r="D21" i="10" s="1"/>
  <c r="D20" i="10" a="1"/>
  <c r="D20" i="10" s="1"/>
  <c r="D19" i="10" a="1"/>
  <c r="D19" i="10" s="1"/>
  <c r="D18" i="10" a="1"/>
  <c r="D18" i="10" s="1"/>
  <c r="D17" i="10" a="1"/>
  <c r="D17" i="10" s="1"/>
  <c r="D16" i="10" a="1"/>
  <c r="D16" i="10" s="1"/>
  <c r="D15" i="10" a="1"/>
  <c r="D15" i="10" s="1"/>
  <c r="D14" i="10" a="1"/>
  <c r="D14" i="10" s="1"/>
  <c r="D13" i="10" a="1"/>
  <c r="D13" i="10" s="1"/>
  <c r="D12" i="10" a="1"/>
  <c r="D12" i="10" s="1"/>
  <c r="D11" i="10" a="1"/>
  <c r="D11" i="10" s="1"/>
  <c r="D10" i="10" a="1"/>
  <c r="D10" i="10" s="1"/>
  <c r="D9" i="10" a="1"/>
  <c r="D9" i="10" s="1"/>
  <c r="D8" i="10" a="1"/>
  <c r="D8" i="10" s="1"/>
  <c r="D7" i="10" a="1"/>
  <c r="D7" i="10" s="1"/>
  <c r="D6" i="10" a="1"/>
  <c r="D6" i="10" s="1"/>
  <c r="D5" i="10" a="1"/>
  <c r="D5" i="10" s="1"/>
  <c r="D4" i="10" a="1"/>
  <c r="D4" i="10" s="1"/>
  <c r="AS5" i="1"/>
  <c r="AS384" i="1" s="1"/>
  <c r="I30" i="10" l="1" a="1"/>
  <c r="I30" i="10" s="1"/>
  <c r="I17" i="10" a="1"/>
  <c r="I17" i="10" s="1"/>
  <c r="I7" i="10" a="1"/>
  <c r="I7" i="10" s="1"/>
  <c r="I39" i="10" a="1"/>
  <c r="I39" i="10" s="1"/>
  <c r="I15" i="10" a="1"/>
  <c r="I15" i="10" s="1"/>
  <c r="I23" i="10" a="1"/>
  <c r="I23" i="10" s="1"/>
  <c r="J39" i="10" a="1"/>
  <c r="J39" i="10" s="1"/>
  <c r="J38" i="10" a="1"/>
  <c r="J38" i="10" s="1"/>
  <c r="J37" i="10" a="1"/>
  <c r="J37" i="10" s="1"/>
  <c r="J36" i="10" a="1"/>
  <c r="J36" i="10" s="1"/>
  <c r="J35" i="10" a="1"/>
  <c r="J35" i="10" s="1"/>
  <c r="J34" i="10" a="1"/>
  <c r="J34" i="10" s="1"/>
  <c r="J33" i="10" a="1"/>
  <c r="J33" i="10" s="1"/>
  <c r="J32" i="10" a="1"/>
  <c r="J32" i="10" s="1"/>
  <c r="J31" i="10" a="1"/>
  <c r="J31" i="10" s="1"/>
  <c r="J30" i="10" a="1"/>
  <c r="J30" i="10" s="1"/>
  <c r="J29" i="10" a="1"/>
  <c r="J29" i="10" s="1"/>
  <c r="J28" i="10" a="1"/>
  <c r="J28" i="10" s="1"/>
  <c r="J27" i="10" a="1"/>
  <c r="J27" i="10" s="1"/>
  <c r="J26" i="10" a="1"/>
  <c r="J26" i="10" s="1"/>
  <c r="J25" i="10" a="1"/>
  <c r="J25" i="10" s="1"/>
  <c r="J24" i="10" a="1"/>
  <c r="J24" i="10" s="1"/>
  <c r="J23" i="10" a="1"/>
  <c r="J23" i="10" s="1"/>
  <c r="J22" i="10" a="1"/>
  <c r="J22" i="10" s="1"/>
  <c r="J21" i="10" a="1"/>
  <c r="J21" i="10" s="1"/>
  <c r="J20" i="10" a="1"/>
  <c r="J20" i="10" s="1"/>
  <c r="J19" i="10" a="1"/>
  <c r="J19" i="10" s="1"/>
  <c r="J18" i="10" a="1"/>
  <c r="J18" i="10" s="1"/>
  <c r="J17" i="10" a="1"/>
  <c r="J17" i="10" s="1"/>
  <c r="J16" i="10" a="1"/>
  <c r="J16" i="10" s="1"/>
  <c r="J15" i="10" a="1"/>
  <c r="J15" i="10" s="1"/>
  <c r="J14" i="10" a="1"/>
  <c r="J14" i="10" s="1"/>
  <c r="J13" i="10" a="1"/>
  <c r="J13" i="10" s="1"/>
  <c r="J12" i="10" a="1"/>
  <c r="J12" i="10" s="1"/>
  <c r="J11" i="10" a="1"/>
  <c r="J11" i="10" s="1"/>
  <c r="J10" i="10" a="1"/>
  <c r="J10" i="10" s="1"/>
  <c r="J9" i="10" a="1"/>
  <c r="J9" i="10" s="1"/>
  <c r="J8" i="10" a="1"/>
  <c r="J8" i="10" s="1"/>
  <c r="J7" i="10" a="1"/>
  <c r="J7" i="10" s="1"/>
  <c r="J6" i="10" a="1"/>
  <c r="J6" i="10" s="1"/>
  <c r="J5" i="10" a="1"/>
  <c r="J5" i="10" s="1"/>
  <c r="J4" i="10" a="1"/>
  <c r="J4" i="10" s="1"/>
  <c r="F21" i="10"/>
  <c r="J41" i="10" l="1"/>
  <c r="D41" i="10" l="1"/>
  <c r="K41" i="10" l="1"/>
  <c r="E41" i="10"/>
  <c r="G41" i="10"/>
  <c r="H41" i="10"/>
  <c r="I41" i="10" l="1"/>
  <c r="F14" i="10" l="1"/>
  <c r="F8" i="10"/>
  <c r="F34" i="10"/>
  <c r="F26" i="10"/>
  <c r="F9" i="10"/>
  <c r="F4" i="10"/>
  <c r="F36" i="10"/>
  <c r="F28" i="10"/>
  <c r="F19" i="10"/>
  <c r="F7" i="10"/>
  <c r="F33" i="10"/>
  <c r="F25" i="10"/>
  <c r="F35" i="10"/>
  <c r="F27" i="10"/>
  <c r="F18" i="10"/>
  <c r="F15" i="10"/>
  <c r="F10" i="10"/>
  <c r="F16" i="10"/>
  <c r="F12" i="10"/>
  <c r="F38" i="10"/>
  <c r="F30" i="10"/>
  <c r="F22" i="10"/>
  <c r="F5" i="10"/>
  <c r="F32" i="10"/>
  <c r="F24" i="10"/>
  <c r="F11" i="10"/>
  <c r="F37" i="10"/>
  <c r="F29" i="10"/>
  <c r="F20" i="10"/>
  <c r="F39" i="10"/>
  <c r="F31" i="10"/>
  <c r="F23" i="10"/>
  <c r="F17" i="10"/>
  <c r="F13" i="10"/>
  <c r="F6" i="10"/>
  <c r="F4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tc={A1C2B72A-D0A8-4F92-8A10-D57D7508070B}</author>
    <author>tc={A6239F4F-47B9-48D5-9A98-76C3287A161D}</author>
    <author>tc={1E805B28-0ACD-4871-89CC-6249066DA92A}</author>
    <author>tc={8F798959-3364-42AA-B5B8-4A64484D28F8}</author>
    <author>tc={15113461-15F6-4203-8367-0D42498A494D}</author>
    <author>tc={67F407BB-5A54-45EC-821F-30BF487AE63B}</author>
  </authors>
  <commentList>
    <comment ref="C2" authorId="0" shapeId="0" xr:uid="{A1C2B72A-D0A8-4F92-8A10-D57D7508070B}">
      <text>
        <t>[Comentario encadenado]
Su versión de Excel le permite leer este comentario encadenado; sin embargo, las ediciones que se apliquen se quitarán si el archivo se abre en una versión más reciente de Excel. Más información: https://go.microsoft.com/fwlink/?linkid=870924
Comentario:
    Total de acciones al corte para seguimiento</t>
      </text>
    </comment>
    <comment ref="D2" authorId="1" shapeId="0" xr:uid="{A6239F4F-47B9-48D5-9A98-76C3287A161D}">
      <text>
        <t>[Comentario encadenado]
Su versión de Excel le permite leer este comentario encadenado; sin embargo, las ediciones que se apliquen se quitarán si el archivo se abre en una versión más reciente de Excel. Más información: https://go.microsoft.com/fwlink/?linkid=870924
Comentario:
    Acciones cuya fecha de finalización esta dentro del corte de evaluación</t>
      </text>
    </comment>
    <comment ref="E2" authorId="2" shapeId="0" xr:uid="{1E805B28-0ACD-4871-89CC-6249066DA92A}">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la fecha de finalización es posterior al corte evaluado, sin embargo, quedaron al 100%.</t>
      </text>
    </comment>
    <comment ref="F2" authorId="3" shapeId="0" xr:uid="{8F798959-3364-42AA-B5B8-4A64484D28F8}">
      <text>
        <t>[Comentario encadenado]
Su versión de Excel le permite leer este comentario encadenado; sin embargo, las ediciones que se apliquen se quitarán si el archivo se abre en una versión más reciente de Excel. Más información: https://go.microsoft.com/fwlink/?linkid=870924
Comentario:
    La suma de las acciones al corte y las acciones con cierre anticipado</t>
      </text>
    </comment>
    <comment ref="I2" authorId="4" shapeId="0" xr:uid="{15113461-15F6-4203-8367-0D42498A494D}">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porcentaje de acciones al corte, las que tienen cierre anticipado y las vencidas.</t>
      </text>
    </comment>
    <comment ref="K2" authorId="5" shapeId="0" xr:uid="{67F407BB-5A54-45EC-821F-30BF487AE63B}">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después del seguimiento quedaron abiertas.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tc={D6A45189-6704-4F62-834A-A8F34AF56181}</author>
    <author>tc={ACE0CEF7-396A-4929-A762-805D5AEDA9B8}</author>
    <author>tc={63DC2183-83E4-44D3-8C31-E136CEDAD390}</author>
    <author>tc={CA3BE843-A66A-44AD-81B9-DF3B6E367AE9}</author>
    <author>tc={BBFF3934-3446-4363-A2AF-C4A0FA591082}</author>
  </authors>
  <commentList>
    <comment ref="AN4" authorId="0" shapeId="0" xr:uid="{D6A45189-6704-4F62-834A-A8F34AF5618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 ref="AO4" authorId="1" shapeId="0" xr:uid="{ACE0CEF7-396A-4929-A762-805D5AEDA9B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esta abierta en general</t>
      </text>
    </comment>
    <comment ref="AP4" authorId="2" shapeId="0" xr:uid="{63DC2183-83E4-44D3-8C31-E136CEDAD39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quedo cerrada la acción. Cerrada es 1.</t>
      </text>
    </comment>
    <comment ref="AQ4" authorId="3" shapeId="0" xr:uid="{CA3BE843-A66A-44AD-81B9-DF3B6E367AE9}">
      <text>
        <t>[Comentario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fin esta vacia es 0
2. Si la acción quedo abierta y la Fecha fin es &lt;= a la del corte es 1</t>
      </text>
    </comment>
    <comment ref="AR4" authorId="4" shapeId="0" xr:uid="{BBFF3934-3446-4363-A2AF-C4A0FA591082}">
      <text>
        <t>[Comentario encadenado]
Su versión de Excel le permite leer este comentario encadenado; sin embargo, las ediciones que se apliquen se quitarán si el archivo se abre en una versión más reciente de Excel. Más información: https://go.microsoft.com/fwlink/?linkid=870924
Comentario:
    1 determina que la acción esta dentro del corte, sea por fecha fin o por cierre anticipado</t>
      </text>
    </comment>
  </commentList>
</comments>
</file>

<file path=xl/sharedStrings.xml><?xml version="1.0" encoding="utf-8"?>
<sst xmlns="http://schemas.openxmlformats.org/spreadsheetml/2006/main" count="6574" uniqueCount="1533">
  <si>
    <t>CARACTERISTICA DEL HALLAZGO</t>
  </si>
  <si>
    <t>Plan de mejoramiento No.</t>
  </si>
  <si>
    <t>No</t>
  </si>
  <si>
    <t>NO. AUDITORÍA Y/O EVALUACIÓN</t>
  </si>
  <si>
    <t>FECHA EMISION DE INFORME</t>
  </si>
  <si>
    <t>TIPO DE HALLAZGO</t>
  </si>
  <si>
    <t xml:space="preserve">CÓDIGO DEL HALLAZGO </t>
  </si>
  <si>
    <t>PROCESO</t>
  </si>
  <si>
    <t>TIPO DE MECANISMO DE CONTROL SIG</t>
  </si>
  <si>
    <t>FUENTE</t>
  </si>
  <si>
    <t>AC/AP/AM</t>
  </si>
  <si>
    <t>TIPO DE PLAN</t>
  </si>
  <si>
    <t>IDENTIFICADOR</t>
  </si>
  <si>
    <t>FECHA RECEPCION DEL PLAN
DD/MM/AAAA</t>
  </si>
  <si>
    <t>Corrección No.</t>
  </si>
  <si>
    <t>Corrección</t>
  </si>
  <si>
    <t>Responsable Corrección</t>
  </si>
  <si>
    <t>Fecha</t>
  </si>
  <si>
    <t xml:space="preserve">Acción No. </t>
  </si>
  <si>
    <t>CAUSAS</t>
  </si>
  <si>
    <t>ACCIONES DE MEJORAMIENTO</t>
  </si>
  <si>
    <t>DESCRIPCIÓN DE LAS METAS</t>
  </si>
  <si>
    <t xml:space="preserve"> UNIDAD DE MEDIDA DE LAS METAS</t>
  </si>
  <si>
    <t>CANTIDAD DE LA META</t>
  </si>
  <si>
    <t>FECHA INICIACIÓN DE LAS METAS
DD/MM/AAAA</t>
  </si>
  <si>
    <t>FECHA TERMINACIÓN DE LAS METAS
DD/MM/AAAA</t>
  </si>
  <si>
    <t>RESPONSABLE</t>
  </si>
  <si>
    <t xml:space="preserve">DEPENDENCIA </t>
  </si>
  <si>
    <t>ESTADO C/A</t>
  </si>
  <si>
    <t>% REAL EJEC</t>
  </si>
  <si>
    <t xml:space="preserve">DETALLE DE ACCIONES EJECUTADAS / EVIDENCIAS Y/O SOPORTES </t>
  </si>
  <si>
    <t>E1</t>
  </si>
  <si>
    <t>RESULTADOS DEL SEGUIMIENTO (Porqué es o no es eficaz)</t>
  </si>
  <si>
    <t>AC</t>
  </si>
  <si>
    <t>Subdirección de Apoyo a la Gestión de las IES</t>
  </si>
  <si>
    <t>Oportunidad de Mejora</t>
  </si>
  <si>
    <t>Gestión de Servicios TIC</t>
  </si>
  <si>
    <t>Mecanismos de Evaluación Independiente –Interna</t>
  </si>
  <si>
    <t>Oficina de Tecnología y Sistemas de Información</t>
  </si>
  <si>
    <t>Proceso</t>
  </si>
  <si>
    <t>Oficina Asesora Jurídica</t>
  </si>
  <si>
    <t>Dirección de Calidad para la Educación Preescolar, Básica y Media</t>
  </si>
  <si>
    <t>Implementación de Política</t>
  </si>
  <si>
    <t>Subdirección de Desarrollo Organizacional</t>
  </si>
  <si>
    <t>Oficina Asesora de Planeación y Finanzas</t>
  </si>
  <si>
    <t>Hallazgo</t>
  </si>
  <si>
    <t>Subdirección de Acceso</t>
  </si>
  <si>
    <t>Gestión Administrativa</t>
  </si>
  <si>
    <t>Gestión Financiera</t>
  </si>
  <si>
    <t>Auditoría y/o Evaluación OCI</t>
  </si>
  <si>
    <r>
      <t>FORMULACIÓN  PLAN DE MEJORAMIENTO</t>
    </r>
    <r>
      <rPr>
        <b/>
        <sz val="12"/>
        <color indexed="10"/>
        <rFont val="Arial Narrow"/>
        <family val="2"/>
      </rPr>
      <t xml:space="preserve"> (INFORMACION A SER DILIGENCIADA POR EL LIDER DEL PROCESO)</t>
    </r>
  </si>
  <si>
    <t>Gestión Jurídica</t>
  </si>
  <si>
    <t>Subdirección de Aseguramiento de la Calidad de la Educación Superior</t>
  </si>
  <si>
    <t>CODIGO SIG</t>
  </si>
  <si>
    <t>Subdirección de Gestión Financiera</t>
  </si>
  <si>
    <t>Oficina Asesora de Comunicaciones</t>
  </si>
  <si>
    <t>Gestión de Procesos y Mejora</t>
  </si>
  <si>
    <t>AM</t>
  </si>
  <si>
    <t>Servicio al Ciudadano</t>
  </si>
  <si>
    <t>Mecanismos de Evaluación Externa</t>
  </si>
  <si>
    <t>Gestión de Talento Humano</t>
  </si>
  <si>
    <t>Subdirección de Fomento de Competencias</t>
  </si>
  <si>
    <t>Dirección de Fortalecimiento a la Gestión Territorial</t>
  </si>
  <si>
    <t>Subdirección de Talento Humano</t>
  </si>
  <si>
    <t>FFIE</t>
  </si>
  <si>
    <t>2019-G-01</t>
  </si>
  <si>
    <t>Se encuentran sin conciliar 2.439 registros de embargos en razón a que no se cuenta con el oficio del juzgado y la nota debito del banco.</t>
  </si>
  <si>
    <t>Luisa Fernanda Urrutia Corredor</t>
  </si>
  <si>
    <t>Oficina de Cooperación y Asuntos Internacionales</t>
  </si>
  <si>
    <t>Autoevaluación</t>
  </si>
  <si>
    <t>Evaluación de Política</t>
  </si>
  <si>
    <t>Subdirección de Fortalecimiento Institucional</t>
  </si>
  <si>
    <t>Subdirección de Gestión Administrativa</t>
  </si>
  <si>
    <t>Subdirección de Desarrollo Sectorial</t>
  </si>
  <si>
    <t>Maura Yuliana Ramirez Goez</t>
  </si>
  <si>
    <t>Subdirección de Permanencia</t>
  </si>
  <si>
    <t>Dirección de Fomento de la Educación Superior</t>
  </si>
  <si>
    <t>Establecer e implementar un plan de trabajo que permita la revisión, actualización y mejora de la metodología y herramienta para el reporte de PSNC</t>
  </si>
  <si>
    <t>Resultados de la revisión por la dirección del SIG</t>
  </si>
  <si>
    <t>Dirección de Primera Infancia</t>
  </si>
  <si>
    <t xml:space="preserve">Aprobación y publicación de la nueva metodología y sus instrumentos para las salidas no conforme </t>
  </si>
  <si>
    <t>Aplicación de la nueva metodología, con sus instrumentos, para el tratamiento del PSNC</t>
  </si>
  <si>
    <t>Documento publicado en el SIG/cantidad</t>
  </si>
  <si>
    <t>Informe de resultados del tramiento de las salidas no conforme con la nueva metodología</t>
  </si>
  <si>
    <t>Jenny Patricia Peña Rozo</t>
  </si>
  <si>
    <t>Unidad de Atención al Ciudadano</t>
  </si>
  <si>
    <t>Subdirección de Monitoreo y Control</t>
  </si>
  <si>
    <t>Subdirección de Inspección y Vigilancia</t>
  </si>
  <si>
    <t>Subdirección de Contratación</t>
  </si>
  <si>
    <t>Viceministerio de Educación Superior</t>
  </si>
  <si>
    <t>Dirección de Cobertura y Equidad</t>
  </si>
  <si>
    <t>Oficina de Control Interno</t>
  </si>
  <si>
    <t>Plan de mejoramiento cerrado como no efectivo</t>
  </si>
  <si>
    <t>Martha Lucia Carbonell Calderon</t>
  </si>
  <si>
    <t>Monica Alexandra Gonzalez Moreno</t>
  </si>
  <si>
    <t>Ingrid Bibiana Rodriguez Camelo</t>
  </si>
  <si>
    <t>Jessica Paola Ortiz Mendez</t>
  </si>
  <si>
    <t>Aura Rosa Gomez Avellaneda</t>
  </si>
  <si>
    <t>Luz Yanira Salamanca</t>
  </si>
  <si>
    <t xml:space="preserve">Maura Yuliana Ramirez Goez </t>
  </si>
  <si>
    <t>No conformidad</t>
  </si>
  <si>
    <t>Oportunidad de mejora</t>
  </si>
  <si>
    <t>Subdirección Recursos Humanos del Sector Educativo</t>
  </si>
  <si>
    <t>procedimiento actualizado</t>
  </si>
  <si>
    <t>Maura Yuliana Ramirez Goez / Contratista</t>
  </si>
  <si>
    <t>Fecha de Seguimiento OCI</t>
  </si>
  <si>
    <t>Documentos 
(Evidencias que se entregan)</t>
  </si>
  <si>
    <t>Evaluación otras entidades externas (CGR)</t>
  </si>
  <si>
    <t>Conclusion</t>
  </si>
  <si>
    <t>N/A</t>
  </si>
  <si>
    <t>Pendiente</t>
  </si>
  <si>
    <t>Kelly Johanna Gordillo Gomez</t>
  </si>
  <si>
    <t>Total</t>
  </si>
  <si>
    <t>En Gestión de Procesos y Mejora, dar celeridad a la actualización del portafolio de los servicios del MEN, para fortalecer la identificación y manejo de las posibles salidas no conformes de los procesos.</t>
  </si>
  <si>
    <t>Mejorar el nivel de análisis de los indicadores que se vienen midiendo en el proceso de gestión humana con el fin de fortalecer acciones y decisiones relacionadas con la meta establecida y el resultado obtenido en la gestión del talento humano.</t>
  </si>
  <si>
    <t>Fortalecer las acciones derivadas de las oportunidades identificadas con el fin visibilizar que estas se vayan cumpliendo en el tiempo y se pueden evaluar en cuanto a su cumplimiento.</t>
  </si>
  <si>
    <t>El objetivo de algunos enlaces no se describe claramente.</t>
  </si>
  <si>
    <t>Faltan algunos elementos para que la información se transmita acorde a lo que se requiere.</t>
  </si>
  <si>
    <t>El contenido no textual que se presenta al usuario no tiene una alternativa textual que cumple el mismo propósito.</t>
  </si>
  <si>
    <t>No se cuenta con un componente que ayuda con esta necesidad.</t>
  </si>
  <si>
    <t>El editor de contenidos de la entidad debe incluir un mecanismo para identificar la pronunciación específica de las palabras cuando su significado dentro del contexto resulte ambiguo.</t>
  </si>
  <si>
    <t>La funcionalidad de cambio de idioma solo funciona para algunas páginas principales, pero para ninguna de las opciones de atención y servicio al ciudadano.</t>
  </si>
  <si>
    <t>Cuando un texto requiere un nivel de lectura más avanzado que el nivel mínimo de educación secundaria, el editor de la entidad debe incluir un contenido suplementario o una versión que no requiera un nivel de lectura mayor a ese nivel educativo.</t>
  </si>
  <si>
    <t>Los descriptores del componente tipo acordeón no cuentan con descriptores de su propósito .</t>
  </si>
  <si>
    <t>Informe Auditoría ente certificador</t>
  </si>
  <si>
    <t>Auditoria OCI</t>
  </si>
  <si>
    <t>2021-AE-07</t>
  </si>
  <si>
    <t>NC5</t>
  </si>
  <si>
    <t>NC9</t>
  </si>
  <si>
    <t>NC13</t>
  </si>
  <si>
    <t>Margarita Rosa Jaimes Perez / Profesional Especializado</t>
  </si>
  <si>
    <t>David Alejandro Ceballos Guaneme / Profesional Especializado</t>
  </si>
  <si>
    <t>Modificar los enlaces de manera que permitan identificar el propósito de cada enlace con sólo el texto del enlace.</t>
  </si>
  <si>
    <t>Documento en word o excel (Editables) y en PDF</t>
  </si>
  <si>
    <t>Oficina de Innovación Educativa con Uso de Nuevas Tecnologías</t>
  </si>
  <si>
    <t>Maria del Pilar Ardila / Profesional</t>
  </si>
  <si>
    <t>Análisis de desempeño de los indicadores reiterado</t>
  </si>
  <si>
    <t>Luz Elena Sanchez Perilla / Profesional Especializado</t>
  </si>
  <si>
    <t>Modificar la meta establecida con el fin de tener coherencia entre el promedio de trabajadores y las enfermedades laborales.</t>
  </si>
  <si>
    <t>Algunas imágenes contienen texto dentro y no presentan esa información en el texto alternativo</t>
  </si>
  <si>
    <t>Agregar los textos correspondientes en el texto alternativo de cada imagen o ,si es pertinente, reemplazar la imagen por una que no contenga texto. (informe técnico que dé cuenta de la identificación y tratamiento de imágenes)</t>
  </si>
  <si>
    <t>Documento en word ó ppt ó excel (Editables) y en versión PDF</t>
  </si>
  <si>
    <t>Existen imágenes que no cuentan con alternativa textual</t>
  </si>
  <si>
    <t>Actualizar la información de los nuevos campos Title en el editor de contenidos publicados.</t>
  </si>
  <si>
    <t>La pagina de logeo no cuenta con un componente de cambio de tamaño del texto</t>
  </si>
  <si>
    <t>Seguimiento a la solicitud de implementación del componente de cambio de tamaño del texto en el CAS, remitida a la Oficina de Tecnologías y Sistemas de Información</t>
  </si>
  <si>
    <t>Memorandos Internos</t>
  </si>
  <si>
    <t>Validar la no utilización de palabras con significado ambiguo dentro del contexto.</t>
  </si>
  <si>
    <t>La pagina de logeo no tiene cambio de idioma.</t>
  </si>
  <si>
    <t>Seguimiento a la solicitud de implementación del cambio de idioma del CAS a la Oficina de Tecnologías y Sistemas de Información</t>
  </si>
  <si>
    <t>Validar que los contenidos no requieran para su lectura un nivel educativo más avanzado que educación secundaria</t>
  </si>
  <si>
    <t>Documento Manual de gestión editorial. Documento en word o excel (Editables) y en PDF</t>
  </si>
  <si>
    <t>Validar que el texto de los enlaces sea claro y tenga significado por sí solo</t>
  </si>
  <si>
    <t>El texto de los enlaces no es claro</t>
  </si>
  <si>
    <t>Acta de reunión</t>
  </si>
  <si>
    <t>William Otalora</t>
  </si>
  <si>
    <t>Ginna Katherine Castillo Silva</t>
  </si>
  <si>
    <t>Actividad Abierta</t>
  </si>
  <si>
    <t>Actividad Cerrada</t>
  </si>
  <si>
    <t>Actividad Vencida</t>
  </si>
  <si>
    <t>Acciones Corte y cerradas anticipadas</t>
  </si>
  <si>
    <t>Dependencia</t>
  </si>
  <si>
    <t>Cierre 
Anticipado</t>
  </si>
  <si>
    <t>Acciones 
Vencidas</t>
  </si>
  <si>
    <t>Acciones 
Cerradas</t>
  </si>
  <si>
    <t>Despacho del Ministerio</t>
  </si>
  <si>
    <t>Viceministerio de Educación Preescolar, Básica y Media</t>
  </si>
  <si>
    <t>Subdirección de Referentes y Evaluación de la Calidad Educativa</t>
  </si>
  <si>
    <t>Gestión de Comunicaciones</t>
  </si>
  <si>
    <t>Gestión del Conocimiento e Innovación</t>
  </si>
  <si>
    <t>Acciones no formuladas</t>
  </si>
  <si>
    <t>Acciones al corte</t>
  </si>
  <si>
    <t>Total Acciones corte</t>
  </si>
  <si>
    <t>Planes pendientes formular</t>
  </si>
  <si>
    <t>Acciones Abiertas</t>
  </si>
  <si>
    <t>Responsable</t>
  </si>
  <si>
    <t>Documento</t>
  </si>
  <si>
    <t>Acciones</t>
  </si>
  <si>
    <t>Plan de trabajo</t>
  </si>
  <si>
    <t>Matriz actualizada en el SIG.</t>
  </si>
  <si>
    <t>% Avance</t>
  </si>
  <si>
    <t>ICONTEC-2022</t>
  </si>
  <si>
    <t>En revisión del documento Matriz de peligros y riesgos TH-FT-41 V2 31 de diciembre del 2021, no se observan las actividades de conducción de vehículos. Adicionalmente, no se evidencia clasificación de riesgos para contratistas. La identificación de peligros y riesgos de acuerdo con lo establecido en los artículos: 2.2.4.6.15. Identificación de peligros, evaluación y valoración de los riesgos, 2.2.4.6.24. Medidas de prevención y control y 2.2.4.6.28. Contratación, se debe garantizar: ¿Se realiza independientemente de su forma de contratación y vinculación, y permita la identificación de los peligros y evaluación de los riesgos en seguridad y salud en el trabajo, con el fin que puedan ser priorizados y establecer los controles necesarios.¿ ¿Informar a los proveedores y contratistas al igual que a los trabajadores de este último, previo al inicio del contrato, los peligros y riesgos generales y específicos de su zona de trabajo incluidas las actividades o tareas de alto riesgo, rutinarias y no rutinarias, así como la forma de controlarlos y las medidas de prevención y atención de emergencias. En este propósito, se debe revisar periódicamente durante cada año, la rotación de personal y asegurar que, dentro del alcance de este numeral, el nuevo personal reciba la misma información.¿</t>
  </si>
  <si>
    <t xml:space="preserve">Finalizar el cargue de la Matriz IPEVAR de los procesos pendientes en el módulo del SGSST del SIG, y realizar la divulgación. </t>
  </si>
  <si>
    <t xml:space="preserve">Incluir dentro de los contenidos del componente del SGSST de la inducción y reinducción los peligros y riesgos generales y específicos de su zona de trabajo incluidas las actividades o tareas de alto riesgo, rutinarias y no rutinarias, así como la forma de controlarlos y las medidas de prevención. </t>
  </si>
  <si>
    <t>No se dio continuidad a la actualización de la Matriz IPEVAR y al cargue de las áreas pendientes en el módulo del SGSST del SIG.</t>
  </si>
  <si>
    <t>Durante entrevista y revisión documental se encontró acta de posesión como profesional especializado, Resolución 023408 del 18 de diciembre de 2020, quien funge como responsable del SGSST, se observa Manual de funciones, numeral III propósito principal gestionar el programa de seguridad y salud en el trabajo. En el marco de la normativa legal vigente, se debe establecer en el manual de funciones, en el numeral III Propósito principal, con alcance al SGSST y no a un programa, lo anterior podría llevar al incumplimiento de lo requerido en el Art. 2.2.4.6.8 Obligaciones de los empleadores. 10. Dirección de la Seguridad y Salud en el Trabajo-SST en las Empresas del Decreto 1072 de 2015.</t>
  </si>
  <si>
    <t>Se encontró oportunidad de mejora para el informe de revisión de revisión por la dirección, frente al establecimiento de las entradas pertinentes para la revisión requeridas por el Decreto 1072 de 2015, en las que se solicita, entre otras: Identificar la efectividad de los programas de rehabilitación de la salud de los trabajadores; la entidad no cuenta con un programa de rehabilitación. Por otra parte; en el requisito de Identificar la notificación y la investigación de incidentes, accidentes de trabajo y enfermedades laborales; se encontró que la entidad no se ha asegurado de la firma de los informes de las investigaciones de los accidentes por parte del representante legal art. 13 de la Resolución 1401 de 2007, ni de asegurar el reporte de los accidentes de trabajo a la EPS ARTÍCULO 62. Información de riesgos profesionales del Decreto Ley 1295 de 1994. Se debe asegurar que el informe de revisión por la dirección incluya todas las entradas requeridas por el Decreto 1072 de 2015, de manera proactiva y evaluando la estructura y el proceso de la gestión en seguridad y salud en el trabajo.</t>
  </si>
  <si>
    <t xml:space="preserve">Elaborar e implementar el Manual de Rehabilitación, incluyendo actividades de verificación las cuales serán socializadas en el informe de la alta dirección. </t>
  </si>
  <si>
    <t xml:space="preserve">Actualizar el procedimiento de TH-PR-13 Procedimiento: reportar e investigar incidentes y accidentes laborales en el MEN, incluyendo la firma del representante legal en el informe de investigación del AT. </t>
  </si>
  <si>
    <t>Manual publicado.</t>
  </si>
  <si>
    <t>Procedimiento actualizado (TH-PR-13).</t>
  </si>
  <si>
    <t>No se tiene programa de rehabilitación porque a la fecha de la auditoría, julio 21 de 2022 no se tenía como un requisito legal establecido, el cual con fecha a julio 28 de 2022 si se exige por norma, a través de la Resolución 3050 de 2022.</t>
  </si>
  <si>
    <t>Existió un conflicto de interpretación de la norma por parte del área de SST de la Entidad frente al reporte de los AT a la EPS. El numeral 9 del artículo 4 de la Resolución 1401 de 2007 establece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a su vez, el artículo 14 de la citada norma indica. REMISIÓN DE INVESTIGACIONES. El aportante debe remitir a la Administradora de Riesgos Profesionales a la que se encuentre afiliado, dentro de los quince (15) días siguientes a la ocurrencia del evento, el informe de investigación del accidente de trabajo mortal y de los accidentes graves definidos en el artículo 3o de la presente resolución. Por lo que no hay lugar a inferir que los AT que no estén clasificados conforme al artículo anterior deben a ser firmados por el representante legal.</t>
  </si>
  <si>
    <t>La entidad no se ha asegurado de realizar el reporte de los accidentes de trabajo a las entidades promotoras de salud EPS, ni de la firma por parte del representante legal de los informes de investigación. Durante entrevista y revisión documental a la trazabilidad del evento presentado el 28 de febrero de 2022, con informe de investigación del 11 de marzo de 2022, evento accidente laboral, 5 días de incapacidad, esguince pie derecho por resbalón; se encontró que no cuenta con firma del representante legal; no se evidenció comunicación del accidente a la EPS. Lo anterior incumple lo requerido en el ART. 62. Información de riesgos profesionales del Decreto Ley 1295 de 1994 y lo requerido en el Art. 13 de la Resolución 1401 de 2007.</t>
  </si>
  <si>
    <t xml:space="preserve">Realizar un proceso de verificación del reporte de los AT de acuerdo con lo establecido en la normatividad legal vigente. </t>
  </si>
  <si>
    <t>Evidencia de reporte a la EPS de los accidentes que se presenten en el mes.</t>
  </si>
  <si>
    <t>Existió un conflicto de interpretación de la norma por parte del área de SST de la Entidad frente al reporte de los AT a la EPS.</t>
  </si>
  <si>
    <t>Subdirección de Calidad Primera Infancia</t>
  </si>
  <si>
    <t>Subdirección de Cobertura Primera Infancia</t>
  </si>
  <si>
    <t>Evaluación y Asuntos Disciplinarios</t>
  </si>
  <si>
    <t>Planeación</t>
  </si>
  <si>
    <t>Gestión del Talento Humano</t>
  </si>
  <si>
    <t>OP1</t>
  </si>
  <si>
    <t>NC1</t>
  </si>
  <si>
    <t>NC12</t>
  </si>
  <si>
    <t>NC14</t>
  </si>
  <si>
    <t>NC16</t>
  </si>
  <si>
    <t>De acuerdo con la auditoría se requiere dar dar celeridad a la actualización del portafolio de los servicios del MEN, para fortalecer la identificación y manejo de las posibles salidas no conformes de los procesos.</t>
  </si>
  <si>
    <t>Presentar, ante el Comité de Gestión y Desempeño, la propuesta del portafolio de servicios del MEN.</t>
  </si>
  <si>
    <t>Socializar el portafolio de servicios del MEN aprobado por el Comité de Gestión y Desempeño.</t>
  </si>
  <si>
    <t>Generar plan de trabajo para articular el portafolio con la metodología de salidas no conformes</t>
  </si>
  <si>
    <t>Acta de comité de Gestión y Desempeño</t>
  </si>
  <si>
    <t>Lista de asistencia de socialización</t>
  </si>
  <si>
    <t>Durante la vigencia 2021, en la Subdirección de Talento Humano, al empezar las jornadas de planeación para 2022 se tuvieron en cuenta los resultados acumulados de los indicadores para la toma de decisiones, sin embargo, en lo corrido de la vigencia 2022 no se realizaron reuniones, mesas de trabajo o similares que permitieran tomar acciones, si a ellas hubiera lugar, frente a los procedimientos y actividades desarrolladas por la dependencia.</t>
  </si>
  <si>
    <t xml:space="preserve">David Leonardo Almanza Sanchez / Profesional Especializado	</t>
  </si>
  <si>
    <t>De acuerdo con el auditor se requiere fortalecer las acciones derivadas de las oportunidades identificadas con el fin visibilizar que estas se vayan cumpliendo en el tiempo y se pueden evaluar la efectividad de las mismas.</t>
  </si>
  <si>
    <t>Aplicar los instrumentos y analizar los resultados frente a la efectividad de las oportunidades.</t>
  </si>
  <si>
    <t>Informes con resultados con de la rente a la efectividad de las oportunidades.</t>
  </si>
  <si>
    <t xml:space="preserve">	Maura Yuliana Ramirez Goez / Contratista</t>
  </si>
  <si>
    <t>Etiquetas de fila</t>
  </si>
  <si>
    <t>Total general</t>
  </si>
  <si>
    <t>Cuenta de CODIGO SIG</t>
  </si>
  <si>
    <t>HALLAZGOS CONTRALORIA</t>
  </si>
  <si>
    <t>Dentro del procedimiento IP-PR-14 Versión: 04, se aprecian algunas inconsistencias tales como: 1). El código del documento referenciado como: procedimiento de Gestión de Actos Administrativos SC-PR-02, no corresponde, el código correcto es el SC-PR-04. 2) Paso 16 del procedimiento IP-PR-14. Establece que en caso de no requerir concepto del CESU se debe continuar con la actividad 17, no obstante, la realidad es que, en caso de no requerirse concepto del CESU, no se debe continuar con la actividad 17. 3) El procedimiento enuncia el cumplimiento de artículos que se encuentran derogados como es el caso de los artículos 48 y 49 de la Ley 30 de 1992, si bien es cierto, aún aplican para aquellas investigaciones que iniciaron antes de su derogación, esta particularidad no se explica en el procedimiento. 4) El procedimiento establece un formato FUID. No se identifica en el sistema de gestión el formato FUID. Lo anterior representa un riesgo, dado que la información documentada debe ser idónea para su uso.</t>
  </si>
  <si>
    <t>Durante entrevista y revisión documental para el criterio de convalidar a través de precedente administrativo, el cual cuenta con un plazo de trámite de 120 días calendario, en muestra verificada: Radicado del 24 de febrero de 2022 con Resolución del 2 de mayo de 2022. Se informa que este trámite bajo el criterio de convalidar por precedente administrativo se realiza de manera manual por los profesionales, no a través de la plataforma. Este trámite en la plataforma se clasifica como evaluación académica, dado que la plataforma no tiene el manejo para la evaluación de convalidación por criterio de Precedente Administrativo, este manejo se encuentra en desarrollo y sale a producción el 18 de julio de 2022. De acuerdo con lo establecido en el numeral 3, actividad 9, del procedimiento interno de Convalidación de títulos obtenidos en instituciones extranjeras de pregrado o posgrado IP-PR-05 el soporte de esta actividad debe quedar en el Sistema de Información Convalidaciones ES.</t>
  </si>
  <si>
    <t>Durante el proceso de auditoría no se logró verificar el cumplimiento de los tiempos establecidos según procedimiento SC-PR-04 Gestión de Actos Administrativos que se referencia dentro del procedimiento IP-PR-14, Versión 4, debido a que el procedimiento SC-PR-04, versión 3, que se encuentra publicado en el sistema de gestión no establece los tiempos requeridos, este ítem aparece como En construcción. Lo anteriormente enunciado representa un riesgo, dado que la organización debe tener disponibilidad de información documentada que defina la implementación de actividades de seguimiento y medición en las etapas apropiadas para evidenciar que se cumplen los criterios para el control de los procesos o sus salidas. NOTA: Aunque se evidenció durante la auditoría a investigaciones de educación superior, esta oportunidad de mejora debe asignarse al proceso responsable (Servicio al Ciudadano). Frente al análisis de casos y Para la muestra tomada, 3 expedientes, caso Antonio José Camacho, Politécnico Gran Colombiano y Corporación Universitaria IDEAS, se concluye que se da cumplimiento al criterio.</t>
  </si>
  <si>
    <t>Aunque se evidenció en las investigaciones que fueron objeto de auditoría, que se cumplió con las etapas descritas en el procedimiento IP-PR-14, es importante que el proceso asegure las evidencias tal como están establecidas en el procedimiento, lo anterior se fundamenta en: 1) Investigación Antonio José Camacho. Dentro del expediente no se encuentra relacionada la Resolución 24299 del 24 de diciembre de 2021. Se verifica la Resolución, allí se especifica en el artículo sexto que se debe comunicar al Consejo Nacional de Acreditación CNA y a la Subdirección de Aseguramiento de la Calidad de la Educación Superior y en el artículo séptimo, que se debe comunicar ¿la presente resolución¿ a la Subdirección de Inspección y Vigilancia para lo de su competencia. Esta información no se encuentra en el expediente. 2) Las carpetas de los expedientes no contienen la hoja de ruta en el anverso de la portada. 3) Caso Politécnico Gran Colombiano. Para el auto del 11 de agosto de 2021, no se encuentra evidencia de la comunicación a la institución. Lo anterior constituye un riesgo, dado que la organización debe tener disponibilidad de información documentada que defina la implementación de actividades de seguimiento y medición en las etapas apropiadas para evidenciar que se cumplen los criterios para el control de los procesos o sus salidas.</t>
  </si>
  <si>
    <t>Se evidencia documento Excel no controlado, donde se consolida el seguimiento a recursos PFC, que está distribuido por inversión general, inversión por universidades y por líneas de universidad, costos invertidos y % de cumplimiento de los recursos desde el 2019 hasta el 2022.</t>
  </si>
  <si>
    <t>Publicación del procedimiento</t>
  </si>
  <si>
    <t>2022-MR-03</t>
  </si>
  <si>
    <t>2022-AEF-01</t>
  </si>
  <si>
    <t>Contratación</t>
  </si>
  <si>
    <t xml:space="preserve">
Resultados de la revisión por la dirección del SIG</t>
  </si>
  <si>
    <t>Establecer un plan de trabajo que permita analizar las causas principales de inoportunidad recurrentes en las áreas resaltadas para poder mejorar el indicador de oportunidad, completitud y pertinencia; para impactar en el nivel de satisfacción del cliente.</t>
  </si>
  <si>
    <t>Hacerle seguimiento a la implementación de intervención.</t>
  </si>
  <si>
    <t>Analizar en impacto en los indicadores revisados en la mesa técnica</t>
  </si>
  <si>
    <t>Acta de reunión de seguimiento</t>
  </si>
  <si>
    <t>Acta de reunión con análisis realizado</t>
  </si>
  <si>
    <t>Realizar la conciliación de 169 registros de embargos y remitir las cuentas de cobro correspondientes a la fiduciaria la PREVISORA S.A.</t>
  </si>
  <si>
    <t>Realizar la conciliación de 169 registros de embargos y remitir las cuentas de cobro correspondientes a la fiduciaria la PREVISORA S.A..</t>
  </si>
  <si>
    <t>Los registros que faltan por conciliar con la fiduciaria la PREVISORA S.A., corresponden a vigencias de los años 2000 al 2012 y obedecen a la falta de soportes de los oficios de los juzgados que decretan la medida cautelar de embargo y la nota débito del banco que aplica dicho embargo, soportes que son indispensables para la conciliación ante la fiduciaria y los cuales no se encuentran en los archivos físicos y digitales de la Subdirección de Gestión financiera como de la Oficina Asesora Jurídica.</t>
  </si>
  <si>
    <t>OM4</t>
  </si>
  <si>
    <t>OM5</t>
  </si>
  <si>
    <t>OM6</t>
  </si>
  <si>
    <t>Metodología de salidas no conforme presenra situaciones de mejora de simplificación</t>
  </si>
  <si>
    <t>Fecha Fin inicial: 31/12/2022
Reformulada 27-12-2022 (31/03/2023)</t>
  </si>
  <si>
    <t>En el marco del Contrato CO1.PCCNTR.1989604 V2 del 12112020, en el anexo 2, se evidenció el documento Matriz de Riesgos; sin embargo, se encontró oportunidad de mejora frente al aseguramiento de la disponibilidad y actualización de los registros que soportan el control de los riesgos identificados. Durante entrevista y revisión documental, en la trazabilidad de la gestión de riesgos se observó: Anexo 2. del contrato Matriz de riesgos. Riesgo incumplimiento de los procedimientos, control sesiones de transferencia del conocimiento, seguimiento plan de trabajo con lista de chequeo de la información que se transfiere. Se observa carpeta PROYECTO UTGI MEN carpeta 2. Planes lista de chequeo, 2.2.1 Gestión técnica (2.2.2.1 Inventario actualizado de activos a ser gestionados-CMDB: se observa que no se ha cargado información actualizada desde el mes de febrero, carpetas marzo a julio vacías, durante el ejercicio de auditoria se realizó la corrección con el cargue de la información pertinente. 2.2.2 Gestión de aplicaciones y 2.2.3 Mesa de servicios.</t>
  </si>
  <si>
    <t>Se observa oportunidad de mejora frente a las actividades de planificación de la cobertura de las necesidades para la atención virtual. Durante el proceso de la auditoría en las instalaciones del operador, se solicita información para la planificación del servicio para o cual informan que: Se hizo un estudio de cargas de trabajo aproximadamente en el año 2015; con base en el estudio se hizo la proyección de personal para la contratación. Lo anterior mediante Contrato 1341 de 2013 rediseñar los procesos de atención al ciudadano y gestión documental del MEN. Se informa que no se cuenta con planeación de producción. Se informa que los asesores no se encuentran divididos por canales de servicios, si se requiere durante algunos picos del apoyo del chat en el telefónico se realiza la reasignación para este apoyo, esto teniendo en cuenta el registro de transacciones que se lleva de manera mensual. Se observa seguimiento mensual de los servicios, datos de solicitudes suministrados por la empresa BPM Consulting Ltda: Telefónico: enero recibidas 9918, atendidas 9469 febrero, 11002 - 10588 marzo 12229 - 11500 No se dispone de información de asignación de llamadas por agente.</t>
  </si>
  <si>
    <t>No registra en el SIG</t>
  </si>
  <si>
    <t>Luego de la auditoría interna realizada al proveedor del Call Center se generaron hallazgos relacionados con los procesos internos de este</t>
  </si>
  <si>
    <t>Comunicación</t>
  </si>
  <si>
    <t xml:space="preserve">	Jenny Patricia Peña Rozo</t>
  </si>
  <si>
    <t>Aunque todos los equipos de la Unidad de Atención al ciudadano se encuentran unidos al controlador de dominio, se identificó que el jefe de Tecnología y de Infraestructura cuenta con un sistema operativo que está fuera del dominio, lo cual no permite verificar la trazabilidad de las acciones en la infraestructura y en los sistemas de BPM Consulting Ltda. Durante el proceso de auditoría, se identificó que el jefe de Tecnología y de Infraestructura del contratista BPM Consulting Ltda, realiza su gestión desde un equipo con sistema operativo Linux, el cual se encuentra fuera del dominio, razón por la cual ninguna de las políticas y controles informáticos le aplica. Lo anterior no permite tener trazabilidad de sus acciones en la infraestructura y en los sistemas de BPM Consulting Ltda.</t>
  </si>
  <si>
    <t>Luego de la auditaría interna realizada al proveedor del Call Center se generaron hallazgos relacionados con los procesos internos de este</t>
  </si>
  <si>
    <t>En la entrevista con el jefe de Tecnología y de Infraestructura del contratista BPM Consulting Ltda, se identificó que cuenta con 3 tipos de acceso diferentes en el sistema InConcert: Acceso como agente, acceso como supervisor y acceso de configuración, aunque se justifica que los accesos son necesarios para pruebas, esto va en contra de una segregación adecuada de funciones. Lo anterior incumple lo requerido frente a los mecanismos de control de accesos a la información.</t>
  </si>
  <si>
    <t>La Entidad no ha garantizado que para el inicio del contrato se cuente con el cumplimiento de las competencias mínimas requeridas para el perfil del Formador. Se encontró que de acuerdo con el anexo 1 Fichas técnicas y condiciones transversales BPO, el formador debía contar con nivel de educación profesional, la persona que fue asignada como formador en la fecha de asignación 1 de junio de 2021; no cumplía con el perfil. En trazabilidad a muestra de trabajadores no se pudo evidenciar que la trabajadora Andrea Guzmán, Líder de Calidad, haya tomado la capacitación de Escucha Activa en la fecha programada (junio 2022), se evidenció certificado de presentación con fecha 11julio2022, fecha en la que se descarga el certificado. Para la trabajadora con cargo Agente Técnico, se encontró que en su hoja de vida no se dispone del certificado de educación como técnico de recursos humanos. Se evidenció un certificado de estudios de fecha 4 de noviembre 2020. Su perfil de educación de acuerdo con el anexo 1, requiere que sea técnico. Lo anterior incumple lo requerido frente a los requisitos de competencias del personal, establecido en el anexo 1 Fichas técnicas y condiciones transversales BPO.</t>
  </si>
  <si>
    <t>No fue posible observar los Logs de auditoría generados del sistema InConcert, lo cual no asegura que el proveedor pueda prevenir y rastrear la materialización de incidentes de seguridad. Durante el proceso de auditoría, se identificó que no es posible consultar de manera inmediata los logs del sistema InConcert, dichos logs deben ser solicitados al proveedor. Esto imposibilita rastrear de manera oportuna un incidente que se pueda presentar en el sistema.</t>
  </si>
  <si>
    <t>Se detallan algunas oportunidades de mejora en los permisos de accesos para la herramienta CA Service Desk Manager tomando en cuenta que esta herramienta se encuentra pública en internet y que en ella se gestionan datos personales e información confidencial. Revisando el acceso a la herramienta CA Service Desk Manager, se verificó que existe una cuenta de usuario del dominio del Ministerio de Educación por agente, y la contraseña correspondiente debe cambiar mensualmente. También se logró verificar que el acceso al CA Service Desk Manager se encuentra público en Internet.</t>
  </si>
  <si>
    <t>La Entidad se ha asegurado de que se capacite a los analistas en habilidades y conocimientos para reportar en la herramienta los incidentes de seguridad de la información; sin embargo, se encontró oportunidad de mejora frente al establecimiento de capacitación en políticas de seguridad de la información del MEN y su aplicabilidad para el personal de soporte técnico. No se identificaron capacitaciones por parte de los gestores de la Mesa de Servicios a los diferentes agentes que la conforman, en cuanto a políticas y lineamientos de seguridad de la información del Ministerio de Educación, lo cual puede generar incumplimiento en la aplicación de dichas políticas.</t>
  </si>
  <si>
    <t>Se cuenta con SOC-NOC que permite al Ministerio de Educación estar capacitado para prevenir la materialización de riesgos relacionados a la seguridad de la información. Sin embargo, se recomienda que se incremente la realización de los análisis de vulnerabilidades con el fin de estar prevenidos ante cualquier materialización de un riesgo de seguridad de la información. Durante entrevista y revisión documental, se verificó quese cuenta con SOC-NOC como parte del Contrato CO1PCCNTR 1989604, en el que se realiza la gestión de Logs a través de un correlacionador de eventos (FortiSIEM), la ejecución periódica de análisis de vulnerabilidades, así como pruebas de Ethical Hacking.</t>
  </si>
  <si>
    <t>2022-AEF-02</t>
  </si>
  <si>
    <t>AZ</t>
  </si>
  <si>
    <t>Presentación de la capacitación y lista de asistencia</t>
  </si>
  <si>
    <t>Demora en la implementación del modulo de Precedente Administrativo en el aplicativo Convalida-Bizagi, lo cual genero que fuese necesario realizar la gestión de los casos que se encaminan por este criterio, de forma manual.</t>
  </si>
  <si>
    <t xml:space="preserve">Implementación del modulo de Precedente Administrativo en el aplicativo Convalida-Bizagi, con el propósito de dar cumplimiento a lo establecido en la Resolución 10687 de 2019. </t>
  </si>
  <si>
    <t>Reporte de Casos tramitados en el sistema Convalida-Bizagi bajo el criterio de Precedente Administrativo del que trata el articulo 15 y 16 de la Resolución 10687 de 2019 referida a la Convalidación de títulos de educación superior emitidos en el exterior.</t>
  </si>
  <si>
    <t>Felipe Alberto Lizarazo</t>
  </si>
  <si>
    <t>En el procedimiento de Investigaciones a Instituciones de Educación Superior se observa: a) Desactualización en normativa y estructura interna de la Subdirección de Inspección y Vigilancia. b) Inconsistencias en puntos de control y códigos de procedimientos relacionados. c) Actividades con varios responsables. c) Debilidad en la interacción con los procesos de Gestión Documental y Servicio al Ciudadano.</t>
  </si>
  <si>
    <t xml:space="preserve">Socializar en la Subdirección de Inspección y Vigilancia el procedimiento de investigaciones a Instituciones de Educación Superior actualizado en el Sistema Integrado de Gestión </t>
  </si>
  <si>
    <t>Presentación de la socialización y/o listado de asistencia</t>
  </si>
  <si>
    <t>Nancy Ramírez Vásquez</t>
  </si>
  <si>
    <t xml:space="preserve">Diseñar e implementar el módulo de formulación y seguimiento de los Planes de Fomento a la Calidad de las 64 IES públicas, en el SNIES. </t>
  </si>
  <si>
    <t>Informe de reporte de los avances y resultados del Módulo en la plataforma SNIES para la formulación y seguimiento a Planes de Fomento a la Calidad.</t>
  </si>
  <si>
    <t>Al navegar la página usando TAB: A pesar de que la secuencia no altera el significado, se genera confusión ya que hay encabezados que no se han incluido con tabIndex, por ejemplo: Al saltar del botón de búsqueda, el foco se establece en el link ver más, por lo tanto, no se comprende a que se refiere ese texto (lo que se salta es una sección llamada de interés) Se recomienda utilizar propiedad tab-index para incluir los encabezados en el foco del teclado</t>
  </si>
  <si>
    <t>En página navega: En el control de búsqueda, cuando se deja vacío y se da click en buscar no se informa al usuario que no ingresó texto. Se recomienda incluir controles para identificar errores.</t>
  </si>
  <si>
    <t>Se encuentra 1 elemento con oportunidad de mejora con respecto a textos alternativos y etiquetas: En las 3 páginas revisadas, la función o propósito de la etiquetaleyenda en elemento de búsqueda no son reconocibles por lector de pantalla, lo cual puede generar confusión. Se recomienda proporcionar textos alternativos que sean comprensibles para las personas que utilizan lectores de pantalla.</t>
  </si>
  <si>
    <t>Identificación del acordeón y del botón arriba se dificulta con lector de pantalla. Se recomienda usar palabra en español que describa el nombre y función de este control de forma más clara. RTA Oficina de Innovación Educativa: Al respecto, es necesario tener en cuenta que en el informe final, la acción 3.2.4 Identificación coherente, el alcance de mejora se refiere únicamente al elemento acordeón, toda vez que el Portal Colombia Aprende no tiene el botón arriba que menciona el informe.</t>
  </si>
  <si>
    <t>En página de inicio home: Al navegar por el carrusel ubicado en la parte inferior de la página usando tecla Tab: Se están seleccionando todos los elementos de la lista, incluso los que están ocultos, adicionalmente se seleccionan más de 1 vez. Esto confunde especialmente al usar lector de pantalla. Se recomienda revisar las funciones del carrusel y los estados ¿aria¿ mediante el código Javascript de manera que tengan foco únicamente los elementos visibles</t>
  </si>
  <si>
    <t>En página Navega: Se encuentran 2 elementos con oportunidad de mejora con respecto a leyendas: * Encabezado marcado como párrafo: Los elementos de encabezado (h1-h6) proveen información, funcionalidad y estructuras importantes para software de accesibilidad. Se recomienda utilizar nombres estándar para los elementos de acuerdo a su función: los encabezados se marcan con h1-h6. * Leyenda faltante en formulario: Las leyendas en los fieldset son útiles para los lectores de pantalla y debería proveerse cuando se requiere una descripción más clara para que el usuario no tenga dudas en el manejo de los controles de formulario. Se recomienda poner label o leyenda en el control descasc¿. La función de los otros 2 controles es comprensible ya que tiene el texto adyacente que indica su uso.</t>
  </si>
  <si>
    <t>Se recomienda modificar el color o fondo de los elementos de la clase item-description, ya que no cumple nivel AAA en vista predeterminada, y al aplicar contraste, este disminuye debajo de nivel A.</t>
  </si>
  <si>
    <t>Se identificó en el seguimiento de los indicadores del Plan Estratégico de Seguridad Vial en lo que se refiere a los indicadores del componente vehículos seguros, que en los cuatro trimestres de la vigencia 2022 no se cumplió con algunas metas establecidas, debido a que no se realizaron oportunamente las actividades programadas. Por esta razón consideramos realizar un plan de mejora para hacer conciencia de la importancia de dar cumplimiento.</t>
  </si>
  <si>
    <t xml:space="preserve">Utilizar la propiedad tabIndex para incluir los encabezados en el foco del teclado. </t>
  </si>
  <si>
    <t>Documento en Word o ppt o Excel (Editables) y en versión PDF</t>
  </si>
  <si>
    <t xml:space="preserve">Incluir controles para identificar errores de campo vacío y formato de entrada no permitido, de manera que si se detecta automáticamente un error en la entrada de datos, este sea descrito al usuario mediante texto. </t>
  </si>
  <si>
    <t xml:space="preserve">Proporcionar texto alternativo al elemento de búsqueda que sea comprensibles para las personas que utilizan lectores de pantalla </t>
  </si>
  <si>
    <t xml:space="preserve">Usar una palabra en español que describa el nombre y función de este control de forma más clara. </t>
  </si>
  <si>
    <t xml:space="preserve">Utilizar técnicas de programación apropiadas para asegurar que: 1) los elementos de navegación y acción tengan etiquetas visibles y comprensibles para las tecnologías de asistencia 2) el foco y el lector de pantalla solo seleccionen los elementos visibles. </t>
  </si>
  <si>
    <t>Maria del Pilar Ardila</t>
  </si>
  <si>
    <t xml:space="preserve">Asegurar que los elementos dispongan de las etiquetas encabezado de acuerdo a su función. </t>
  </si>
  <si>
    <t xml:space="preserve">Proporcionar un texto adyacente al control para ordenar asc o desc que permita reconocer su función al navegar usando lector de pantalla. </t>
  </si>
  <si>
    <t xml:space="preserve">Ajustar los colores o fondos pertinentes para garantizar los niveles de contraste requeridos por la norma tanto en visualización predeterminada como con el uso de control de contraste </t>
  </si>
  <si>
    <t xml:space="preserve">Realizar jornadas de sensibilizacón a los conductores mostrando el seguimiento y los resultados de los indicadores del Plan estratégico de seguridad vial a cargo de esta subdirección. </t>
  </si>
  <si>
    <t>Presentaciones, listas de asistencia.</t>
  </si>
  <si>
    <t>Pilar Cristina Moreno Sierra</t>
  </si>
  <si>
    <t>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t>
  </si>
  <si>
    <t>Al navegar la página usando TAB: A pesar de que la secuencia no altera el significado, se genera confusión ya que hay encabezados que no se han incluido con tabIndex. (home).</t>
  </si>
  <si>
    <t>En el control de búsqueda, cuando se deja vacío y se da clic en buscar no se informa al usuario que no ingresó texto (/navega)</t>
  </si>
  <si>
    <t>La función o propósito de la etiqueta/leyenda en elemento de búsqueda no son reconocibles por lector de pantalla.</t>
  </si>
  <si>
    <t>En la visualización desde dispositivos móviles, la identificación del menu tipo hamburguesa se dificulta con lector de pantalla.</t>
  </si>
  <si>
    <t>La navegación con teclado se dificulta en el carrusel ubicado en la parte inferior de la página. Como resultado, los usuarios de tecnologías de asistencia no pueden acceder a estos elementos de forma fácil y eficiente.</t>
  </si>
  <si>
    <t>Se encuentran encabezados marcado como párrafo.</t>
  </si>
  <si>
    <t>El control para ordenar asc o desc no tiene un texto adyacente que permita reconocer su función al navegar usando lector de pantalla. (/navega)</t>
  </si>
  <si>
    <t>Algunos elementos no alcanzan los niveles de contraste requeridos en visualización predeterminada o con el uso del control de contraste.</t>
  </si>
  <si>
    <t>Falta de sensibilización a los conductores explicando la importancia de realizar las actividades programadas y socialización de los resultados de la vigencia anterior.</t>
  </si>
  <si>
    <t>Dirección de Calidad para la Educación Superior</t>
  </si>
  <si>
    <t xml:space="preserve">Documentar el Procedimiento óptimizado de atención de recursos </t>
  </si>
  <si>
    <t>Procedimiento de atención de recursos de Convalidaciones elaborado y publicado en el SIG.</t>
  </si>
  <si>
    <t xml:space="preserve">Diseñar e implementar estrategia de Gestión del cambio del proceso de atención a los Recursos de Convalidaciones </t>
  </si>
  <si>
    <t>Estrategia de gestión del cambio implementada</t>
  </si>
  <si>
    <t>Marco Andres Gomez Rincon</t>
  </si>
  <si>
    <t>El trámite actual de la atención de recursos no es el óptimo</t>
  </si>
  <si>
    <t>El sistema de información (bases de datos manual, SGDEA, Bizagi) no es suficiente para la atención oportuna de Recursos de reposición.</t>
  </si>
  <si>
    <t>2022-MR-06</t>
  </si>
  <si>
    <t>Angiee Julieth Suarez Rodriguez</t>
  </si>
  <si>
    <t xml:space="preserve">DESCRICPIÓN DEL  HALLAZGO </t>
  </si>
  <si>
    <t>Fecha Final inicial: 31/12/2022
Reformulada 05-04-2023 (29/12/2023)</t>
  </si>
  <si>
    <t>Realizar, de forma trimestral, una reunión entre la Subdirectora de talento humano, los coordinadores de los grupos internos de trabajo (Fortalecimiento de calidad de vida laboral, administración del vínculo laboral, vinculación y gestión del talento humano, y certificaciones) y el enlace de planeación de la dependencia, para analizar los resultados obtenidos en los indicadores y, de ser necesario, tomar decisiones al respecto.</t>
  </si>
  <si>
    <t>Teniendo en cuenta que PERNO es un sistema de información para la administración de la nómina, novedades de personal que fue desarrollado hace más de 15 años, y entregado al MEN mediante una cesión de licencias por la Secretaria Distrital de Hacienda, genera un riesgo de obsolescencia ya que por su antigüedad pierde vigencia en el mercado y soporte técnico por parte del proveedor, lo que puede generar cargas laborales altas en cuanto mantenimiento y adaptabilidad a las necesidades propias de liquidación del MEN; por lo tanto se estableció que el sistema SAP agilizaría y sistematizaría de forma integral el proceso de la nómina, la salida en vivo se tenía programada para julio 2022, sin embargo no fue posible cumplir con esta meta dados los incidentes que se han presentado en productivo al realizar los cargues.</t>
  </si>
  <si>
    <t>En la verificación realizada al PIC se pudo evidenciar que no se contempló la capacitación en temas de PESV para todos los funcionarios del Ministerio. Incumpliendo con el Decreto 2106 de 2019 ¿ARTÍCULO 12.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t>
  </si>
  <si>
    <t>En el marco de la auditoria, se evidenciaron debilidades en la interiorización del código de integridad en el Ministerio de Educación, como lo establece la Ley 2016 del 27 de febrero de 2020, dado que, para el periodo comprendido en el alcance de la auditoria, no se soportaron las capacitaciones obligatorias durante la inducción, la evaluación y seguimiento a su aplicación, la generación de indicadores que permitan verificar su cumplimiento, la inclusión en el manual de funciones del MEN. Adicionalmente, se evidenció a través de la encuesta sobre la percepción y apropiación del Código de integridad del MEN, que los funcionarios encuestados presentan debilidades en el conocimiento de este, debido a la falta de capacitación por parte del proceso de Talento Humano. Lo que incumple con la Ley 2016 del 27 de febrero de 2020, en la que se describe en su ¿artículo 1°. Objeto. La presente ley tiene como objeto la adopción e implementación del Código de Integridad del Servicio Público Colombiano expedido por el Departamento Administrativo de la Función Pública, por parte de todas las entidades del Estado a nivel nacional y territorial y en todas las Ramas del Poder Público, las cuales tendrán la autonomía de complementarlo respetando los valores que ya están contenidos en el mismo. Finalmente, se crea el Sistema Nacional de Integridad para articular todo lo concerniente a la Integridad en el Servicio Público Colombiano. Parágrafo. Por implementación del Código de Integridad del Servicio Público Colombiano se entenderá la capacitación obligatoria de inducción para cualquier cargo del Estado y en cualquier modalidad contractual, la evaluación y seguimiento, la generación de indicadores que permitan verificar su cumplimiento, la inclusión obligatoria del Código en los manuales de funciones y demás métodos, planes y procedimientos que fortalezcan y promuevan la Integridad en el Servicio Público.¿</t>
  </si>
  <si>
    <t>Se evidenció que el proceso no cuenta con la matriz de riesgos viales para el PESV; Incumpliendo, con la ¿Resolución 2022304004595 del 12 de julio de 2022 por la cual se adopta la metodología para el diseño, implementación y verificación de los planes estratégicos de seguridad vial y se dictan otras disposiciones¿</t>
  </si>
  <si>
    <t>En el Plan Estratégico de Seguridad Vial PESV Código. TH-PL-02 versión 1, se relacionan varios anexos tales como Anexo 23 ¿Protocolo examen post incapacidad por accidente de tránsito¿, Anexo 13 ¿Cuadro de programación de descansoFotos sala de descanso¿, Anexo 11 ¿Copia de la carta con las recomendaciones y las recomendaciones de enfermera¿ y Anexo 21 ¿Protocolo Bicicletas¿ los cuales no se encuentran publicados en el SIG, Lo anterior incumple con lo establecido en el Plan Estratégico de Seguridad Vial PESV Código. TH-PL-02 versión 1</t>
  </si>
  <si>
    <t>Se evidencia que el Plan Estratégico de Seguridad Vial-PESV Código. TH-PL-02 versión 1 aún no se ha actualizado con la normatividad legal vigente. Incumpliendo con: ¿Ley 2050 de 2020, por medio de la cual se modifica y adiciona la Ley 1503 de 2011 y se dictan otras disposiciones en seguridad vial y tránsito. Resolución 7495 del 2 de julio de 2020 ¿Por la cual se deroga la Resolución 1231 de 2016 ¿Por la cual se adopta el Documento Guía para la Evaluación de los Planes Estratégicos de Seguridad Vial¿ del Ministerio de Transporte¿.Resolución 2022304004595 del 12 de julio de 2022 por la cual se adopta la metodología para el diseño, implementación y verificación de los planes estratégicos de seguridad vial y se dictan otras disposiciones Decreto 1252 ¿ octubre 12 DE 2021: Por el cual se modifica el literal a del artículo 2.3.2.1 del Título 2 de la Parte 3 del libro 2 y se sustituye el Capítulo 3 del Título 2 de la Parte 3 del Libro 2 del Decreto 107 de 2015 única Reglamentario del Sector Transporte, en lo relacionado con los Planes Estratégicos de Seguridad Vial¿.</t>
  </si>
  <si>
    <t>En el procedimiento de Producto o Servicio No Conforme Código: PM-PR-03 Versión: 05 presenta en la actividad No 5, se menciona que el tratamiento de PSNC se incluirá en el módulo de PSNC del SIG.Sin embargo, el módulo de PSNC no está habilitado en el SIG.</t>
  </si>
  <si>
    <t>Con ocasión a la expedición y entrada en vigencia de la Ley 1952 de 2019 - Código General Disciplinario, modificada por la Ley 2094 de 2021, se hace necesaria la actualización de los procedimientos a saber: RESOLVER ASUNTOS DISCIPLINARIOS PROCESO ORDINARIO, Procedimiento - Resolver Asuntos Disciplinarios - Proceso Verbal - Asuntos Disciplinarios y Procedimiento - Resolver Asuntos Disciplinarios Inhibitorio Remisión por Competencia o Aplicación del Art 51 - Asuntos Disciplinarios</t>
  </si>
  <si>
    <t>La contrahuella y la huella de los escalones en un tramo de escalera son uniformes. La distancia mínima de avance de la huella es de 30 cm, cumpliendo con lo establecido La altura máxima es de la contrahuella 16 cm, cumpliendo con lo establecido. El ancho mínimo de un tramo de escalones es de 200 cm, siendo adecuado. El ancho mínimo entre pasamanos es el adecuado. La contrahuella de un escalón es abierta, el perfil no permite una transmisión no interrumpida entre la contrahuella y la huella, generando un riesgo en la circulación a todos los peatones. No existe un contraste visual entre los descansos y el escalón superior e inferior de un tramo de escaleras. No existe una línea de advertencia visual mediante una franja ininterrumpida de 4 cm a 5 cm de profundidad a lo ancho de la escalera, en la parte frontal de la distancia de avance de cada escalón con un contraste de color, que puede regresar por la contrahuella 1 cm como máximo. No tienen losetas táctiles de alerta una profundidad de entre 60 cm y 90 cm, con terminación entre 30 cm a 50 cm antes del borde frontal del primer escalón de la escalera. Los pasamanos no cumplen con las condiciones mínimas de accesibilidad. No cuenta con defensas laterales. La Subdirección de Gestión Administrativa determinó que se acepta parcialmente, al no contar con los recursos para el desarrollo de acción de mejora.</t>
  </si>
  <si>
    <t>No existen elementos de protección al lado del sendero para proteger a los usuarios de sillas de ruedas y a las personas que pueden caminar, contra lesiones como resultado de una caída. Las rampas brindan una ruta accesible cuando hay cambios de nivel del suelo y cuenta con un acceso alternativo con escalones. La pendiente no excede los valores máximos establecidos en la norma, cumpliendo con las condiciones mínimas establecidas en cuanto a longitud, ancho y pendiente. De acuerdo a la norma debe tener una pendiente de 9,1% y cuenta con una pendiente del 7%. El ancho de la superficie de la rampa es de 203 cm, cumpliendo con lo establecido. El ancho no obstruido de la rampa es igual o superior a 100 cm entre pasamanos u obstrucciones. La rampa no cuenta con indicadores táctiles de advertencia ubicados en la parte superior e inferior. La rampa requiere de pasamanos accesibles y estos no cumplen con los requerimientos básicos establecidos en la norma. Los materiales de la superficie son rígidos, con una superficie lisa, pero no se asegura el antideslizamiento, tanto en condiciones secas como húmedas. La Subdirección de Gestión Administrativa determinó que se acepta parcialmente, por no contar con los recursos para el desarrollo de la acción mejora.</t>
  </si>
  <si>
    <t>64 criterios, 11 son de obligatorio cumplimiento y 23 son guía o recomendación. De 11 requerimientos de obligatorio cumplimiento, se presentan 4 conformidades y 7 no conformidades. Con un 36% de cumplimiento. De 23 recomendaciones, se presentan 6 conformidades y 17 no conformidades. Con un 26% de cumplimiento. Los sistemas de alarma no se diseñan teniendo en cuenta a las personas con discapacidades auditivas. Se suministran alarmas estroboscópicas visuales. No se integran los dispositivos de vibración tales como buscapersonas o teléfonos móviles a los sistemas de alarma para brindar alarmas individuales. No se protege a las personas contra incendios en un lugar de seguridad, ubicado a una distancia segura de una edificación, o un lugar de relativa seguridad dentro de una edificación, por ejemplo, un área de asistencia de rescate adjunta a una ruta de evacuación vertical Se protege a las personas contra incendios durante una evacuación independiente o asistida a un lugar seguro o a un lugar de seguridad relativa. No se protege a las personas contra incendios in situ, cuando no es posible la evacuación, usando pequeños compartimientos de incendios La estrategia de ingeniería contra siniestros no especifica cuales ocupantes van a evacuar a un lugar de seguridad y cuales a un lugar de seguridad relativa, con base en sus capacidades y en otras características. Se establece una estrategia de ingeniería contra incendios, que indique lo que se requiere para que todos los ocupantes estén protegidos del fuego desde el lugar en que se encuentren cuando el fuego comienza, durante la evacuación y su ubicación después de la evacuación, de acuerdo con los principios aceptados de evacuación de todos en caso de incendio. hay una estrategia de evacuación asistida. No se cuenta con áreas de asistencia de rescate. No cuentan con sillas de evacuación.</t>
  </si>
  <si>
    <t>Las puertas cumplen con los anchos establecidos, siendo los anchos no obstruidos superiores a 80 cm, así como su altura libre. Las puertas tienen un umbral a nivel. Existen las dimensiones adecuadas para operar las manijas de las puertas. Las cerraduras permiten el ingreso a un lugar, son fáciles de ubicar, identificar, alcanzar usar. Los accesorios de la puerta se encuentran ubicados a las alturas adecuadas, entre 80 cm y 110 cm. No existen indicadores visuales en el área vidriada, de mínimo 7,5 cm de alto, con contraste de color, con relación al fondo, a una altura entre 90 cm y 1 m y a 1,3 m a 1,4 m, sobre el nivel del suelo y uno adicional a una altura entre 10 cm a 30 cm. No se evitan vidrios muy reflectivos los elementos vidriados no cuentan con un borde que establezca contraste visual con los alrededores contra los cuales se observa. No hay contraste de color entre el perímetro de la puerta y la pared circundante.</t>
  </si>
  <si>
    <t>De 1 requerimiento de obligatorio cumplimiento, se presentan 1 no conformidad No se facilita el acceso de los lugares donde se ingresa desde un paradero de servicio público, la unidad de atención al ciudadano no cuenta con un paradero próximo.</t>
  </si>
  <si>
    <t>Los espacios de estacionamiento no están señalizados claramente a la entrada del sitio de la edificación, ni cuentan con información que brinde orientación, en cuanto a los espacios reservados para estacionamiento y otras instalaciones accesibles. Se encuentra el símbolo internacional de accesibilidad demarcado en el suelo, sin embargo, está deteriorado. No cuenta con señalización vertical con el símbolo internacional de la accesibilidad. La Subdirección de Gestión Administrativa determinó acepta parcialmente, al no contar con los recursos para el desarrollo de acción de mejora.</t>
  </si>
  <si>
    <t>De 1 recomendación, se presenta 1 no conformidad En áreas de espera y otras áreas habilitadas con asientos, los asientos no están ubicados de manera que un perro de guía o un perro de asistencia puedan acompañar a su dueño y descansar al frente del asiento o debajo de este.</t>
  </si>
  <si>
    <t>Por la distribución espacial y del mobiliario, algunos anchos de circulación de la unidad de atención al ciudadano no cumplen con el mínimo establecido.</t>
  </si>
  <si>
    <t>La longitud mínima es inferior a 540 cm, con 412 cm. Solo existe una zona de transferencia demarcada, con 60 cm de ancho, esta debe estar al lado del automóvil es de 150 cm. Cumple con las pendientes de cubiertas de la edificación y del terreno, en relación a cada borde y vértice del proyecto y a los linderos del predio. El ancho mínimo de dos estacionamientos, que comparten un área de transferencia es de 733 cm, cumpliendo con lo establecido. Existe el símbolo internacional de accesibilidad pintado en el piso. El Suelo, presenta deterioro. La Subdirección de Gestión Administrativa determinó acepta parcialmente, al no contar con los recursos para el desarrollo de acción de mejora.</t>
  </si>
  <si>
    <t>esta zona no se incluye un área libre para personas en condición de discapacidad, lo suficientemente amplia para ubicar y manipular sillas de ruedas, ni espacios para que los usuarios de sillas de ruedas, puedan permanecer sin obstruir las zonas de circulación. No se ubican sillas prioritarias de diferente color, con la señalización correspondiente, disponibles para adultos mayores, niños, mujeres embarazadas, personas en condición de discapacidad, personas de talla baja y población vulnerable en general. No se tiene un espacio de circulación que no interfiera con la zona de espera general, de tal manera que, si una persona utiliza para su movilidad alguna ayuda técnica como muletas o caminadores, estén al alcance de su mano. Se proporcionan instalaciones para sentarse, con el fin de que las personas tengan un lugar para esperar y descansar. La ubicación de los asientos no perturba la circulación general. Los asientos no cuentan con apoya brazos, para facilitar que las personas se sienten y se pongan de pie. Los asientos cuentan con las medidas en cuanto altura, ancho, profundidad y Angulo del espaldar. Los asientos no tienen un espacio mínimo de 15 cm bajo el asiento para los pies, al ponerse de pie. La Unidad de Atención al Ciudadano determinó que no es viable, al no contar con los recursos para el desarrollo de acción de mejora, para modificar el mobiliario por asientos y apoyabrazos y espaldar. Por otro lado, se acepta parcialmente destinar y demarcar las zonas para la ubicación de personas con discapacidad, usuarias de sillas de ruedas.</t>
  </si>
  <si>
    <t>De 2 requerimientos de obligatorio cumplimiento, se presentan 2 no conformidades. No cuenta con barra de agarre vertical al lado del asiento del sanitario para incorporarse y sentarse. La Subdirección de Gestión Administrativa acepta parcialmente.</t>
  </si>
  <si>
    <t>Cuenta con 3 estacionamientos demarcados como accesibles, de 5 estacionamientos exigibles por la norma.</t>
  </si>
  <si>
    <t>Se cuenta con asignación de turnos, pero cumplen con las condiciones parcialmente. Se acepta parcialmente, garantizando el acceso a la información mediante salidas audible. La Unidad de Atención al Ciudadano determinó que no es viable garantizar el acceso a la información mediante sistema braile, al no contar con los recursos para el desarrollo de acción de mejora.</t>
  </si>
  <si>
    <t>La puerta presenta un ancho adecuado de 86.5 cm. La puerta es fácil de abrir y cerrar La puerta abre hacia el interior, siendo no accesible La altura de la puerta es superior a 200 cm La manija de la puerta no es de palanca, siendo no accesible. La Subdirección de Gestión Administrativa acepta parcialmente.</t>
  </si>
  <si>
    <t>Se requiere actualizar el procedimiento GJ-PR-18 Cobro Coactivo Acreencias FOMAG, de conformidad con los lineamientos legales y el reglamento interno de cartera del MEN, recibiendo retroalimentación de la Fiduprevisora como parte del mismo.</t>
  </si>
  <si>
    <t>N.A</t>
  </si>
  <si>
    <t>Informe de PQRSD reiterado</t>
  </si>
  <si>
    <t>Acción Correctiva</t>
  </si>
  <si>
    <t>2022-MR-07</t>
  </si>
  <si>
    <t>2022-G-06</t>
  </si>
  <si>
    <t>2022-AEF-03</t>
  </si>
  <si>
    <t xml:space="preserve">Establecer dentro del plan anual de actividades del SGSST, capacitación, sensibilización y socialización en temas relacionados con el PESV dirigido a toda la población de la entidad. </t>
  </si>
  <si>
    <t>Informe trimestral sobre capacitaciones realizadas sobre capacitaciones programadas.</t>
  </si>
  <si>
    <t>David Leonardo Almanza Sanchez / Profesional Especializado</t>
  </si>
  <si>
    <t>El Decreto 2106 de 2019 no dispone que las capacitaciones en riesgos de seguridad vial deban ser incluidas en el Plan Institucional de Capacitación, razón por la cual, estas no se incluyeron en dicho instrumento. De acuerdo con la naturaleza de la entidad y sus colaboradores, como meta inicial para la capacitación en riesgos de seguridad vial se contemplaron únicamente a los conductores.</t>
  </si>
  <si>
    <t>En la entidad la IPVAR incluye los riesgos de seguridad vial, los cuales no fueron actualizados en el periodo auditado.</t>
  </si>
  <si>
    <t>Matriz IPEVAR actualizada</t>
  </si>
  <si>
    <t>Ximena Victoria Corredor López / Profesional Especializado</t>
  </si>
  <si>
    <t xml:space="preserve">Actualizar la matriz IPEVAR incluyendo la identificación de riesgos viales. </t>
  </si>
  <si>
    <t>Los anexos No. 11, 13, 21 y 23 se encontraban desactualizados, durante la auditoria, razón por la cual, estos no fueron publicados en el SIG.</t>
  </si>
  <si>
    <t>PESV publicado con sus respectivos anexos</t>
  </si>
  <si>
    <t xml:space="preserve">Determinar los anexos requeridos de acuerdo con la actualización del PESV. </t>
  </si>
  <si>
    <t>Ausencia de adaptación del PESV a la nueva normativa vigente.</t>
  </si>
  <si>
    <t>PESV publicado y divulgado.</t>
  </si>
  <si>
    <t xml:space="preserve">Publicar y divulgar el PESV actualizado de acuerdo con la normativa vigente. </t>
  </si>
  <si>
    <t>Existe una imprecisión en la actividad 5 del Procedimiento de identificación y tratamiento del producto o servicio no conforme PM-PR-03, por lo tanto, es necesario realizar la actualización correspondiente</t>
  </si>
  <si>
    <t>Actualizar el Procedimiento de identificación y tratamiento del producto o servicio no conforme PM-PR-03 de acuerdo con la realizada de la Entidad</t>
  </si>
  <si>
    <t>Procedimiento actualizado y publicado</t>
  </si>
  <si>
    <t>Con ocasión al cambio de normatividad, se debe realizar actualización de los procedimientos. Sin embargo para dar cumplimiento al cambio legalmente ordenado, se debe revisar a la luz del rediseño institucional, para establecer las funciones correspondientes a Instrucción, juzgamiento y segunda instancia.</t>
  </si>
  <si>
    <t>Actualizar los procedimientos, de conformidad con las conclusiones de la mesa de trabajo.</t>
  </si>
  <si>
    <t>Martha Carolina Yazo Tovar / Asesor</t>
  </si>
  <si>
    <t>Procedimientos actualizados y publicados en el SIG</t>
  </si>
  <si>
    <t>Secretaría general</t>
  </si>
  <si>
    <t>Se identifica necesidad de actualizar el procedimiento bajo criterios legales vigentes y el reglamento de cartera</t>
  </si>
  <si>
    <t>Actualizar en el SIG el procedimiento GJ-PR-18 Cobro Coactivo Acreencias FOMAG de acuerdo con legislación vigente y reglamento de cartera</t>
  </si>
  <si>
    <t>Socializar el procedimiento GJ-PR-18 Cobro Coactivo Acreencias FOMAG con Fiduprevisora</t>
  </si>
  <si>
    <t>procedimiento publicado en el SIG</t>
  </si>
  <si>
    <t>William Rodriguez Cespedes / Profesional Especializado</t>
  </si>
  <si>
    <t>Comunicación enviada a Fiduprevisora</t>
  </si>
  <si>
    <t>Se evidencia incumplimiento reiterado a la oportuna respuesta a las comunicaciones oficiales de la Oficina de Tecnología y Sistemas de Información, de acuerdo al informe compartido por parte de la Unidad de Atención al Ciudadano.</t>
  </si>
  <si>
    <t>La barra de navegación está en español en la versión de inglés</t>
  </si>
  <si>
    <t>Desconocimiento de manejo de la herramienta SGDEA</t>
  </si>
  <si>
    <t>Gestionar capacitación ante la Unidad de Atención al Ciudadano -UAC, sobre el manejo de la herramienta SGDEA.</t>
  </si>
  <si>
    <t>Generar y enviar reporte con el seguimiento diario a los servidoras y contratistas el cual se recopilara mensualmente de la Oficina de Tecnología y Sistemas de Información.</t>
  </si>
  <si>
    <t>Lista de Asistencia y Solicitud de Capacitación a la Unidad de Atención al Ciudadano</t>
  </si>
  <si>
    <t>Reportes mensual</t>
  </si>
  <si>
    <t>Mariela Saavedra Cruz / Profesional Especializado</t>
  </si>
  <si>
    <t>Senia Maria Diaz Salazar / Profesional Especializado</t>
  </si>
  <si>
    <t>En la auditoria de accesibilidad web se identificó que la barra de navegación está en español en la versión de inglés</t>
  </si>
  <si>
    <t>Fecha vacias</t>
  </si>
  <si>
    <t>Inicio AA     Fin AB   - Estado Junio AP</t>
  </si>
  <si>
    <t>No registra SIG</t>
  </si>
  <si>
    <t>Fecha Fin inicial: 31/05/2023
Reformulada 30-06-2023 (29/09/2023)</t>
  </si>
  <si>
    <t>Fecha Fin inicial: 30/07/2023
Reformulada 21-07-2023 (30-10-2023)</t>
  </si>
  <si>
    <t>Fecha Fin inicial: 30/09/2023
Reformulada 21-07-2023 (30-11-2023)</t>
  </si>
  <si>
    <t>Fecha Fin inicial: 30/09/2023
Reformulada 21-07-2023 (30-01-2024)</t>
  </si>
  <si>
    <t>No se presentaron para este periodo.</t>
  </si>
  <si>
    <t>no se evidenció avance de la actividad.</t>
  </si>
  <si>
    <t>No se tenia el respectivo seguimiento y el cargue de la información</t>
  </si>
  <si>
    <t>Validar de manera trimestral que el repositorio correspondiente se encuentre actualizado con respecto a los proyectos</t>
  </si>
  <si>
    <t>Un documento que evidencie el cargue de la información trimestral</t>
  </si>
  <si>
    <t>Mariela Saavedra Cruz</t>
  </si>
  <si>
    <t>El sistema presenta algunas vulnerabilidades al estar publicadas hacia internet</t>
  </si>
  <si>
    <t>Realizar mejora en la plataforma de service desk para evitar inconvenientes a nivel de disponibilidad, integridad y confidencialidad de la información</t>
  </si>
  <si>
    <t>Documento que evidencie las mejoras aplicadas a la plataforma de mesa de ayuda</t>
  </si>
  <si>
    <t>El responsable del Sistema de Seguridad y Salud en el Trabajo realizó la medición del indicador teniendo en cuenta, como trabajadores a los servidores públicos de la entidad, sin embargo, la normativa SGSST vigente establece que, los trabajadores son todo el personal de la entidad, razón por la cual, se evidenció un diligenciamiento incorrecto del indicador al no incluir a los contratistas.</t>
  </si>
  <si>
    <t>Realizar un informe trimestral resultado del monitoreo al reporte del indicador con el fin de continuar su correcto diligenciamiento de acuerdo con la normativa vigente.</t>
  </si>
  <si>
    <t>Informe trimestral</t>
  </si>
  <si>
    <t>David Leonardo Almanza Sanchez</t>
  </si>
  <si>
    <t>Se han realizado pruebas de manera parcial, sin tener en cuenta el total de aplicaciones.</t>
  </si>
  <si>
    <t>Seguimiento de plan de trabajo de maneral trimestral</t>
  </si>
  <si>
    <t>Seguimiento trimestral (Actas y/o Informes)</t>
  </si>
  <si>
    <t>El procedimiento SC-PR-04 Gestión de Actos Administrativos se encuentra desactualizado</t>
  </si>
  <si>
    <t>Realizar la actualización del procedimiento SC-PR-04 Gestión de Actos Administrativos</t>
  </si>
  <si>
    <t>Un procedimiento actualizado</t>
  </si>
  <si>
    <t>Luego de la auditoria interna realizada al proveedor del Call Center se generaron hallazgos relacionados con los procesos internos que pueden afectar la seguridad de la información</t>
  </si>
  <si>
    <t>Realizar monitoreo con el proveedor para realizar seguimiento de cumplimiento de los protocolos tecnológicos de seguridad verificando la adecuada segregación de las funciones.</t>
  </si>
  <si>
    <t>Luego de la auditoria interna realizada al proveedor del Call Center se generaron hallazgos relacionados con los procesos internos de este.</t>
  </si>
  <si>
    <t>Realizar reunión de monitoreo con el proveedor que presta los servicios de Call Center y revisar el cumplimiento de los requisitos de competencias del personal, establecidos.</t>
  </si>
  <si>
    <t>Luego de la auditaría interna realizada al proveedor del Call Center se generaron hallazgos relacionados con los procesos internos de este.</t>
  </si>
  <si>
    <t>Realizar monitoreo trimestral con el proveedor para realizar seguimiento de cumplimiento de los protocolos tecnológicos de seguridad de la información con el fin de prevenir y rastrear la materialización de incidentes</t>
  </si>
  <si>
    <t xml:space="preserve">Total
Acciones </t>
  </si>
  <si>
    <t>Fecha Final inicial: 30/06/2023
Reformulada 13-09-2023 (31/12/2023)</t>
  </si>
  <si>
    <t>Fecha Final inicial: 31/07/2023
Reformulada 13-09-2023 (31/12/2023)</t>
  </si>
  <si>
    <t>Fecha Final inicial: 30/07/2023
Reformulada 19-09-2023 (31/12/2024)</t>
  </si>
  <si>
    <t>Fecha Fin inicial: 15/12/2023
Reformulada 19-09-2023 (31/12/2024)</t>
  </si>
  <si>
    <t>Vigencias expiradas. Se evidenció que, a entidades territoriales no certificadas, a las cuales MinHacienda levantó la media de suspensión de giros de recursos de calidad matrícula, por superar las deficiencias presentadas y ordenando al MEN el giro de recursos, esta última entidad solo los efectuó entre 3 y 4 años después de recibida la orden.</t>
  </si>
  <si>
    <t>Recursos Entregados en Administración- consignación de los Rendimientos Financieros de Convenios. Con relación al convenio interadministrativo suscrito entre MEN y La Universidad Del Valle (UniValle), se evidenció que los rendimientos financieros generados en el convenio 2939782-2021 suscrito por el MEN con UniValle, los recursos fueron reintegrados en marzo de 2023 a la cuenta única del tesoro nacional CUN, evidenciando inoportunidad en este reintegro.</t>
  </si>
  <si>
    <t>Publicaciones SECOP. En la revisión documental realizada en el marco del proceso auditor, a los contratos celebrados por el Ministerio de Educación Nacional - MEN durante la vigencia 2022, incluidos en la muestra seleccionada, se identificaron documentos que no se registraron en la plataforma SECOP II.</t>
  </si>
  <si>
    <t>Hallazgo 5. Otorgamiento de créditos - Fondo 121983 Generación E Componente Equidad Fallecidos. El ICETEX, realizó 26 giros durante la vigencia 2022 por $25.830.197 a beneficiarios fallecidos, para el programa ¿GENERACIÓN E EQUIDAD¿, creado por el Gobierno Nacional y adoptado en el Convenio Marco Interadministrativo No. 1166 de 2008 y No. 0001 de 2019, suscritos entre el MEN, el DPS y el ICETEX.</t>
  </si>
  <si>
    <t>Hallazgo 4. En la verificación del Programa Todos Aprender -PTA se evidencia el incumplimiento del requisito de acreditación del Nivel B1 del idioma inglés por parte de los formadores conforme a la Resolución 020130 del 31-12-2018 del MEN.; De otra parte en la revisión de Actas de entrega de material, verificadas en las visitas de auditoría de las sedes de I.E. seleccionadas en la muestra, y según la Matriz de Distribución del Contrato celebrado con la Imprenta Nacional CO1PCCNTR 2288720 se evidenciaron deficiencias en los controles para las entregas del material pedagógico en algunas Instituciones Educativas.</t>
  </si>
  <si>
    <t>Hallazgo 5. Material pedagógico Programa PTA - entregas a Instituciones Educativas. En la revisión de la muestra de contratación celebrada por el MEN para la ejecución del programa PROMISE, conforme las Actas de Entrega y revisión en la muestra de Instituciones Educativas Oficiales (IEO) visitadas, se evidenció que en ejecución del Contrato CO1.PCCNTR.2288720 suscrito por el MEN, con la Imprenta Nacional, para la Impresión, alistamiento, bodegaje y distribución de los materiales pedagógicos del PTA; las I.E. priorizadas, no recibieron la totalidad de material pedagógico (cartillas), como se estableció en la Matriz de Distribución del MEN, por lo que se configura un daño fiscal en cuantía de $21.641.282, como consecuencia del faltante en la entrega del objeto contratado.</t>
  </si>
  <si>
    <t>Hallazgo 6. Gestión entrega de material objeto del contrato CO1.PCCNTR.2288720. En consideración a que en la revisión del Contrato Interadministrativo CO1.PCCNTR.2288720 de 2021 con el objeto de prestar el servicio de impresión, alistamiento, bodegaje y distribución de 7.228.519 textos educativos, material educativo para 4.998 establecimientos educativos y 14.461 sedes educativas de conformidad con las especificaciones técnicas y la matriz de distribución; en el proceso auditor se evidenció la existencia de faltantes por diferencias frente a las Actas de Entrega de los textos que se reportan entregados, frente a los recibidos, para una muestra de solo 30 Instituciones o sedes Educativas, por lo que se configuró el anterior hallazgo No.5 con presunta incidencia disciplinaria y con incidencia fiscal. Y teniendo en cuenta el alcance del mencionado contrato, y su valor de $21.796.252.743, suscrito con la Imprenta Nacional, se genera incertidumbre sobre la eficiencia de la gestión fiscal desplegada con los recursos ejecutados para la totalidad de entregas del material objeto del contrato, por lo tanto se solicita el inicio de una indagación preliminar fiscal que conduzca a determinar la certeza del posible daño al patrimonio, toda vez que esta situación pudo haberse presentado en otras a Instituciones Educativas Oficiales (IEO) no visitadas.</t>
  </si>
  <si>
    <t>Hallazgo No. 6 Cantidades de obra ejecutadas en el Contrato de Obra No. 1380-1215-2020 Para las instituciones educativas Camoita sede la Bendición y General Santander Escuela San Juan Bosco ubicadas en San Martin y Fuente de Oro ¿ Meta, se ejecutaron menores cantidades de obra o con especificación diferente a la contratada, disminuyendo el alcance de los recursos.</t>
  </si>
  <si>
    <t>No es posible verificar el registro de la fecha y hora de llegada de las acciones de tutela que deben ser contestadas por el Ministerio, situación que afecta directamente el tiempo oportuno de respuesta, teniendo en cuenta que los términos judiciales en estos casos van de 2 a 48 horas. Lo anterior debido a la falta de sincronización que se presenta entre el buzón de notificaciones judiciales y el SGDEA</t>
  </si>
  <si>
    <t>Se evidencia que el área no cuenta con acceso y capacitación sobre el archivo digital que consolida el expediente de cada acción de tutela, en el que se pueda revisar la actuación completa y con la rapidez requerida para la gestión jurídica.</t>
  </si>
  <si>
    <t>De una muestra de setenta y siete (77) conceptos jurídicos externos e internos verificados, se observan cuatro (4) trámites de solicitudes de conceptos, que fueron contestados de manera extemporánea.</t>
  </si>
  <si>
    <t>De la muestra verificada de cuarenta y dos (42) acciones de tutela, se observan dieciocho (18) contestaciones de tutela extemporáneas incumpliendo lo dispuesto por el Decreto 2591 de 1991.</t>
  </si>
  <si>
    <t>Al revisar y escuchar a los responsables sobre los reportes del primer trimestre de 2023 de los cuatro (4) indicadores del proceso de Gestión Administrativa relacionados con el Sistema de Gestión Ambiental con periodicidad mensual, se observa que los reportes son claros, completos y consistentes con el objeto de medición y sus correspondientes soportes; no obstante, las fórmulas de los indicadores AP-75 Aprovechamiento de residuos sólidos reciclables y AP-77 Consumo de energía discriminan las sedes alternas que tuvo el Ministerio en un determinado momento, lo que no permite que los reportes sean consistentes con la información contenida en la fórmula dado que las sedes alternas varían.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t>
  </si>
  <si>
    <t>En el marco de la auditoria se pudo validar que el proceso de Gestión Administrativa cuenta con un grupo de 43 voceros ambientales que sirven de enlace entre las dependencias y los administradores del Sistema de Gestión Ambiental y dentro de sus responsabilidades se destaca: ¿Socializar los lineamientos institucionales y los Programas del Sistema de Gestión Ambiental, en su respectiva área u oficina¿ Sin embargo, durante el proceso de auditoría, se detectó un hallazgo relevante relacionado con la falta de conocimiento de los programas ambientales vigentes en el Ministerio de Educación Nacional (MEN). Durante las entrevistas realizadas, se constató que cuatro funcionarios de las dependencias de Gestión del Talento Humano y la Oficina de Tecnología y Sistemas de la Información, no estaban familiarizados con los programas ambientales implementados en la entidad. Este incumplimiento con los requisitos establecidos en la Norma ISO 14001:2015 Numeral 7.3. ¿La organización debe asegurarse de qué las personas que realicen el trabajo bajo el control de la organización tomen conciencia de: literal (c) los aspectos ambientales significativos y los impactos ambientales reales o potenciales relacionados, asociados con su trabajo¿. Evidenciando una falta de conciencia respecto al enfoque ambiental. Es esencial abordar esta situación mediante estrategias de comunicación y capacitación adecuadas por parte de los voceos ambientales, para garantizar que todos los miembros del MEN comprendan y participen activamente en los programas ambientales establecidos.</t>
  </si>
  <si>
    <t>Se evidenció que la Subdirección Gestión Administrativa y Talento Humano en lo que respecta a la selección de voceros ambientales. No han establecido un proceso claro de identificación que asegure que los voceros seleccionados cuenten con la competencia requerida en términos de educación, formación y experiencia en temas ambientales. Como lo establece la norma ISO 14001:2015 el numeral 7.2 Competencia, en su literal (b) asegurar que las personas sean competentes con base en educación, formación o experiencia apropiadas. Esta falta de comunicación y alineación puede comprometer la efectividad de las acciones de sensibilización y concientización ambiental llevadas a cabo por los voceros. Se recomienda establecer un mecanismo de coordinación y evaluación conjunta para garantizar que los voceros ambientales sean seleccionados de manera adecuada y cumplan con los requisitos de competencia establecidos. Oportunidad de mejora compartido con Gestión del Talento Humano</t>
  </si>
  <si>
    <t>Se evidenció que el ¿Formato Plan de comisiones¿ no está incluido en el proceso de Gestión Administrativa del Sistema Integrado de Gestión (SIG). Aunque este formato está bajo responsabilidad de una dependencia diferente a la Subdirección de Gestión Administrativa, al ser el SIG un Sistema de Integrado de Gestión bajo un enfoque de procesos, se incumple lo definido en el numeral 7.5.3. control de la información documentada de la norma ISO 9001:2015 Sistema de Gestión de Calidad.</t>
  </si>
  <si>
    <t>Durante la auditoría, se identificó que la Subdirección de Gestión Administrativa y la Subdirección de Talento Humano cuentan con un ¿plan integral de gestión de riesgos, prevención, preparación y respuesta a emergencias, contingencias y desastres (PIGRYRECD)¿ código TH-PL-01 versión 5. Sin embargo, se observaron deficiencias en la aplicación de este plan al Sistema de Gestión Ambiental (SGA). Se encontraron las siguientes inconformidades: En los objetivos y alcance del plan, no se reflejan claramente los aspectos específicos relacionados con el plan de emergencia ambiental, y tampoco se define con claridad el alcance en cuanto a situaciones de emergencia ambiental. La identificación de riesgos y escenarios de emergencia en el PIGRYRECD no incluye una evaluación detallada de los riesgos y posibles escenarios que podrían afectar al medio ambiente, a las instalaciones y a las comunidades vecinas. Las asignaciones de roles y responsabilidades en el plan no están adecuadamente definidas para la respuesta a emergencias ambientales, lo cual genera falta de claridad en las personas involucradas en la toma de decisiones y en el liderazgo del equipo de emergencia. Estas deficiencias evidenciadas en el ¿plan integral de gestión de riesgos, prevención, preparación y respuesta a emergencias, contingencias y desastres (PIGRYRECD)¿ podrían afectar la capacidad del Ministerio de Educación Nacional para responder de manera efectiva ante situaciones de emergencia ambiental y prevenir o mitigar los impactos negativos al medio ambiente. Por lo tanto, se recomienda revisar y ajustar el plan, asegurando que se tengan en cuenta de manera específica las emergencias ambientales y se asignen claramente las responsabilidades para una respuesta adecuada.</t>
  </si>
  <si>
    <t>Se observó que se adquirieron 1400 licencias del producto Bitdefender de la solución Cloud Gravity GOV SOFTICS INGENIEROS SAS a través de la bolsa de servicios del contrato CO1.1989604 de 2020 suscrito con la unión temporal GESTIÓN INTERAL MEN. La vigencia del licenciamiento tiene una duración de un (1) a partir de su entrega, es decir hasta 29 de septiembre de 2023. Dado que la anterior licencia finalizaba el 6 de septiembre de 2022, se observó, que transcurrieron 23 días calendario sin la licencia del antivirus, el cual conlleva a vulnerabilidades de seguridad para la entidad.</t>
  </si>
  <si>
    <t>Se evidenció en la bodega de inventarios del MEN, equipos de cómputo nuevos que ingresaron en el mes julio de 2022, generando inobservancia con relación a las Disposiciones Generales del PROCEDIMIENTO ADMINISTRACIÓN Y CONTROL DE RECURSOS FÍSICOS Código: AD-PR-04 Versión: 09, en el acápite de Ingreso de Bienes al Inventario literal 6 Los bienes de inventarios que se dejan en el almacén no pueden permanecer más de (6) meses bajo custodia de la Subdirección de Gestión Administrativa. En el evento en que no se entregue el material o los bienes en este lapso se oficiará al jefe del área funcional informando la novedad con un mes antes de la caducidad del tiempo establecido para que gestione la entrega.¿ Lo anterior podría generar un posible detrimento patrimonial, ya que los equipos de cómputo no están siendo utilizados y si están inactivos pueden quedar obsoletos y perder actualización tecnológica (ejem no se ha actualizado office, antivirus o el sistema operativo, entre otros).</t>
  </si>
  <si>
    <t>Al corte del mes de junio se evidenció que el presupuesto asignado por valor de $2.810 millones a la Subdirección de Desarrollo Organizacional, presenta una ejecución del 12% con un saldo por ejecutar de $2.460 millones.</t>
  </si>
  <si>
    <t>Al revisar la ejecución del contrato DIRECCIÓN DE PROYECTOS SAS y CO1.PCCNTR. 3798260 CONSORCIO BG-MEN, en la plataforma SECOP II, se observó que en el campo denominado ¿facturas del contrato¿ y ¿Documentos de ejecución del contrato¿ no se encuentra cargado el INFORME PARCIAL DE SUPERVISIÓN O INTERVENTORÍA (¿) actividad relacionada en el procedimiento el de Supervisión yo Interventoría del Contrato o Convenio Código: CN-PR-25 Versión: 6, que indica: ¿Elabora informe de parcial de supervisión o interventoría, conforme el estado de avance en la ejecución y el cumplimiento de las obligaciones contractuales, según los términos establecidos en el Manual de Supervisión¿. (¿). Del contrato CO1.PCCNTR. 3760431 GD GERENCIA se observó un informe parcial de Supervisión que presenta una ejecución del 87% con fecha de diciembre de 2022. No cumplió con el 100% de ejecución la obligación número 7 que indica: ¿Ejecutar el proyecto a partir de los frentes de trabajo establecidos y siguiendo las especificaciones técnicas detalladas para cada una de los mismos y relacionadas en el Anexo Técnico que hace parte integral del contrato, así #769; como entregar¿, obligación que logro un avance del 90%. Por lo anterior, se está incumpliendo con lo definido en la ley 1712 de 2014 y el Decreto Único Reglamentario 1081 de 2015 según numeral (¿) ¿ARTÍCULO 2.1.1.2.1.8.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 (¿)</t>
  </si>
  <si>
    <t>Se observó que la acción de mejora 1079 en el SIG, posee tres actividades. Este hallazgo corresponde a los resultados de una auditoria OCI de la vigencia 2021. Se ha reformulado en 3 ocasiones, con corte a marzo de 2023, la dependencia reporta un avance no superior al 20%, respecto de la meta establecida. Sin embargo, en el seguimiento por parte de la OCI, se observa que de nuevo estas se encuentran vencidas y requieren reformulación por plan de mejoramiento no efectivo. Se requiere crear un nuevo plan de mejoramiento y el cierre efectivo del 1079</t>
  </si>
  <si>
    <t>No se evidencia riesgos de corrupción para el proceso ¿Procesos y Mejora¿, Es necesario tener en cuenta la definición de riesgos de corrupción: ¿Posibilidad de que, por acción u omisión, se use el poder para desviar la gestión de lo público hacia un beneficio privado¿. Un ejemplo de un riesgo de corrupción es: la posibilidad de recibir o solicitar cualquier dádiva o beneficio a nombre propio o de terceros para el otorgamiento de una licencia celebración de contrato de emisión de un concepto. Lo anterior incumpliendo lo enunciado en la GUÍA DE ADMINISTRACIÓN DEL RIESGO Código: PM-GU-01 Versión: 06.</t>
  </si>
  <si>
    <t>Se observó en la matriz de riesgos del Ministerio de Educación, que no se identificaron riesgos de supervisión en las etapas de ejecución y liquidación de contratos que permita prevenir y mitigar posibles detrimentos patrimoniales en los recursos entregados en administración y otros contratos.</t>
  </si>
  <si>
    <t>Falta de posible actualización de la actividad relacionada ¿Auditoría externa para revisión del Cumplimiento de requisitos de la norma ISO 14001:2015 e ISO 9001:2015¿ en la matriz de riesgos del proceso, del riesgo ¿Posibilidad de Pérdida Reputacional por la suspensión del certificado emitido por el ente certificador de los sistemas de gestión de calidad y ambiental, debido al incumplimiento de los requisitos de las normas ISO¿. Toda vez que existe un control descrito así: ¿La Subdirección de Desarrollo Organizacional, verifica en conjunto con la oficina de control interno el alcance y los criterios para la ejecución de las auditorías internas a los procesos definidos, sobre los requisitos del Sistema de Gestión de Calidad y Ambiental, generando un documento técnico de lo que se debe auditar y este es el insumo para la elaboración del plan de auditoría.¿ Lo anterior incumpliendo lo enunciado en la GUÍA DE ADMINISTRACIÓN DEL RIESGO Código: PM-GU-01 Versión: 06 numeral 8.2. Primera línea de defensa (¿) ¿Mantener actualizados los mapas de riesgos por procesos y mapas de riesgo de corrupción, de conformidad con las políticas institucionales aprobadas y las normas nacionales vigentes; así como, velar por el cumplimiento de los lineamientos señalados por la metodología de administración del riesgo aprobada, en lo concerniente al análisis del contexto estratégico, la identificación del riesgo, su análisis, valoración, medidas de tratamiento, monitoreo y seguimiento.¿(¿). así mismo, La Segunda Línea tiene dentro de sus funciones: ¿Asegura que los controles y procesos de gestión del riesgo de la 1ª línea de Defensa sean apropiados y funcionen correctamente, supervisan la implementación de prácticas de gestión de riesgo eficaces¿</t>
  </si>
  <si>
    <t>PLAN DE DISPONIBILIDAD ST-FT-26 V1 Se evidenció que el Proceso Gestión de Servicios TIC, cuenta con un Plan de Disponibilidad, Desempeño y Uso de Recursos¿ en su versión 3 del 14022023. Sin embargo, este documento no se encuentra en el formato dispuesto por la entidad en el Sistema Integrado de Gestión-SIG Plan de Disponibilidad ST-FT-26 V1, igualmente, no se presentó evidencia de su aprobación, tal como lo estable el procedimiento- Gestión de Disponibilidad ST-FT-26 V1</t>
  </si>
  <si>
    <t>Se presenta evidencia del último comité de problemas que se realizó es del 27 de octubre de 2021. Sin embargo, en el procedimiento de Gestión de Problemas en las disposiciones generales ítem 3. Indica que se realizará cada mes el cual no se está realizando, incumpliendo lo establecido en el numeral 8.1 Planificación y control operacional por cuanto la Oficina de Tecnología y Sistemas de Información no se ha asegurado en implementar y controlar sus procesos necesarios para cumplir con los requisitos para la provisión de sus productos y servicios.</t>
  </si>
  <si>
    <t>Mediante el diagnóstico realizado por el operador se está realizando la actualización de 6 procedimientos en 3 fases. Así mismo, se está realizando una revisión de las guías de seguridad de la información. Una vez aprobados por el líder del proceso se envía a la Subdirección de Desarrollo Organizacional para su revisión y actualización en el SIG. Se cuenta con un repositorio en Share Point donde se encuentra la información correspondiente. Así mismo, dentro de las evidencias suministradas por el proceso Servicios TIC se observó el formato Matriz de Catálogo de Servicios ST-FT-12 en su versión 3. Sin embargo, en el procedimiento Gestión Catalogo de Servicios y Niveles de Servicio¿ ST-PR-01 en su versión 3 hace referencia a la evidencia ST-FT-09 Matriz de Catálogo de Servicios que no se encuentra dentro del listado de documentos oficializados para el proceso, incumpliendo lo establecido en los numerales 7.5.2 Creación y actualización y 7.5.3 Control de la Información Documentada por cuanto la Oficina de Tecnología y Sistemas de información no se ha asegurado de revisar, aprobar para su conveniencia y adecuación, así como la disposición de la idoneidad de sus formatos.</t>
  </si>
  <si>
    <t>Se realiza una planeación con cada uno de los grupos de la Oficina de Tecnología y Sistemas de Información para validar que se requiere de la infraestructura a nivel de capacidad y disponibilidad de los servicios, actividad que se realiza con el operador. Para las modificaciones solicitadas, se realizan comités de cambios, donde se aprueban o rechazan el cual queda el registro en la herramienta de gestión y en el acta de reunión de los comités. El plan de actualización tecnológica de la vigencia 2023 es una obligación dentro del contrato del operador y está en proceso de aprobación para la implementación situación que incumple con lo establecido en el numeral 7.1.3 Infraestructura por cuanto la Oficina de Tecnología y Sistemas de Información no ha proporcionado la infraestructura necesaria para la operación de sus procesos y de esta manera lograr la conformidad de los productos y servicios</t>
  </si>
  <si>
    <t>Se ha identificado un incumplimiento del numeral 10.2 de la norma ISO 9001:2015 por parte del proceso de Talento Humano, debido a la falta de realización de acciones de mejora en los tiempos establecidos. Este hallazgo se evidencia en las siguientes situaciones: Hallazgo No. 1055: Esta acción de mejora corresponde a un hallazgo de una auditoría OCI de la vigencia 2021, la cual ha sido reformulada en tres ocasiones. Hasta marzo de 2023, la dependencia no ha formulado acciones de mejora para este hallazgo. Hallazgo No. 1247: Este hallazgo corresponde a la fuente de evaluación por Análisis de Desempeño de los Indicadores, detectado de manera reiterativa en la vigencia 2021. Con corte a marzo de 2023, la dependencia no ha formulado acciones de mejora para este hallazgo. Hallazgo No. 1447: Este hallazgo corresponde a una fuente de evaluación de auditoría al modelo referencial del Sistema de Gestión de Seguridad y Salud en el Trabajo de la vigencia 2022. Hasta marzo de 2023, la dependencia no ha formulado actividades para este hallazgo. Hallazgo No. 1448: Este hallazgo corresponde a una fuente de evaluación de auditoría al modelo referencial del Sistema de Gestión de Seguridad y Salud en el Trabajo de la vigencia 2022. Hasta marzo de 2023, la dependencia no ha formulado actividades para este hallazgo. Estos incumplimientos evidencian la falta de seguimiento y cumplimiento en la implementación de acciones de mejora, lo cual constituye un incumplimiento del numeral 10.2 de la norma ISO 9001:2015.</t>
  </si>
  <si>
    <t>Al validar el indicador ¿Nivel de cobertura actividades de bienestar y capacitación¿ para el primer trimestre de año 2023 se evidencia que el proceso solo nombra que el ¿El total de participantes en actividades de bienestar fue de 1714¿ sin ningún tipo de soporte que lo valide lo que genera un hallazgo de incumplimiento debido a la falta de soportes que validen el total de participantes en actividades de bienestar durante el primer trimestre del año 2023. Sin esta información, no es posible calcular el indicador de Nivel de cobertura de actividades de bienestar y capacitación de manera precisa. Este incumplimiento se identifica al no contar con los registros o documentos que respalden la cantidad de asistentes a las actividades de bienestar y capacitación. La falta de esta información impide realizar el cálculo adecuado del indicador y evaluar el nivel de cobertura logrado en el periodo analizado. Por lo tanto, se recomienda implementar un sistema de registro y seguimiento adecuado que permita obtener y documentar la cantidad de participantes en las actividades de bienestar y capacitación, con el fin de medir y evaluar el indicador de manera efectiva.</t>
  </si>
  <si>
    <t>Se evidenciaron inconsistencias en el registro de la información certificada frente a los soportes presentados por la entidad. La muestra objeto de revisión correspondió a 34 certificaciones, de las cuales 29 certificaciones (85.29%) se calificaron de forma satisfactoria y cinco (5) de forma insatisfactoria (14.71%).</t>
  </si>
  <si>
    <t>De acuerdo con la verificación realizada para el período objeto de revisión se evidenciaron 65 certificaciones expedidas; se generó el proceso de verificación de historia laboral a 27 certificaciones, para 11 (40.74%) se recibió la verificación de la información por parte de la Entidad dentro de los 30 días calendario y para 16 (59.26%) certificaciones la entidad no realizó el proceso de confirmación dentro de los tiempos establecidos. Ver Anexo No. 1 Detalle Confirmación HL</t>
  </si>
  <si>
    <t>De acuerdo con la verificación realizada para el período objeto de revisión se evidenciaron 14 certificaciones expedidas, de las cuales seis (6) (42.86%) fueron expedidas dentro de los 15 días hábiles y ocho (8) (57.14%) fueron expedidas por fuera del tiempo establecido. Ver Anexo No. 2 Detalle Oportunidad.</t>
  </si>
  <si>
    <t>De acuerdo con la verificación realizada para el período objeto de revisión se evidenciaron 48 certificaciones expedidas, de las cuales 36 (75%) fueron expedidas dentro de los 30 días siguientes y 12 (25%) fueron expedidas por fuera del tiempo establecido. Ver Anexo No. 2 Detalle Oportunidad.</t>
  </si>
  <si>
    <t>Teniendo en cuenta las dinámicas de la política de Gratuidad es necesario realizar ajustes al procedimiento establecido para la implementación de la misma.</t>
  </si>
  <si>
    <t>De acuerdo con los informes de la Unidad de Atención al Ciudadano relacionados con las PQRSD de la Oficina Asesora de Planeación y Finanzas, para los meses de: Enero 2023: 77,04 % de oportunidad Marzo 2023; 72,82% en oportunidad Impactando de manera negativa el indicador general del Ministerio,</t>
  </si>
  <si>
    <t>Calidad: El seguimiento y análisis del proceso se realiza mediante indicadores establecidos dentro del Plan de Acción Institucional y en la Matriz Seguimiento a Proyectos 2023. Riesgos: Se evidenció que tanto para el cuarto trimestre de la vigencia 2022 como para el primer trimestre de 2023, no se reportó monitoreo a los controles de los riesgos de gestión y corrupción o se hizo fuera del plazo establecido en las circulares de reportes emitidas por la Secretaría General y la OAPF del Ministerio de Educación Nacional. Se recomienda anexar soporte documental. Indicadores SIG: Se evidenció que sobre el indicador -Instrumentos de planeación institucional y sectorial formulado y con seguimiento¿ durante el primer trimestre del año 2023, no se reportó el avance dando un porcentaje del 0%. Adicionalmente no se comprobó publicación en el link de transparencia de los siguientes informes: 1.Seguimiento Plan de Acción Institucional IV trimestre 2022 2.Seguimiento Plan de Acción Institucional I trimestre 2023 3.Seguimiento proyectos de inversión I trimestre 2023</t>
  </si>
  <si>
    <t>Durante la auditoría, se identificó un incumplimiento en el control de la información documentada, específicamente en el numeral 7.5.3. El proceso de gestión documental presentó el Plan Institucional de Archivo (PINAR), el Plan de Conservación Documental y el Plan de Preservación Digital, todos con sus respectivas versiones y controles, los cuales se encontraron publicados en la página web de la entidad. Sin embargo, al validar la publicación de la actualización del Programa de Gestión Documental (PGD), se evidenció que este no se encontraba publicado en la plataforma correspondiente. Esta falta de publicación del PGD actualizado representa un incumplimiento en los requisitos de control de la información documentada establecidos en la norma ISO 9001:2015. Se recomienda que se tomen las medidas necesarias para corregir esta situación y asegurar la adecuada publicación y control de la información documentada en el proceso de gestión documental.</t>
  </si>
  <si>
    <t>La Oficina de Tecnología y Sistemas de Información definió una matriz de roles y permisos. Sin embargo, no se observó una descripción clara de los roles establecidos, de acuerdo con las validaciones realizadas en el SGDEA, adicionalmente esta matriz no se encuentra completa.</t>
  </si>
  <si>
    <t>Se validó en el SGDEA con el perfil ¿Profesional¿ la opción ¿Consulta avanzada de documentos¿, se observó, que esta no cuenta con restricción para la visualización de los documentos. Sin embargo, en las otras opciones de consulta presenta con acceso denegado. Lo anterior, incumple con lo estipulado en la RESOLUCIÓN N° 001519 DE 24 DE AGOSTO DE 2020 Por la cual se definen los estándares y directrices para publicar la información señalada en la Ley 1712 del 2014 y se definen los requisitos materia de acceso a la información pública, accesibilidad web, seguridad digital, y datos abiertos, numeral 3.2 Condiciones de Seguridad Digital del anexo 3, el cual señala: Los sujetos obligados deberán implementar los siguientes controles en el desarrollo de sitios web y aplicaciones¿ ¿Implementar o exigir controles de seguridad relacionados con el control de la autenticación, definición de roles y privilegios y separación de funciones¿</t>
  </si>
  <si>
    <t>El proceso de Gestión Documental ha sido debidamente identificado y se encuentra ubicado en el Mapa de Procesos del MEN. Este proceso cuenta con indicadores que nos permiten medir su desempeño de manera efectiva. A pesar de ello, en la caracterización del Proceso de Gestión Documental, no se ha evidenciado la interacción y relación que tiene con el proceso de Servicio al Ciudadano. Por lo tanto, es necesario revisar y actualizar la caracterización de ambos procesos para identificar de manera clara y precisa cómo se complementan y cómo las actividades de Gestión Documental pueden contribuir al mejoramiento del proceso de Servicio al Ciudadano. Esta integración permitirá fortalecer nuestra capacidad para atender las necesidades y requerimientos de los ciudadanos de manera ágil y efectiva. Lo anterior podría incumplir con el numeral 4.4. Sistema de Gestión de Calidad y sus Procesos, de la ISO 9001:2015</t>
  </si>
  <si>
    <t>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t>
  </si>
  <si>
    <t>El proceso de Servicio al Ciudadano hace parte integral del proceso misional de conformidad con la Resolución 17564 de 2019. Sin embargo, en auditoria se pudo establecer debilidad en la implementación, el mantenimiento y la mejora continua respecto del proceso y sus interacciones ya que de acuerdo con la caracterización de Servicio al Ciudadano y la entrevista realizada al equipo de la Unidad de Atención al Ciudadano, se especificó al equipo auditor que el proceso de Gestión Documental interactúa con el proceso de Servicio al Ciudadano en materia de gestión de PQRSDF, sin que este sea un elemento identificado como entrada o salida en el marco del ciclo PHVA del proceso de Servicio al Ciudadano de acuerdo con la ¿Caracterización del Proceso¿, incumpliendo de esta manera lo establecido con el numeral 4.4.1 Sistema de Gestión de la Calidad, y sus procesos.</t>
  </si>
  <si>
    <t>El proceso de Servicio al Ciudadano no ha tomado acciones para controlar y corregir las situaciones encontradas de acuerdo con los planes de mejora con código 1483, 1502, 1503 registrados en el SIG, los cuales se encuentran vencidos en términos y sin avances, incumpliendo lo establecido en el numeral 10.2 No conformidad y Acción Correctiva de la NTC ISO 9001:2015.</t>
  </si>
  <si>
    <t>Notificaciones Actos Administrativos Verificados los actos administrativos indicados en la muestra se observa que el documento de notificación señala: ¿En el acto administrativo adjunto usted podrá verificar si contra este proceden los recursos de reposición yo apelación, los cuales deberán interponerse por escrito ante el funcionario que dictó la decisión, en la diligencia de notificación personal o dentro de los diez (10) días siguientes a ella (término común para los dos recursos), o a la notificación por aviso, o al vencimiento del término de publicación según el caso¿ El texto señalado no cumple respecto de lo ordenado por la norma ya que no establece con claridad los recursos que legalmente proceden contra el acto administrativo notificado, sino que remite al acto notificado, para que el interesado pueda conocer los recursos que puede interponer, asimismo dicho texto se refiere a diligencia de notificación personal o por aviso, lo que resulta impreciso, ya que se está realizando una notificación electrónica, por lo que conforme con el Artículo 67 del CPACA, debe indicarse con claridad el recurso que procede, el termino y los medios para presentaciones y notificaciones</t>
  </si>
  <si>
    <t>Interoperabilidad Trámites, digitalización y automatización de trámites y su realización en línea. En lo validado junto a la Subdirección de Desarrollo Organizacional y la Oficina de Tecnologia y Sistemas de Información, se encontró que la Agencia Nacional de Gobierno Digital requirió algunos ajustes en el trámite de Legalizaciones. Sin embargo, estos no cumplieron con las especificaciones solicitadas. Hasta el momento, la Oficina de Tecnologia y Sistemas de Información no ha recibido respuesta, no obstante, tampoco se ha gestionado, para que el trámite cumpla con las condiciones necesarias y sea interoperable por medio de la plataforma establecida por el estado colombiano.</t>
  </si>
  <si>
    <t>El proceso de Servicio al Ciudadano debe asegurarse de poder lograr los resultados previstos, evaluando la eficacia de las acciones así como la prevención o reducción de los efectos no deseados en materia de riesgos, toda vez que en la matriz de riesgos de gestión no se observó la aplicación adecuada de la determinación del riesgo residual ya que no se tuvo en cuenta lo enunciado en la Guía para la administración del riesgo y el diseño de controles en entidades públicas versión 6, en materia del análisis del riesgo, omitiéndose la asociación de ¿la exposición del riesgo¿ del proceso en relación con la probabilidad inherente, es decir fijándose adecuadamente el número de veces que pasa por el punto de riesgo la actividad en un período de un año, incumpliendo lo establecido en numeral 6.1 Acciones para abordar riesgos y oportunidades de la ISO 9001:2015, así como lo concerniente en la Guía para la administración del riesgo y el diseño de controles en entidades públicas V5 DAFP, ítem 3.1 Análisis de riesgos.</t>
  </si>
  <si>
    <t>La UAC debe propender por efectuar revisión del procedimiento de PQRSD SC-PR-02 V8, toda vez que se identificó la necesidad de su actualización en actividades relacionadas con el flujo de la operación, actividad 1.1 ¿Recibir la PQRSDF, asociando varios procedimientos entre ellos atención a periodistas¿</t>
  </si>
  <si>
    <t>Con el radicado 2023-ER-084721 de la Contraloría General de la República, el cual se recibió de acuerdo con la trazabilidad del sistema el 8 de febrero de 2023, cuyo asunto fue: ¿Respuesta prórroga solicitud de información Sentencia T - 302 de 2017¿ y por medio del cual, el ente de control manifestó en el contenido de la comunicación que el tiempo límite para la respuesta era el viernes 10 de febrero de 2023, y que estuvo bajo la asignación del equipo de entes de control por un tiempo de 6 días hábiles, siendo asignado a la Oficina de Control Interno el 17 de febrero mediante el SGDEA y por correo electrónico, se observó modificaciones a los términos establecidos para la fecha de cierre en dos ocasiones, así: Por retipificación los días 15 y 17 de febrero de 2023, estas circunstancias también fueron generadas con los radicados 2023-ER-062633 la cual fue recibida el 1 de febrero y retipificado el 15 de febrero y notificado a las áreas el 20 de febrero y 2023-ER-066411 recibida el 2 de febrero con retipificación hasta el 17 de febrero, incumpliendo lo establecido en el PROCEDIMIENTO DE GESTIÓN PQRSDF SC-PR-02 V8 DEFINICIONES Y TÉRMINOS PARA RESOLVER LAS PQRSDF, ítem 12 y actividad 1.2, así como lo establecido en la Ley 1755 de 2015 ¿Por medio de la cual se regula el Derecho Fundamental de Petición y se sustituye un título del Código de Procedimiento Administrativo y de lo Contencioso Administrativo¿.</t>
  </si>
  <si>
    <t>Se observaron modificaciones a los términos establecidos para las fechas de cierre de los siguiente radicados 2023-ER-084721 de la Contraloría General de la República. 2023-ER-062633 y 2023-ER-066411, retipificándose y afectando el indicador de oportunidad. Nota: Se señaló hallazgo en auditoria basada en riesgos, por lo tanto, se debe formular un solo plan de mejoramiento.</t>
  </si>
  <si>
    <t>El Viceministerio de Educación Superior, no ha logrado la conformidad de los requisitos asociados al trámite y la gestión de PQRSDF, por cuanto en auditoria se pudo establecer que no existe una adecuada planificación, implementación y control de los procesos internos asociados a la gestión de las siguientes dependencias, Grupo de Convalidaciones, Dirección de Calidad de la Educación Superior, Despacho del Viceministerio de Educación Superior, Grupo de Convalidaciones y Subdirección de Apoyo a la Gestión de las IES de acuerdo con los resultados de la gestión del indicador de oportunidad inferior al 80% por estas dependencias afectando adicionalmente la base histórica de PQRSDF de peticiones abiertas extemporáneas que datan del 2018, aún sin resolver. Lo anterior, incumple lo establecido en el numeral 8.1 Planificación y Control Operacional de la ISO 9001:2015. *NC para el Viceministerio de Educación Superior, sus Direcciones y Subdirecciones.</t>
  </si>
  <si>
    <t>Hallazgo No. 10 Contrato de Obra No. 1380-1321-2020 Grupo 43 ¿ Frente de Obra IE Ranchería Sede los Placeres de Don Gabriel del municipio de Sahagún. Se observa deterioro y presencia general de grietas y fracturas totales en elementos estructurales de las obras ejecutados en cumplimiento del contrato de Obra, lo que denota incumplimiento del objeto contractual, ocasionando un presunto detrimento al patrimonio público en cuantía de $596.714.346.</t>
  </si>
  <si>
    <t>Hallazgo No. 11 Contrato de obra 1380-1268-2020 ¿ I.E. Guacharacal Sede Principal, Municipio de San Carlos Córdoba. Para el contrato de obra 1380-1268-2020, mediante el cual se ejecutaron distintos proyectos de mejoramiento de infraestructura educativa en el Departamento de Córdoba, entre ellos, en la Institución Educativa Guachacaral Sede principal del Municipio de San Carlos, Córdoba, se evidenció el desprendimiento de gran parte del enchape instalado en la cocina, lo que implica el pago por obras deficientes y que no cumplen con su finalidad por valor de 5.987.803.</t>
  </si>
  <si>
    <t>Hallazgo No. 12 Contrato de Obra 1380-1202-2020 - IE Moralito Sede San Pablo, Municipio de Cotorra. Para el contrato de obra 1380-1202 de 2020, mediante el cual se ejecutaron distintos proyectos de mejoramiento de infraestructura educativa en el Departamento de Córdoba, entre ellos, en la Institución Educativa Moralito Sede San Pablo y Centro Educativo Los Aguacates sede Villanueva del Municipio de Cotorra, se pagó obra no ejecutada y se evidenció baja calidad en actividades de mampostería, situación generada por incumplimiento del contratista de obra y que implica un detrimento patrimonial por valor de $36.322.600.</t>
  </si>
  <si>
    <t>Hallazgo No. 13 Contrato de Obra 1380-1321-2020 - Institución Educativa Villa Fátima, Municipio de Chinú Para el contrato de obra 1380-1321 de 2020, relacionado con el proyecto de mejoramiento en la Institución Educativa Villa Fátima sede Villa Fátima, Municipio de Chinú, se pagó obra no ejecutada y se evidenció que la conexión al tanque elevado realizada en la batería sanitaria No. 2 no funciona, situación generada por incumplimiento del contratista de obra y que implica un detrimento patrimonial por valor de $5.754.740</t>
  </si>
  <si>
    <t>Hallazgo No. 14 Contrato de Obra No. 1380-1412-2021 - Institución Educativa Manuel Beltrán Sede INCORA - Faro, Municipio de Valencia (D-F) Para el contrato de obra 1380-1412 de 2021, relacionado con el proyecto de mejoramiento en la Institución Educativa Manuela Beltrán sede INCORA faro, Municipio de Valencia, se pagó obra no ejecutada y que no cumple con las especificaciones técnicas contradas, situación generada por incumplimiento del contratista de obra y que implica un detrimento patrimonial por valor de $13.871.222.</t>
  </si>
  <si>
    <t>Hallazgo No. 15 Contrato de Obra No. 1380-1103-2020 - Institución Educativa Villanueva, Municipio de Valencia (D-F) Para el contrato de obra 1380-1103 de 2020, relacionado con el proyecto de mejoramiento en la Institución Educativa Villanueva ubicada en zona rural del Municipio de Valencia, Córdoba, se pagó obra no ejecutada y que no cumple con las especificaciones técnicas contradas, situación generada por incumplimiento contractual por parte del contratista de obra y que implica un detrimento patrimonial por valor de $ 3.851.925.</t>
  </si>
  <si>
    <t>Hallazgo No. 16 Contrato de Obra No. 1380-1317-2020 - IE Campano Municipio de Pueblo Nuevo. Para el contrato de obra 1380-1317 de 2020, relacionado con proyectos de mejoramiento y construcción de cocina-comedor en las Instituciones Educativas: El Campano, ubicada en zona rural del Municipio de Pueblo Nuevo, Divino Niño ubicada en zona rural del Municipio de Valencia, Alberto Álzate Patiño ubicada en zona rural del Municipio de Planeta Rica y Providencia, ubicada en zona rural del Municipio de Planeta Rica, se pagaron obras no ejecutadas y que no cumplen con las especificaciones técnicas contradas, situación generada por incumplimiento por parte del contratista y que implica un detrimento patrimonial por valor de $89.064.918.</t>
  </si>
  <si>
    <t>Hallazgo 21. Pago de actividades en el proyecto Institución Educativa Antonia Santos ¿ Montería</t>
  </si>
  <si>
    <t>Hallazgo 6. En la ejecución del contrato de obra 1380-1214 de 2020, para el mejoramiento de infraestructura de 2 IE, se evidenció desgaste superficial prematuro e ítems en mal estado, causada por deficiencias en la interventoría y supervisión, generando detrimento al patrimonio por $9.872.000 para la IE de los Haticos, San Juan del Cesar y beneficio de auditoría cualitativo en la Institución Etnoeducativa Integral Rural Puerto Nuevo sede Petpana, Uribia, ya que se subsanó lo observado por la CGR.</t>
  </si>
  <si>
    <t>Hallazgo 19. Contrato de Obra No. 1380-1311-2020. En el contrato 1380-1311-2020, para infraestructura educativa se determinó un detrimento patrimonial por $33.321.770, concerniente a ítems de obra no funcionales yo con daño prematuro en tres instituciones educativas, de acuerdo a la visita de obra realizada por Ingeniero Civil de la CGR. Adicionalmente, se solicitará Apertura de Indagación Preliminar por $22.782.900, correspondiente al valor del ítem ¿NP03 Suministro de sistema séptico de 10.000 Lts¿.</t>
  </si>
  <si>
    <t>Hallazgo N° 20. Contrato de Obra No. 1380-1310-2020 (F y D). En el contrato 1380-1310-2020, para infraestructura educativa se determinó un detrimento patrimonial por $32.473.312, correspondientes a ítems de obra no funcionales yo con daño prematuro en tres instituciones educativas y al reconocer y pagar mayores cantidades de obra a las ejecutadas en dos instituciones educativas, , de acuerdo a la visita de obra realizada por Ingeniero Civil de la CGR.</t>
  </si>
  <si>
    <t>Hallazgo N° 21. Acuerdo de obra No. 407005 IE Antonio Reyes Umaña (F y D). Detrimento patrimonial por $588.599.120 en la ejecución del contrato con GMP INGENIEROS S.A.S por obras de hitos recibidos y pagados, que en diagnóstico del nuevo contratista se deben demoler, reconstruir, agregar para mejorar defectos de obra yo volver a hacer nuevamente, por no cumplimiento de norma técnica o mal estado, así como otras actividades generadas por el abandono de la obra; como se identificó en el diagnóstico de obras presentado al inicio del contrato por CANAAN; obras incluidas en el actual contrato con el CONSORCIO ME CANAAN No. 1380-1517-2022, de acuerdo a la visita de obra realizada por Ingeniero Civil de la CGR.</t>
  </si>
  <si>
    <t>Hallazgo N° 22. Acuerdo de obra No. 407006, Institución Educativa Alberto Santofimio Caicedo (F y D). Detrimento patrimonial por $268.035.860 en la ejecución del contrato con GMP INGENIEROS S.A., por obras de hitos recibidos y pagados, que el nuevo contratista debe demoler, reconstruir, agregar para mejorar defectos de obra yo volver a hacer nuevamente, por no cumplimiento de norma técnica o mal estado, así como otras actividades generadas por el abandono de la construcción; obras incluidas en el nuevo contrato con el CONSORCIO ME CANAAN No. 1380-1518-2022, de acuerdo a la visita de obra realizada por Ingeniero Civil de la CGR.</t>
  </si>
  <si>
    <t>Hallazgo No. 46 ¿ Avance obras contrato 1380-1507-2022 (FFIE). En la IE José Eustasio Rivera del municipio de Pitalito, se constató un avance físico del 19 % de la obra y un retraso del 46 % con respecto al cronograma establecido, a pesar de que solo faltan dos meses para la finalización del plazo contractual. Este retraso en la finalización del proyecto es consecuencia del incumplimiento de las obligaciones contractuales del contratista, lo cual puede resultar en la no finalización y entrega de la obra dentro del plazo acordado.</t>
  </si>
  <si>
    <t>Hallazgo 24 Obras instituciones educativas Luis Carlos López, Juan José Nieto sede principal y sede Baranoa. (A-F). En la ejecución del contrato de obra No.1380-1418-2021, institución educativa Luis Carlos López, y del contrato de obra No.1380-1413-2021, institución educativa Juan José Nieto sede principal y sede Baranoa, del distrito de Cartagena de Indias se detectaron faltantes de obra originadas por deficiencia en el seguimiento de la Interventoría, y el incumplimiento de la finalidad de la actividad contractual, causando un detrimento al estado por $19.699.532.</t>
  </si>
  <si>
    <t>Hallazgo No. 11 - Ejecución proyecto Colegio Nuestra Señora del Rosario ¿ Málaga ¿ Contrato marco de obra No. 1380-1450-2021. (A, D). Atrasos en la ejecución de la obra para este contrato 1380-1450-2021 es del 70% con respecto a lo programado.</t>
  </si>
  <si>
    <t>Hallazgo No. 12 ¿ Ejecución Proyecto Institución Educativa Nacional José Antonio Galán - Municipio de Charalá ¿ Contrato Marco de Obra No. 1380-37-2016. (A, IP). Se pudo establecer que después de más de cinco (5) años de iniciado el proyecto de la Institución Educativa Nacional José Antonio Galán este no se ha ejecutad. Dadas las situaciones de demoras e incumplimientos presentados en la fase 1 y diferentes situaciones presentadas inherentes a los contratistas anteriores generó un atraso en la terminación de la fase 2, ocasionando que se suscribiera el nuevo contrato de obra No. 1380-1436-2021 del 01 de octubre del 2021, con la Unión Temporal Institución Educativa Nacional José Antonio Galán por $882.902.969. Es de señalar que, a 31 de diciembre de 2022, se habían realizado pagos por un monto total de $2.664.587.013, de los cuales se le giró a GMP $1.818.798.591.</t>
  </si>
  <si>
    <t>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t>
  </si>
  <si>
    <t>Hallazgo No. 14 - Ejecución proyecto Institución Educativa Santo Domingo Savio Sede A ¿ Güepsa ¿ Contrato marco de obra No. 1380-1462-2021. (A). El desarrollo del proyecto Institución Educativa Santo Domingo Savio Sede A ¿ Güepsa ha sido suspendido, ampliada la suspensión y reiniciado el mismo en dos ocasiones, al día 23 de abril del 2023 dichas suspensiones y reinicios de obra superan el doble del plazo de ejecución inicial que fue de 8 meses, lo cual evidencia, debilidades de planeación, afectando la satisfacción de las necesidades de ofrecer instalaciones físicas adecuadas a la comunidad estudiantil y la utilidad social final.</t>
  </si>
  <si>
    <t>Hallazgo No. 15 - Ejecución proyecto Institución Educativa Colegio Integrado ¿ Puerto Wilches ¿ Contrato marco de obra No. 1380-1460-2021. (A). De acuerdo con el informe técnico de la CGR, se pudo evidenciar deficiencias de planeación contractual, teniendo en cuenta que, aunque a la fecha la obra se encuentra en ejecución, el contrato se ha suspendido durante 02 meses y 12 días por razones de presentación y aprobación de presupuesto que supera más del 100% del valor proyectado por FFIE en el contrato de obra, prórrogas en tiempo por 6 meses por razones de revisiones y conciliación de los presupuestos de obra por valor de $883.739.868 y reprocesos internos con el actual contratista, generando retrasos en el plazo inicialmente contemplado, afectando la satisfacción de lasnecesidades a la comunidad estudiantil para la utilidad social final. El contrato de obra No. 1380-1460-2021, está proyectado finalizar para el mes de julio del 2023, con pendientes de obras complementarias</t>
  </si>
  <si>
    <t>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t>
  </si>
  <si>
    <t>Hallazgo No. 25 - Proyecto IE Bosconia Sede Santa Rita Sede B - Contrato Marco De Obra No. 1380-37-2016 Acuerdo De Obra No 406062 (A, IP). El contratista GMP Ingenieros S.A.S dejó estudios, diseños y obras inconclusas, como consecuencia de su incumplimiento en las diferentes fases del proyecto, existiendo un margen de incertidumbre frente al alcance que iban a tener las futuras intervenciones para la terminación de las obras, siendo esta precisamente la razón por la cual la primera actividad que debieron ejecutar los nuevos contratistas a quienes se les reasignó el contrato de obra e interventoría fue la de realizar un diagnóstico que tendría como propósito determinar los presupuestos y cantidades de obra a ejecutar, situaciones que han sufrido graves perjuicios entre los que se encuentran sobrecostos generados por la reasignación de los proyectos a nuevos contratistas e interventores y por la indexación de los mismos.</t>
  </si>
  <si>
    <t>Hallazgo No. 26 - Proyecto Institución Educativa Bosconia Sede Santa Rita - Ejecución Contrato De Obra No. 1380-1464-2021 (A, D). La Institución Educativa Bosconia Sede B demuestra 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t>
  </si>
  <si>
    <t>HALLAZGO N° 13. Pagos por reprocesos en ejecución del Contrato No. 1380-1433-2021 - IE Atanasio Girardot ¿ Municipio Girardota -LL4-0038. (D-F). Los estudios y diseños iniciales pagados al contratista de obra y suministrados por la UG FFIE a la CGR, no cumplen con la normativa vigente (NSR 10, RAS 2000, RETILAP, NTC 4595); lo que generó que se efectuasen reasignaciones contractuales del contratista de obra e interventoría. Lo anterior, generó reprocesos y pagos en diseños estructurales, hidrosanitarios, gas y eléctricos, y a su vez reprocesos constructivos por un valor de $1.760.112.418 asociados a las nuevas reasignaciones.</t>
  </si>
  <si>
    <t>HALLAZGO N° 14. Pagos por reprocesos en ejecución del Contrato No. 1380-1520-2022- IE Juan Evangelista ¿ Municipio Chigorodó; Antioquia - LL1437.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generó reprocesos en los pagos en diseños estructurales, hidrosanitarios, gas y eléctricos, y a su vez reprocesos constructivos por $1.091.829.030, asociados a las nuevas reasignaciones</t>
  </si>
  <si>
    <t>HALLAZGO N° 15. Pagos por reprocesos en ejecución del Contrato No. 1380-1519-2022 - IE Eduardo Espitia Romero ¿ Necoclí, Antioquia (D-F). En ejecución del proyecto nuevo y ampliado de infraestructura educativa IE Eduardo Espitia Romero en el municipio de Necoclí, Antioquia, se observó que se han realizado dos (2) reasignaciones contractuales de obra e interventoría, en las cuales se han generado pagos por reprocesos, por $1.397.090.521, representados en elaboración de nuevos estudios y diseños, demolición de obra construida por anteriores contratistas y reconstrucción de la misma hasta donde se encontraba.</t>
  </si>
  <si>
    <t>HALLAZGO N° 16. Pagos por reprocesos en ejecución del Contrato No. 1380-1122-2020 - IE Concejo Municipal ¿ La Estrella, Antioquia (D-F). En ejecución del proyecto nuevo y ampliado de infraestructura educativa IE Concejo Municipal en el municipio de La Estrella, Antioquia, se observó que se realizó una (1) reasignación contractual de obra e interventoría, en la cual se generaron pagos por reprocesos, en cuantía de $43.287.590, representados en elaboración de nuevos estudios y diseños.</t>
  </si>
  <si>
    <t>HALLAZGO N° 17. Pagos por reprocesos en ejecución del Contrato No. 1380-1264-2020 ¿ IE Salinas ¿ Caldas, Antioquia, LL4-0051. (D-F). En ejecución del proyecto nuevo y ampliado de infraestructura educativa IE Salinas en el municipio de Caldas, Antioquia, se observó que se han realizado dos (2) reasignaciones contractuales de obra e interventoría, en las cuales se han generado pagos por reprocesos, por $17.498.956, a la interventoría por revisión de nuevos estudios y diseños entregados por el contratista.</t>
  </si>
  <si>
    <t>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t>
  </si>
  <si>
    <t>HALLAZGO N° 19. Liquidación Contrato No. 1380-1122-2020 ¿ IE Concejo Municipal de La Estrella (D). En el Contrato No. 1380-1122-2020 suscrito entre el Patrimonio Autónomo Fondo de Financiamiento de Infraestructura Educativa (FFIE) y el Consorcio Construcciones Educativas para la construcción de la I.E. Concejo Municipal sede principal del municipio de La Estrella- departamento de Antioquia, se observó que, una vez terminado el plazo de ejecución, el contrato no se liquidó dentro del término fijado (8 meses siguientes a su terminación), presentándose además suspensiones y prórrogas por 14 meses.</t>
  </si>
  <si>
    <t>HALLAZGO N° 30. Pagos por reprocesos en ejecución del Contrato 1380-1255-2020 - IE José Miguel de la Calle ¿ Municipio Envigado- LL1528.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gas y eléctricos, y constructivos y pagos por $82.885.530, asociados a las nuevas reasignaciones.</t>
  </si>
  <si>
    <t>HALLAZGO N° 31. Pagos por reprocesos en ejecución del Contrato 1380-1404-2021 - IE Normal Superior de Envigado ¿ Municipio Envigado- LL715.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constructivos, gas y eléctricos, y pagos por $344.803.055, asociados a las nuevas reasignaciones.</t>
  </si>
  <si>
    <t>HALLAZGO N° 32. Estabilidad y calidad de las obras ¿ Contrato de Obra e interventoría No. 1380-1255-2020 y 1380-1577-2020 contrato de interventoría (2da contratación) de IE José Miguel de la Calle ¿ Municipio Envigado- LL1528. (BA). La IE José Miguel de la Calle del municipio de Envigado, no cumple con las condiciones de calidad, estabilidad y funcionalidad acorde a la resolución 2674 de 2013 en relación a los ítems contratados y pagadas en el capítulo denominado Cocina; no obstante, teniendo en cuenta que a partir de la visita de la CGR a la IE, todos los ítems fueron subsanados por parte de la entidad, mediante actas de compromisos que contienen registros fotográficos, donde se pudo evidenciar que las situaciones de reproche fueron subsanadas, se constituye un beneficio de auditoría cualitativo por $8.143.854; lo que permite la protección y la seguridad de un ambiente adecuado para los estudiantes y el personal que labora en las instituciones educativas</t>
  </si>
  <si>
    <t>HAllazgo 15. Valor asignado al pago de interventoría en proyectos para instituciones educativas del departamento de Nariño (A, D). El costo de los contratos de interventoría a contratos de estudios, diseño y obra para diferentes instituciones educativas del departamento de Nariño suscritos por el FFIE y el Consorcio Applus - Ingelog FFIE 009 van desde el 43.19% y hasta del 120.28% del costo del contrato de estudios, diseño y obra.</t>
  </si>
  <si>
    <t>1.1. Directrices de Accesibilidad Web: debilidades en la publicación de los estándares de accesibilidad web para el acceso autónomo e independiente de las personas con discapacidad, principalmente de aquellas con discapacidad sensorial e intelectual, numeral 2.2.2. Sistema de búsquedas de normas del link de transparencia.</t>
  </si>
  <si>
    <t>HALLAZGO 3. INFRAESTRUCTURA EDUCATIVA. En la ejecución de los Acuerdos de Obra suscritos para la ampliación de las Instituciones Educativa Julio Pantoja Maldonado de Baranoa, Normal Superior de Manatí, San Nicolás de Tolentino de Puerto Colombia, José Consuegra Higgins de Isabel López y Algodonal de Santa Lucia, se observan deficiencias en el mantenimiento que requieren las obras recibidas por la entidad certificada, a causa del desconocimiento e incumplimiento de los TCC correspondientes, generando deterioro prematuro de las obras y riesgo de colapso de las estructuras</t>
  </si>
  <si>
    <t>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t>
  </si>
  <si>
    <t>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t>
  </si>
  <si>
    <t>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t>
  </si>
  <si>
    <t>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t>
  </si>
  <si>
    <t>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t>
  </si>
  <si>
    <t>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t>
  </si>
  <si>
    <t>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t>
  </si>
  <si>
    <t>HALLAZGO 10. Deficiencias y problemas en la ejecución del contrato Marco de obra No. 1380-37- 2016 y el Acuerdo de Obra No. 406034 del Municipio de Pesca. En desarrollo del proceso auditor, se identificaron varias deficiencias técnicas en relación con los hitos contractuales, en aspectos de estructura, pisos, cubierta principalmente. estas deficiencias comprometen la calidad y funcionalidad del proyecto, lo que resulta en riesgos para la seguridad de la comunidad educativa y pérdida de recursos públicos por $1.066.710.837.</t>
  </si>
  <si>
    <t>HALLAZGO 11. Por deficiencias en la ejecución y control en los Acuerdos de Obra de las Instituciones educativas de 7 municipios:Maripi, Arcabuco, Ciénega, Turmequé, Panqueba, Samacá y Nuevo Colon, que dejó como resultado a las IEs en un funcionamiento sin el cumplimiento del reglamento técnico de instalaciones eléctricas, toda vez que no cuentan con las certificaciones RETIE y RETILAP, lo cual pone en riesgo la seguridad de los usuarios de las instituciones educativas. Hallazgo con incidencia disciplinaria por incumplimiento de la normas técnicas y aprobación de apertura de indagación preliminar.</t>
  </si>
  <si>
    <t>HALLAZGO 12. Por deficiencias en el proceso de ejecución y control del Acuerdo de Obra No. 406040 del 25 de julio de 2017 en el municipio de Cubará, se observan incumplimientos relacionados con el reglamento Técnico del Sector Agua Potable y Saneamiento Básico (RAS2000); la Norma de Sismo Resistencia10 título A Numeral A.1.5.2.3; y el Código Colombiano de Instalaciones Hidráulicas y Sanitarias (NTC-1500), que afectan los objetivos del proyecto y dejaron como resultado un daño patrimonial en la I.E Nacionalizada Pablo VI, por $58.639.674</t>
  </si>
  <si>
    <t>HALLAZGO 13. Por deficiencias en los procesos de ejecución y supervisión se evidencian incumplimientos en los Acuerdos de Obra de las Instituciones educativas de 4 municipios: Samacá, Ráquira, Turmequé y Nuevo Colón, que dejó como resultado a las IEs con eleva personas inconclusos y sin funcionamiento, afectando el desplazamiento de las personas con movilidad reducida, ya que impide su acceso y desplazamiento adecuado por los espacios, razón por la cual se aprueba indagación preliminar para determinar la cuantía del detrimento patrimonial.</t>
  </si>
  <si>
    <t>HALLAZGO 14. Se evidencian incumplimientos en el Acuerdo de Obra No. 129001 del municipio de Sáchica, que dejó como resultado a la I.E Nueva Generación en funcionamiento con procesos constructivos deficientes que dejaron como resultado humedades y fisuras en muros y grietas en pisos. El resultado de estos incumplimientos y de lo evidenciado en campo se resume en un daño patrimonial por $34.350.205.</t>
  </si>
  <si>
    <t>HALLAZGO 15. Por insuficiencias en los procesos de ejecución y control se evidencian incumplimientos en los Acuerdos de Obra de las Instituciones Educativas de los municipios de Sutamarchan y Ciénega, que dejó como resultado a falencias en la ejecución y funcionamiento adecuado de las instalaciones de gas de las Instituciones Educativas, toda vez que no cuentan con certificación emitida por las empresas de gas, ocasionando riegos para la integridad de los usuarios de las IEs. Para efectos de lograr establecer con la certeza pertinente el valor de las afectaciones a los recursos públicos se aprueba Indagación Preliminar (IP).</t>
  </si>
  <si>
    <t>HALLAZGO 17. Se evidencian incumplimientos en los Acuerdos de Obra en el municipio de Boavita, donde se establecieron deficiencias en el sistema constructivo de las vigas ubicadas a la altura de la placa del primer piso, debido al paso incorrecto de tuberías sanitarias, eléctricas y para aguas lluvias a través de las secciones de estos elementos estructurales. Esta situación compromete la estructura de manera generalizada y representa una violación a lo establecido en el Reglamento Sismorresistente NRS-10, lo que resulta en riesgos para la seguridad de la comunidad educativa y pérdida de recursos públicos. 485.559.685</t>
  </si>
  <si>
    <t>HALLAZGO 19. Deficiencias y problemas en la ejecución del contrato Marco de obra No. 1380-37- 2016 y el Acuerdo de Obra No. 406021 de la Institución Educativa Técnica Nacionalizada de Samacá. En desarrollo del proceso auditor, se identificaron varias deficiencias técnicas en relación con los hitos contractuales, como mampostería, instalaciones hidrosanitarias, pisos, carpintería metálica, complementarias. Estas deficiencias comprometen la calidad y funcionalidad del proyecto, lo que resulta en riesgos para la seguridad de la comunidad educativa y pérdida de recursos públicos por $ 743.019.466.</t>
  </si>
  <si>
    <t>HALLAZGO 21. Deficiencias y problemas en la ejecución del contrato Marco de obra No. 1380-37- 2016 y el Acuerdo de Obra No. 406025 de la Institución Educativa Diego Torres ¿ sede primaria, ubicada en el municipio de Turmequé. En desarrollo del proceso auditor, se identificaron varias deficiencias técnicas en relación con los hitos contractuales, como: Cubierta, obras complementarias. Estas deficiencias comprometen la calidad y funcionalidad del proyecto, lo que resulta en riesgos para la seguridad de la comunidad educativa y pérdida de recursos públicos por 244.945.203.</t>
  </si>
  <si>
    <t>HALLAZGO 22. Deficiencias y problemas en la ejecución del contrato Marco de obra No. 1380-37- 2016 y el Acuerdo de Obra No. 406018 de la Institución Educativa Técnica Nuestra Señora de la Antigua sede principal, ubicada en el municipio de Nuevo Colón. En desarrollo del proceso auditor, se identificaron varias deficiencias técnicas en relación con los hitos contractuales, como andenes, redes hidráulicas, cuarto de bombas. Estas deficiencias comprometen la calidad y funcionalidad del proyecto, loque resulta en riesgos para la seguridad de la comunidad educativa y pérdida de recursos público por $306.536.465.</t>
  </si>
  <si>
    <t>Hallazgo No. 13 Obra Civil I.E. Los Comuneros Siberia-Caldono Cauca (A) (BA). Se recibió la obra civil I.E Los Comuneros de Caldono por parte del departamento del Cauca, la cual presentaba fallas en el suministro de agua, el fluido eléctrico y la plataforma de elevación sin funcionamiento y no permitió el uso de las instalaciones por parte de la comunidad educativa. Posterior a la comunicación de la observación de auditoría, se realizaron los ajustes a las fallas evidenciadas en la obra, constituyéndose un beneficio de auditoría por $ 107.010.691.</t>
  </si>
  <si>
    <t>HALLAZGO 9. Pago de actividades del contrato de obra No 1380-1219-2020. El FFIE suscribió el contrato de obra No 1380-1219-2020 con el propósito de realizar obras de adecuación, mejoramiento y mantenimiento correctivo de la Institución Educativa ¿El Laurel¿ del municipio de Quimbaya; contrato en el cual se evidenciaron inconsistencias entre las actividades pagadas y las actividades realizadas, así como ítems que se construyeron con diferentes y menores especificaciones a las estipuladas en el contrato, condiciones que conducen a un detrimento del patrimonio público por $18.408.301.</t>
  </si>
  <si>
    <t>HALLAZGO 10. Pago de actividades del contrato de obra No 1380-1017-2019. En el contrato de obra No 1380-1017-2019 con el propósito de realizar la construcción de la sede principal de la Institución Educativa Liceo Quindío del municipio de Salento, se evidenciaron inconsistencias entre las actividades pagadas y las actividades realizadas, así como ítems que se construyeron con diferentes y menores especificaciones a las estipuladas en el contrato, condiciones que conducen a un detrimento del patrimonio público por $96.308.334.</t>
  </si>
  <si>
    <t>HALLAZGO 5. Convenio 1098 de 2017 Departamento Valle - Estado de los dispositivos de transporte vertical. (F-D)..En el convenio 1098 de 2017 suscrito entre el MEN y el Valle del Cauca, que incluyó recursos de los contratos 1005, 1009, 1007, se evidenció deterioro prematuro, mal uso y omisión de mantenimiento preventivo y correctivo de los dispositivos de transporte vertical contratados, por incumplimiento de las obligaciones del convenio con cargo a la ETC, generando que en algunas IE no presten un servicio integral, ya que estos dispositivos no están en uso. Hallazgo fiscal por $299.274.089 y presunta incidencia disciplinaria.</t>
  </si>
  <si>
    <t>HALLAZGO 21. Colegios Nuevos, Zona Rural Distrito de Buenaventura, ejecutados a través del FFIE (D). El FFIE está ejecutando proyectos nuevos en zona rural de Buenaventura, los cuales tienen considerables atrasos, sin que se tenga certeza de su terminación, por debilidades en la planeación y ejecución de este tipo de proyectos, hecho que genera incertidumbre frente a la ejecución de las obras, al no materializarse en Instalaciones dignas para ser utilizadas por la comunidad educativa.</t>
  </si>
  <si>
    <t>HALLAZGO 22. Planeación Técnica FFIE - Contratos Nos. 1380-1348-2020 y 1380-1222-2020. FFIE - Distrito de Buenaventura. El FFIE está ejecutando en la zona urbana del Distrito de Buenaventura proyectos de mejoramientos, en los cuales se advierten inadecuada planificación técnica e inobservancia de la NTC aplicable, generando reducción en la vida útil y afectando la operatividad y funcionalidad de los espacios intervenidos.</t>
  </si>
  <si>
    <t>HALLAZGO 23. Planeación Técnica obra nueva IE JAIME ROOCK. FFIE - Distrito de Buenaventura. El FFIE está ejecutando la obra nueva en la IE JAIME ROOCK, en la zona rural del Distrito de Buenaventura, en la cual se evidencia inadecuada planificación técnica e inobservancia de las NTC 4595, lo que afecta el acceso y uso de los espacios intervenidos.</t>
  </si>
  <si>
    <t>8. PARTICIPA j. Canal de interacción deliberatoria para la participación ciudadana. Disponer del canal que los participantes usaran para interactuar fácilmente en las deliberaciones que se convoquen y llegar a los acuerdos sobre los temas objeto de la participación. Puede ser chat, foro virtual, blogs, encuestas, mensajes de texto, programas radiales, entre otros.</t>
  </si>
  <si>
    <t>8.2. Estructura y Secciones del menú PARTICIPA. Planeación y presupuesto participativo: d. Visibilizar avances de decisiones y su estado (semáforo). Visibilizar reportes de avance de las decisiones tomadas e indicar el estado de estas (semáforo) y las frecuencias de participación. El contenido relacionado con las cajas de herramientas se encuentra en construcción.</t>
  </si>
  <si>
    <t>8.2. Estructura y Secciones del menú PARTICIPA- PLANEACIÓN. Colaboración e innovación: OFICINA DE INNOVACION EDUCATIVA e.Divulgar el plan de trabajo para implementar la solución diseñada. Divulgar el plan de trabajo para implementar la solución diseñada frente al reto. El contenido relacionado a la divulgación del plan de trabajo encuentra en construcción</t>
  </si>
  <si>
    <t>8.2. Estructura y Secciones del menú PARTICIPA- PLANEACIÓN. Colaboración e innovación: OFICINA DE INNOVACION EDUCATIVA. f. Publicar la información sobre los desarrollos o prototipos. Publicar la información sobre los desarrollos o prototipos de solución diseñados con base en el proceso de colaboración e innovación abierta con la participación ciudadana y de los grupos de interés. El contenido relacionado sobre los desarrollos o prototipos encuentra en construcción</t>
  </si>
  <si>
    <t>8.2. Estructura y Secciones del menú PARTICIPA- PLANEACIÓN. Control social. b. Convocar  cuando inicie ejecución de programa, proyecto o  contratos. Publicar la convocatoria a la ciudadanía cuando la entidad inicie la ejecución de un programa, proyecto, contrato o de la prestación de un servicio público para que la ciudadanía esté enterada y ejerza la vigilancia correspondiente. El Ministerio de Educación Nacional avanzará en la construcción de los mecanismos de convocatoria para la ejecución de programa, proyecto o contratos.</t>
  </si>
  <si>
    <t>8.2. Estructura y Secciones del menú PARTICIPA. Control social. c. Resumen del tema objeto de vigilancia. Publicar información resumen de cada tema de interés ciudadano, para lo cual, debe indicar el tema objeto de vigilancia ciudadana, así como el avance de los indicadores de gestión asociados, los recursos asignados, la metodología de diálogo definida para interactuar con el grupo de control social, los plazos, las observaciones recibidas y las respuestas dadas por la entidad. Para esto, la entidad podrá diseñar su propio tablero de control. El Ministerio de Educación Nacional avanzará en la definición de los temas objeto de vigilancia</t>
  </si>
  <si>
    <t>8.2. Estructura y Secciones del menú PARTICIPAControl social: d. Informes del interventor o el supervisor. Si algún plan, programa o proyecto de la entidad es objeto de vigilancia por parte de una veeduría ciudadana, deberá publicar como mínimo los dos informes que el interventor o el supervisor hace frente al grupo de auditoría ciudadana, según lo establecido en el artículo 72 de la Ley 1757 de 2015. El Ministerio de Educación Nacional realizará la publicación de los informes del interventor o el supervisor</t>
  </si>
  <si>
    <t>8.2. Estructura y Secciones del menú PARTICIPA- PLANEACIÓN. Control social, e. Facilitar herramienta de evaluación de las actividades. Facilitar a los participantes una herramienta de evaluación de las actividades y espacios de control social adelantadas. El Ministerio de Educación Nacional realizará la construcción de dichos contenidos</t>
  </si>
  <si>
    <t>8.2. Estructura y Secciones del menú PARTICIPA. Control social: f. Publicar el registro de las observaciones de las veedurías. Publicar información, datos e indicadores que sirvan de insumos para el análisis de resultados y avances de la gestión en las acciones de participación para el control social y las veedurías ciudadanas. El Ministerio de Educación Nacional realizará la construcción de dichos contenidos</t>
  </si>
  <si>
    <t>8.2. Estructura y Secciones del menú PARTICIPA. Control social: g. Acciones de mejora. Publicar la información sobre las acciones de mejora y correctivos incorporados en la planeación institucional que se tomaron con base en las acciones de control social y veedurías ciudadanas. El Ministerio de Educación Nacional realizará la construcción de dichos contenidos</t>
  </si>
  <si>
    <t>Gestiòn Documental</t>
  </si>
  <si>
    <t>CGR-CDSECTCRD No. 023 Departamento de Boyaca y municipio de Tunja Vigencia 2022</t>
  </si>
  <si>
    <t>CGR-CDSECTCRD No. 029 Departamento de Atlántico, municipios de Malambo y Sabanalarga Vigencia 2022</t>
  </si>
  <si>
    <t>CGR-CDSECTCRD No. 019  Departamento del Quindío y municipio de Armenia Vigencia 2022</t>
  </si>
  <si>
    <t xml:space="preserve">CGR-CDSECTCRD No. 27 Departamento Valle del Cauca y Distrito de Buenaventura Vigencia 2022  </t>
  </si>
  <si>
    <t>Reporte de Cumplimiento ITA para el Periodo 2023</t>
  </si>
  <si>
    <t>No se capacitó al total de personal requerido</t>
  </si>
  <si>
    <t>Realizar Capacitación semestral a los analistas en habilidades y conocimientos para reportar en la herramienta los incidentes de seguridad de la información.</t>
  </si>
  <si>
    <t>Listados de asistencias virtuales o videos de las capacitación Semestral y temática.</t>
  </si>
  <si>
    <t>La infraestructura del MEN no cuanta con las condiciones de accesibilidad, teniendo en cuanta que es una edificación con más 50 años razón por la cual se plantean las siguientes acciones de mejora.</t>
  </si>
  <si>
    <t>Instalar señalización podotáctil de advertencia en el inicio y fin de los tramos de las excaleras de acceso a las instalaciones.</t>
  </si>
  <si>
    <t>Instalacion podotactil</t>
  </si>
  <si>
    <t xml:space="preserve">Juanita Lleras Mejia </t>
  </si>
  <si>
    <t>Instalar señalización podotáctil de advertencia en el inicio y fin de la rampa de acceso a las instalaciones.</t>
  </si>
  <si>
    <t>Instalar película sandblasting, de mínimo 7,5cm de alto, a una altura entre 90cm y 1m y a 1,3m a 1,4m, sobre el nivel del suelo y uno adicional a una altura entre 10cm a 30cm.</t>
  </si>
  <si>
    <t>Instalacion películas sandblasting</t>
  </si>
  <si>
    <t>Realizar la gestión con la entidad competente para el mantenimiento del andén. * Realizar la gestión con la entidad competente para la instalación de indicadores táctiles de advertencia en los obstáculos, riesgos y cambios de nivel que presenta el andén. * Realizar la gestión con la entidad competente para la instalación de indicadores táctiles de dirección. * Realizar la gestión con la entidad competente para generar contraste visual e indicadores táctiles de alerta alrededor de los postes, señales y alcorques, escaleras y barreras que se encuentran en el andén. * Realizar la gestión con la entidad competente para contar un paradero próximo a las entidades de función pública</t>
  </si>
  <si>
    <t>Comunicada a las entidades competentes para las zonas externas al ministerio</t>
  </si>
  <si>
    <t>Se realizará la instalación de la señalización vertical y de piso de los estacionamientos accesibles de acuerdo con lo establecido en la norma.</t>
  </si>
  <si>
    <t>Instalación señalización vertical en los estacionamientos</t>
  </si>
  <si>
    <t>Se adecuará la zona para perros guías y de asistencia al interior de las salas de espera en la unidad de Atención al Ciudadano.</t>
  </si>
  <si>
    <t>Zona para perros en la unidad de atención al ciudadano</t>
  </si>
  <si>
    <t>Demarcar en piso de la Unidad de Atención al Ciudadano los puntos de ubicación del mobiliario, para garantizar el flujo normal de personas y también generar las posibilidades de maniobra, giro y cambios de sentido de personas en silla de ruedas.</t>
  </si>
  <si>
    <t>Señalizacion en piso de la unidad de atención al ciudadano</t>
  </si>
  <si>
    <t>Se realizará la demarcación de los estacionamientos accesibles de acuerdo con lo establecido en la norma.</t>
  </si>
  <si>
    <t>Demarcacion de los estacionamientos</t>
  </si>
  <si>
    <t>Se destinará y señalizará la zona para la ubicación de personas con discapacidad, usuarias de silla de ruedas en la Unidad de Atención al Ciudadano.</t>
  </si>
  <si>
    <t>Se ubicaran sillas prioritarias con la señalización correspondiente, disponible para adultos mayores, niños, mujeres embarazadas, personas en condición de discapacidad, personas de talla baja y población vulnerable en general en la Unidad de Atención al Ciudadano.</t>
  </si>
  <si>
    <t>Señalización zona</t>
  </si>
  <si>
    <t>Ubicar sillas</t>
  </si>
  <si>
    <t>Instalar barras de agarre una fija al lado del muro y una abatible verticalmente al lado de la zona de transferencia en los sanitarios para personas con movilidad reducida</t>
  </si>
  <si>
    <t>Instalar barras sanitario personas con movilidad reducida</t>
  </si>
  <si>
    <t>Se adecuarán los 5 espacios de estacionamiento accesible exigible por la norma.</t>
  </si>
  <si>
    <t>Se señalizarán los estacionamientos accesibles, tanto de manera vertical como horizontal.</t>
  </si>
  <si>
    <t>Adecuacion Espacios de estacionamiento</t>
  </si>
  <si>
    <t>Señalización de la zona de estacionamiento</t>
  </si>
  <si>
    <t>Adecuar la puerta de ingreso a sanitario para personas con movilidad reducida, para que la apertura se realice hacia el exterior.</t>
  </si>
  <si>
    <t>Instalar bizcocho de los sanitarios accesibles de color que contraste en los sanitarios para personas con movilidad reducida.</t>
  </si>
  <si>
    <t>Modificar apertura de la puerta</t>
  </si>
  <si>
    <t>Instalar barras de agarre</t>
  </si>
  <si>
    <t>Instalar bizcochos de color</t>
  </si>
  <si>
    <t>Se realizará revisión y ajustes a la barra de navegación en la versión ingles</t>
  </si>
  <si>
    <t>Informe sobre los ajustes de la versión en inglés de la página web</t>
  </si>
  <si>
    <t>CGR-CDSECTCRD No. 003 Aud Financiera</t>
  </si>
  <si>
    <t>La asignación de recursos de las diferentes bolsas de la participación de educación del Sistema General de Participaciones se encuentra regida por la Ley 715 de 2001 y sus respectivos decretos, especialmente por el articulo 16 de la misma, por lo que no existe normativa que habilite la asignación de recursos por concepto de pasivos exigibles (fuera de la vigencia), pues dichos recursos se asignan para la vigencia corriente hasta que se agoten las bolsas del SGP y las mismas queden en cero. El Estatuto Orgánico de Presupuesto y sus normas asociadas tampoco contemplan la asignación de recursos por concepto de pasivos exigibles, lo que evidenció un profundo vacío normativo al que se enfrentó la Oficina Asesora de Planeación del Ministerio de Educación por varios años, al intentar realizar los giros pendientes, como consecuencia del levantamiento de medidas adoptadas en el marco del Decreto 028 de 2008. La causa del problema radica en la normatividad que no establece qué se debe hacer con los recursos suspendidos, y de hecho, se deben reservar los recursos hasta que se levanten las medidas, pues los mismos pertenecen a las entidades a las que les fueron asignados. La norma actual define para estos que en el primer año se configuren como cuenta por pagar, en el segundo como reserva y en el tercero como pasivo exigible. Dos años después de la suspensión de giros y que los giros pendientes hayan pasado por cuenta por pagar, reserva y pasivo exigible, la falta de normativa y definición de criterios desde el Ministerio de Hacienda y del Ministerio de Educación conllevó a que los giros se realizaran 3 y 4 años después de dicho levantamiento.</t>
  </si>
  <si>
    <t>Actualizar el PROCEDIMIENTO DE DISTRIBUCIÓN DE RECURSOS-Sistema General de Participaciones SGP en el SIG, incluyendo los ajustes o nuevas actividades que se requieran para que la Oficina Asesora de Planeación y Finanzas dentro de los 2 meses siguientes a la notificación del levantamiento de medidas de suspensión de giros por concepto de calidad matricula por parte del Ministerio de Hacienda y Crédito Público, inicie las gestiones correspondientes para la asignación de recursos y trámite del giro por concepto de pasivos exigibles-vigencias expiradas del SGP educación.</t>
  </si>
  <si>
    <t>Socializar con el Grupo de Auditorías y Finanzas Sectoriales de la Oficina Asesora de Planeación y Finanzas, el Procedimiento de distribución de recursos-Sistema General de Participaciones SGP -PL-PR-08, una vez se encuentre publicado en el SIG.</t>
  </si>
  <si>
    <t>Procedimiento actualizado en el SIG</t>
  </si>
  <si>
    <t>Acta de reunión.</t>
  </si>
  <si>
    <t>Miller Ehrhardt Arzuza / Profesional Especializado</t>
  </si>
  <si>
    <t>Falta de publicación de los documentos de ejecución de los contratos y/o convenios, por parte de los supervisores.</t>
  </si>
  <si>
    <t>La Subdirección de Contratación realizará capacitaciones dirigidas a supervisores y personal de apoyo a la supervisión, relacionadas con el Manual de Supervisión e Interventoría</t>
  </si>
  <si>
    <t>Lista de asistencia y o presentación</t>
  </si>
  <si>
    <t>Henry Zabala Valbuena / Contratista</t>
  </si>
  <si>
    <t>La Subdirección de Contratación realizará capacitaciones dirigidas a supervisores y personal de apoyo a la supervisión, relacionadas con la publicación de la información y documentación correspondiente a la ejecución de los contratos y/o convenios, en la plataforma dispuesta por Colombia Compra Eficiente.</t>
  </si>
  <si>
    <t>Listas de asistencia y o presentación</t>
  </si>
  <si>
    <t>Angiee Julieth Suarez Rodriguez / Profesional</t>
  </si>
  <si>
    <t>El procedimiento de giro que realiza el Icetex a las IES, se efectúa en un periodo determinado que corresponde al momento en que la IES reporta al estudiante en el SNIES, por lo cual es posible que en ese lapso el estudiante fallezca. Esta ventana de tiempo hace que en efecto una IES pueda recibir el giro por estudiantes que ha fallecido, pese al control que realiza el Ministerio de Educación Nacional al cruzar la base de renovados del componente de Equidad contra los registros de la RNEC, se pueden presentar este tipo de casos.</t>
  </si>
  <si>
    <t>Ajustar el Artículo 13. Obligaciones de las Instituciones de Educación Superior públicas vinculadas al Componente del Reglamento Operativo del componente de Equidad para establecer la obligación de reintegrar recursos al Icetex de estudiantes que luego de haberlos reportado como beneficiarios hayan fallecido sin haber cursado parcial o totalmente el periodo académico. Igualmente ajustar la periodicidad de validación de esos registros para evitar que, en lo posible, se presenten estos casos en los procesos de renovación del beneficio.</t>
  </si>
  <si>
    <t>Reglamento operativo ajustado y aprobado por la Junta Administradora</t>
  </si>
  <si>
    <t>CGR-CDSECTCRD No. 014 ICETEX Vigencia 2022</t>
  </si>
  <si>
    <t>CGR-CDSECRD No 008 - PROMISE-MEN-UAPA Vigencia 2022</t>
  </si>
  <si>
    <t>Mayda Karina Ulloa Arcila / Asesor</t>
  </si>
  <si>
    <t>CGR-CDSECTCRD No. 004 Departamento del Meta Vigencia 2022</t>
  </si>
  <si>
    <t>Debilidades en la función de la supervisión por parte de la UG-FFIE, por recibir, aprobar, y pagar, respectivamente, cantidades de obras no ejecutadas y sin el cumplimiento de las especificaciones técnicas contratadas.</t>
  </si>
  <si>
    <t>Socializar con las interventorías el formato FO-SP-00-07 ACTA PARCIAL Y FINAL DE OBRA MEJORAMIENTO, con el objeto de fortalecer el seguimiento y control</t>
  </si>
  <si>
    <t>Soporte de la socialización del formato FO-SP-00-07 ACTA PARCIAL Y FINAL DE OBRA MEJORAMIENTO</t>
  </si>
  <si>
    <t>Margarita Paramo / Profesional Especializado</t>
  </si>
  <si>
    <t>Falta de claridad en la definición del alcance de los indicadores ambientales en las sedes alternas de la entidad. Deficiencia en la definición de la tipología de los indicadores ambientales de la entidad</t>
  </si>
  <si>
    <t>Realizar mesas de trabajo de identificación de mejoras a los indicadores ambientales de la entidad.</t>
  </si>
  <si>
    <t>Presentar propuesta de actualización de los indicadores ambientales en Mesa Técnica Ambiental.</t>
  </si>
  <si>
    <t>Realizar la primera medición y análisis de los indicadores ambientales actualizados en el SIG</t>
  </si>
  <si>
    <t>Actas Mesas de trabajo</t>
  </si>
  <si>
    <t>Actas Mesa Técnica Ambiental</t>
  </si>
  <si>
    <t>Medición indicadores en Sistema Integrado de Gestion</t>
  </si>
  <si>
    <t>Deficiencia en la cobertura de las acciones de toma de conciencia ambiental que se han implementado en la entidad. Dificultad en los mecanismos de replica y apropiación del conocimiento en materia ambiental en los colaboradores de la entidad</t>
  </si>
  <si>
    <t>Establecer la estrategia que permita aumentar la cobertura de funcionarios y contratistas frente a la toma de conciencia ambiental.</t>
  </si>
  <si>
    <t>Implementar la estrategia de toma de conciencia ambiental</t>
  </si>
  <si>
    <t>Realizar seguimiento de la estrategia para verificar su efectividad.</t>
  </si>
  <si>
    <t>Propuesta de la estrategia</t>
  </si>
  <si>
    <t>Informe seguimiento</t>
  </si>
  <si>
    <t>Falta de coordinación entre las dependencias para definir los procesos de selección y competencia de los roles de la entidad como los Voceros Ambientales Deficiencias en la definición de los mecanismos y metodologías para seleccionar Voceros Ambientales</t>
  </si>
  <si>
    <t>Definir la metodología de selección y gestión de los Voceros Ambientales con el fin de garantizar su competencia y participación activa.</t>
  </si>
  <si>
    <t>Metodología de selección de Voceros Ambientales</t>
  </si>
  <si>
    <t>Se realiza la descripción de un ¿formato Plan de Comisiones al exterior¿ en el procedimiento gestión de comisiones de servicio al interior/exterior Código: AD-PR-01 el cual no existe razón por la cual se debe ajustar el procedimiento otorgando claridad textual y literal que garantice la expresión correcta y adecuada de la actividad que se realiza.</t>
  </si>
  <si>
    <t>Publicar la actualizcion del procedimiento gestión de comisiones de servicio al interior/exterior Código: AD-PR-01</t>
  </si>
  <si>
    <t>Edma Maritza Real Salinas / Contratista</t>
  </si>
  <si>
    <t>Falta de articulación de los aspectos ambientales en el plan integral de gestión de riesgos, prevención, preparación y respuesta a emergencias, contingencias y desastres (PIGRYRECD)</t>
  </si>
  <si>
    <t>Actualización del plan integral de gestión de riesgos, prevención, preparación y respuesta a emergencias, contingencias y desastres (PIGRYRECD) con el componente ambiental.</t>
  </si>
  <si>
    <t>Formalización en el SIG del plan integral de gestión de riesgos, prevención, preparación y respuesta a emergencias, contingencias y desastres (PIGRYRECD) con el componente ambiental.</t>
  </si>
  <si>
    <t>Documento actualizado</t>
  </si>
  <si>
    <t>Documento formalizado en el SIG</t>
  </si>
  <si>
    <t>Falta de control frente al vencimiento de las licencias del Ministerio de Educación.</t>
  </si>
  <si>
    <t>Ajustar el procedimiento Activos de Software ST-PR-20, agregando los controles establecidos con medición periódica para el vencimiento de licencias</t>
  </si>
  <si>
    <t>Procedimiento ST-PR-20 ajustado</t>
  </si>
  <si>
    <t>No contar con un plan de trabajo de despliegue.</t>
  </si>
  <si>
    <t>Elaborar protocolo para la entrega de los computadores al interior de la OTSI.</t>
  </si>
  <si>
    <t xml:space="preserve">	
Documento protocolo.</t>
  </si>
  <si>
    <t>Las situaciones de cambio de contexto y del líder de la dependencia, generó inconvenientes en la ejecución contractual</t>
  </si>
  <si>
    <t>Realizar seguimiento mensual sobre la ejecución presupuestal</t>
  </si>
  <si>
    <t xml:space="preserve">Ingrid Mayerly Suarez Ladino / Profesional Especializado	</t>
  </si>
  <si>
    <t>Actas de reunión</t>
  </si>
  <si>
    <t>No se adoptó el formato del Sistema Integrado de Gestión SIG para el documento Plan de disponibilidad, ni la aprobación respectiva.</t>
  </si>
  <si>
    <t>Generar el Plan de disponibilidad en el formato STFT26.</t>
  </si>
  <si>
    <t>Aprobación del PLAN DE DISPONIBILIDAD.</t>
  </si>
  <si>
    <t>Plan de Disponibilidad.</t>
  </si>
  <si>
    <t>Documento donde se evidencie la aprobación del Plan de Disponibilidad,</t>
  </si>
  <si>
    <t>Desconocimiento de los procedimientos del proceso Gestión de servicios de TI por parte del personal de la Oficina.</t>
  </si>
  <si>
    <t>Jornada de socialización al equipo de trabajo.</t>
  </si>
  <si>
    <t>Presentación y lista de asistencia virtual</t>
  </si>
  <si>
    <t>Desactualización del procedimiento ST-PR-01.</t>
  </si>
  <si>
    <t>Actualizar procedimiento ST-PR-01</t>
  </si>
  <si>
    <t>Procedimiento ST-PR-01 actualizado.</t>
  </si>
  <si>
    <t>El plan de actualización tecnológica de la vigencia 2023 no se había aprobado debido a ajustes por parte del operador de acuerdo con lo solicitado por el Ministerio.</t>
  </si>
  <si>
    <t>Generar estrategias para la disposición de infraestructura requerida para el desarrollo de las actividades definidas en el plan de tecnología.</t>
  </si>
  <si>
    <t>Acta de reunión de gestión en el tema.</t>
  </si>
  <si>
    <t>Debido a cambios en la política de Gratuidad es necesario realizar ajustes al procedimiento establecido para la implementación de la misma.</t>
  </si>
  <si>
    <t>Actualizar el procedimiento IP-PR-28 Procedimiento para la implementación de la Política de Estado de Gratuidad en la Matrícula</t>
  </si>
  <si>
    <t>Procedimiento actualizado y publicado en el SIG</t>
  </si>
  <si>
    <t>Tipificación inadecuada de PQRS.</t>
  </si>
  <si>
    <t>Falta de seguimiento para dar respuesta oportuna a las PQRS asignadas debido a la alta carga laboral.</t>
  </si>
  <si>
    <t>Realizar mesa de trabajo con la unidad de atención al ciudadano para articular los criterios de tipificación de PQRS.</t>
  </si>
  <si>
    <t>Generar alerta semanal sobre el estado de las PQRS con el fin de mejorar tiempos de respuesta.</t>
  </si>
  <si>
    <t>Generar alerta respecto a las PQRS próximas a vencer.</t>
  </si>
  <si>
    <t>Correos electrónicos con matriz de seguimiento.</t>
  </si>
  <si>
    <t>Correo electrónico con matriz seguimiento.</t>
  </si>
  <si>
    <t>Brandon Galeano Forero / Profesional Especializado</t>
  </si>
  <si>
    <t>Olvido de tareas por alta carga laboral del personal responsable de los reportes</t>
  </si>
  <si>
    <t>Generar alertas trimestrales resaltando los tiempos establecidos para el reporte y cargue de soportes de indicadores, riesgos e informes en las plataformas establecidas</t>
  </si>
  <si>
    <t>Correos con alertas tempranas generadas</t>
  </si>
  <si>
    <t xml:space="preserve">Alba Rocio Suarez Paez / Profesional Especializado	</t>
  </si>
  <si>
    <t>CGR-CDSECTCRD No. 017 Departamento de Córdoba y Municipios de Montería y Sahagún vigencia 2022</t>
  </si>
  <si>
    <t>Se evidenciaron deterioros tales como fisuras y grietas que impactan de manera significativo el mejoramiento ejecutado y pone en entredicho el cumplimiento del objeto contractual por baja calidad y/o deficiencia en el proceso constructivo de las obras ejecutadas.</t>
  </si>
  <si>
    <t>Ajustar el documento de LINEAMIENTOS GENERALES DE MATERIALIDAD Y ACABADOS con el objeto de fortalecer el seguimiento, control y calidad de las obras.</t>
  </si>
  <si>
    <t>Socialización documento LINEAMIENTOS GENERALES DE MATERIALIDAD Y ACABADOS.</t>
  </si>
  <si>
    <t>Soporte de la socialización</t>
  </si>
  <si>
    <t>La situación evidenciada por la CGR fue causada por debilidad en la función, tanto de la interventoría como de la supervisión por parte de la UG-FFIE, por recibir, aprobar y pagar, respectivamente, cantidades de obras con falencias constructivas de parte del contratista.</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</si>
  <si>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</si>
  <si>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Socializar con los contratistas de obra, las interventorías y la supervisión, el documento LINEAMIENTOS GENERALES DE MATERIALIDAD Y ACABADOS con el objeto de fortalecer el seguimiento, control y calidad de las obras.</t>
  </si>
  <si>
    <t>Soportes de capacitación</t>
  </si>
  <si>
    <t>La situación evidenciada por la CGR fue causada por debilidades en la función de interventoría y supervisión por parte de la UG-FFIE, por recibir, aprobar y pagar, respectivamente, cantidades de obras no ejecutadas y de baja calidad, además de posibles incorrecciones del contratista de obra 1380-1202 de 2020, al cobrar obra no ejecutada.</t>
  </si>
  <si>
    <t>La situación evidenciada por la CGR fue causada por debilidad en la función de la interventoría y la supervisión por parte de la UG-FFIE, por recibir, aprobar y pagar, respectivamente, cantidades de obras no ejecutadas y que no funciona; como también por incorreciones del contratista de obra 1380-1321 de 2020, al cobrar obra no ejecutada y que no funciona.</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</si>
  <si>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incorreciones del contratista al cobrar obra no ejecutada y que incumple con las especificaciones técnicas contratadas.</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</si>
  <si>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incorrecciones del contratista de obra 1380-1103 de 2020, al cobrar obra no ejecutada y que incumple con las especificaciones técnicas contratadas.</t>
  </si>
  <si>
    <t>El valor total calculado por baja calidad, incumplimiento de especificaciones y faltantes de obra en la ejecución del proyecto ubicado en la Institución Educativa el Campano Municipio de Pueblo Nuevo corresponde a la suma de $ 5.385.850. evidenció baja calidad y deficiencias en la pintura y estuco aplicado en la batería sanitaria existente intervenida (baño de niñas), menores cantidades de obra ejecutadas respecto a las pagadas, según la última acta parcial de ejecución, además de obras ejecutadas que no cumplen con las especificaciones técnicas</t>
  </si>
  <si>
    <t>En ejecución del contrato No.1380- 1260-2020 que incluye obras de adecuación, mejoramiento y mantenimiento correctivo en la institución Antonia Santos del municipio de Montería- Córdoba, se pagó obra no ejecutada, situación generada por incumplimiento por parte del contratista y que implica un detrimento patrimonial por valor de $10.816.962</t>
  </si>
  <si>
    <t>Capacitar a los supervisores y gestores de la UG-FFIE en relación con los mecanismos conminatorios y de seguimiento y control previstos en los contratos y en el Manual de Supervisión e Interventoría.</t>
  </si>
  <si>
    <t>Ajustar el documento FO-SP-00-07 ACTA PARCIAL Y FINAL DE OBRA MEJORAMIENTO con el objeto de fortalecer el seguimiento, control y calidad de las obras.</t>
  </si>
  <si>
    <t>Socializar con los contratistas de obra, las interventorías y la supervisión el documento FO-SP-00-07 ACTA PARCIAL Y FINAL DE OBRA MEJORAMIENTO con el objeto de fortalecer el seguimiento, control y calidad de las obras.</t>
  </si>
  <si>
    <t>Capacitación</t>
  </si>
  <si>
    <t>CGR-CDSECTCRD No. 020 Departamento de La Guajira y Municipios de Maicao y Uribia vigencia 2022</t>
  </si>
  <si>
    <t>Deficiencias en la interventoría y supervisión por parte de la UG FFIE, por recibir, aprobar y pagar cantidades de obra en deterioro prematuro o en mal estado, generando disminución de los recursos públicos destinados al contrato 1380-1214 de 2020 y detrimento al patrimonio por $9.872.000 en la IE del corregimiento de los Haticos, San Juan del Cesar.</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</si>
  <si>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</si>
  <si>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Ajustar el documento LINEAMIENTOS GENERALES DE MATERIALIDAD Y ACABADOS con el objeto de fortalecer el seguimiento, control y calidad de las obras.</t>
  </si>
  <si>
    <t>Socializar con los contratistas de obra, las interventorias y las supervisiión el documento LINEAMIENTOS GENERALES DE MATERIALIDAD Y ACABADOS con el objeto de fortalecer el seguimiento, control y calidad de las obras.</t>
  </si>
  <si>
    <t>CGR-CDSECTCRD No. 25 Departamento del Tolima, Municipios de Ibagué y Melgar vigencia 2022</t>
  </si>
  <si>
    <t>Deficientes mecanismos de control y seguimiento a la ejecución contractual, e incorrecta decisión del contratista al ejecutar y cobrar obras que no cumplen con la calidad y funcionalidad requerida y mayores valores a los ejecutados.</t>
  </si>
  <si>
    <t>Ajustar el formato FO-SP-00-07 ACTA PARCIAL Y FINAL DE OBRA MEJORAMIENTO, con el objeto de fortalecer el seguimiento y control respecto de las cantidades de obra recibidas y aprobadas por las interventorías para su pago.</t>
  </si>
  <si>
    <t>Socializar con los contratistas de obra, las interventorías y las supervisión el documento FO-SP-00-07 ACTA PARCIAL Y FINAL DE OBRA MEJORAMIENTO con el objeto de fortalecer el seguimiento, control y calidad de las obras.</t>
  </si>
  <si>
    <t>Formato</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</si>
  <si>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cumplen con la norma técnica</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</si>
  <si>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cumplían con la norma técnica.</t>
  </si>
  <si>
    <t>CGR-CDSECTCRD No. 024 Departamento del Huila Municipios de Neiva y Pitalito vigencia 2022</t>
  </si>
  <si>
    <t>Incumplimiento de las obligaciones contractuales por parte del contratista, lo cual puede resultar en la no finalización y entrega de la obra dentro del plazo acordado en el contrato.</t>
  </si>
  <si>
    <t>Elaborar y socializar un documento técnico y jurídico, en el que se identifiquen las situaciones recurrentes que han generado retrasos o incumplimientos en la ejecución de los proyectos en cada una de sus etapas, con el propósito adoptar las medidas correctivas que se requieran.</t>
  </si>
  <si>
    <t>CGR-CDSECTCRD No. 031 Departamento de Bolívar y El Distrito de Cartagena vigencia 2022</t>
  </si>
  <si>
    <t>Situación que se presentó por deficiencia en el seguimiento de la Interventoría, al no verificar la ejecución y cumplimiento de los trabajos y actividades realizadas por el Contratista en las obras contratadas de las Instituciones Educativas Luis Carlos López sede Principal, Juan José Nieto sede principal y sede Baranoa. No se vigiló permanentemente la correcta ejecución del objeto contratado.</t>
  </si>
  <si>
    <t>CGR-CDSECTCRD No. 022 Departamento de Santander y Municipio de Bucaramanga vigencia 2022</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</si>
  <si>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</si>
  <si>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</si>
  <si>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</si>
  <si>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Deficiencias en las actividades de planeación del proyecto, debilidades de supervisión, control y acompañamiento técnico por parte del Departamento, teniendo en cuenta que el contratista GMP Ingenieros S.A.S dejó obras inconclusas, como consecuencia de su incumplimiento, existiendo un margen de incertidumbre frente al alcance que iban a tener las futuras intervenciones para la terminación y entrega total situaciones que han sufrido graves perjuicios entre los que se encuentra un incremento considerable en el valor del contrato generadas por la reasignación a nuevos contratistas y bajo las consideraciones señaladas en la observación inicial, eliminando así lo concerniente a lo mencionado al término sobrecostos y a la incidencia disciplinaria.</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</si>
  <si>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</si>
  <si>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Soportes de la socialización</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</si>
  <si>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t>
  </si>
  <si>
    <t>Elaborar un documento de lineamientos para la gestión y trámite de las autorizaciones o certificaciones RETIE Y RETILAP de los proyectos dirigido a los contratistas de obra, interventoría y a los supervisores de los contratos de interventoría.</t>
  </si>
  <si>
    <t>Socializar un documento dirigido a los contratistas de obra, interventoría y a los supervisores de los contratos de interventoría, que contenga los lineamientos para la gestión y trámite encaminado a obtener las autorizaciones o certificaciones RETIE Y RETILAP de los proyectos.</t>
  </si>
  <si>
    <t>Documento elaborado</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</si>
  <si>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</si>
  <si>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</si>
  <si>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</si>
  <si>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</si>
  <si>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t>
  </si>
  <si>
    <t>Elaborar un documento que oriente la atención y servicio de postventas de la infraestructura educativa de los proyectos del FFIE.</t>
  </si>
  <si>
    <t>Socializar con las ETC un documento que oriente la atención y servicio de postventas de la infraestructura educativa de los proyectos del FFIE.</t>
  </si>
  <si>
    <t>Socializar con la ETC el documento denominado Guía de Roles y responsabilidades - Entrega y recibo de la Infraestructura Educativa que fue elaborado el 23 de junio de 2023 en el que se identifican las responsabilidades a cargo de la ETC.</t>
  </si>
  <si>
    <t>Deficiencias en las actividades de planeación del proyecto, incluidas dentro del contrato inicial y debilidades de supervisión y control que no permitieron advertir oportunamente el problema; situación que ha conllevado a que este proyecto no haya sido culminado ni entregado a la comunidad educativa, afectando la satisfacción de la necesidad de ofrecer instalaciones físicas adecuadas a la comunidad y fortalecer la política de jornada única hacia donde está encaminado el fortalecimiento de la infraestructura educativa, ocasionando a su vez un presunto daño fiscal en cuantía por determinar, por lo cual se dará inicio a una indagación preliminar.</t>
  </si>
  <si>
    <t>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 el impedimento de beneficiarse de la misma por parte de la comunidad educativa y la afectación del fin de la inversión de los recursos públicos involucrados.</t>
  </si>
  <si>
    <t>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t>
  </si>
  <si>
    <t>Socializar con los contratistas de obra, las interventorías y la supervisión el documento LINEAMIENTOS GENERALES DE MATERIALIDAD Y ACABADOS con el objeto de fortalecer el seguimiento, control y calidad de las obras.</t>
  </si>
  <si>
    <t>Soportes de Capacitación</t>
  </si>
  <si>
    <t>Debilidades y 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del FFIE relacionada con la inversión efectuada con cargo a los recursos destinados al desarrollo de infraestructura educativa.</t>
  </si>
  <si>
    <t>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</si>
  <si>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</si>
  <si>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Socilizar con los contratistas de obra, las interventorias y las supervisión el documento LINEAMIENTOS GENERALES DE MATERIALIDAD Y ACABADOS con el objeto de fortalecer el seguimiento, control y calidad de las obras.</t>
  </si>
  <si>
    <t>Socializar con las ETCs un documento que oriente la atención y servicio de postventas de la infraestructura educativa de los proyectos del FFIE.</t>
  </si>
  <si>
    <t>Debilidades en la supervisión y control en la ejecución del Contrato No. 1380-1122-2020, así como incumplimiento en las obligaciones del contratista de obra, que impiden culminar el proceso postcontractual en los términos legales y contractuales establecidos, ocasionando que a la fecha no se tengan legalizados la totalidad de los recursos contratados, además, generando la posibilidad de ocasionar controversias contractuales entre las partes en el futuro.</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</si>
  <si>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</si>
  <si>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</si>
  <si>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Debilidad en los procedimientos constructivos (Contratista de obra y de interventoría Contrato de Obra No. 1380-1255-2020 y 1380-1577-2020 contrato de interventoría (2da contratación))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</si>
  <si>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CGR-CDSECTCRD No. 030 Departamento de Nariño y Municipio de Guachucal vigencia 2022</t>
  </si>
  <si>
    <t>Por falencias administrativas se muestran presuntos excesivos pagos por el valor de los procesos de interventoría, que podrían inducir a sobrecostos en los mismos, lo cuales podría evidenciar no tener en cuenta criterios de manejo eficiente de recursos.</t>
  </si>
  <si>
    <t>Ajustar instructivo de Costeo de la interventoría sobre la ejecución de proyectos de infraestructura educativa, contratada por el PA FFIE y sus anexos, con el objeto de actualizar las instrucciones para establecer los costos de interventoría.</t>
  </si>
  <si>
    <t>Instructivo y anexos.</t>
  </si>
  <si>
    <t>Durante las vigencias 2021 y 2022, la socialización del código de integridad y sus valores anexos se realizó mediante una única jornada en el año, por lo tanto, no se expandía el conocimiento a todas y todos los colaboradores de la entidad, disminuyendo la posibilidad de apropiación.</t>
  </si>
  <si>
    <t>Para la vigencia 2023 se incluirán los valores asociados al código de integridad en diversos espacios de bienestar y capacitación, con el fin de lograr mayor apropiación.</t>
  </si>
  <si>
    <t>Informe trimestral donde se evidencie la asistencia y la apropiación de los colaboradores MEN, acerca del código de integridad.</t>
  </si>
  <si>
    <t>El ministerio no se ha encargado de adquirir las sillas de evacuación, con el fin de atender a las personas en condición de discapacidad en caso de emergencia. Así mismo, no se han tenido en cuenta, en los contratos de vigilancia, el uso de alarmas para personas en condición de discapacidad.</t>
  </si>
  <si>
    <t>El plan de emergencias no se encuentra actualizado, por lo tanto, no se han incluido estrategias donde se evidencie la protección contra incendios en un lugar de seguridad, ubicado a una distancia segura de una edificación, o un lugar de relativa seguridad dentro de una edificación.</t>
  </si>
  <si>
    <t>La entidad no cuenta con una estrategia de ingeniería contra siniestros plenamente establecida e identificada, en la cual se especifique cuales ocupantes deben evacuar a un lugar de seguridad y cuales a un lugar de seguridad relativa, con base en sus capacidades y en otras características, así como el orden de evacuación y la atención a personas en condición de discapacidad en emergencias.</t>
  </si>
  <si>
    <t>Adquirir, mediante los recursos asignados a la Subdirección de Talento Humano, la silla de evacuación requerida para dar cumplimiento a los requerimientos de la norma técnica de accesibilidad en emergencia.</t>
  </si>
  <si>
    <t>Actualizar el Plan de Emergencias del Ministerio de Educación, incluyendo, las estrategias de protección en emergencias de personas en condición de discapacidad, de conformidad con lo requerido en la norma técnica de accesibilidad.</t>
  </si>
  <si>
    <t>Elaborar y socializar una estrategia de ingeniería contra siniestros, de conformidad con lo establecido en las normas técnicas de calidad vigentes en materia de accesibilidad.</t>
  </si>
  <si>
    <t>Informe de adquisición de la silla de emergencia según especificaciones técnicas.</t>
  </si>
  <si>
    <t>Plan de Emergencias actualizado</t>
  </si>
  <si>
    <t>Estrategia de ingeniería contra siniestros socializada.</t>
  </si>
  <si>
    <t>Existen oportunidades de mejora en la identificación y gestión de riesgos de la Entidad, incluyendo los del proceso GESTIÓN DE PROCESOS Y MEJORA, lo que implica revisar y ajustar la matriz respectiva de conformidad con la metodología adoptada en el MEN.</t>
  </si>
  <si>
    <t>Revisar la matriz de riesgo y proponer los ajustes respectivos</t>
  </si>
  <si>
    <t>Ajustar la matriz de acuerdo con las mejoras identificadas</t>
  </si>
  <si>
    <t>Matriz revisada</t>
  </si>
  <si>
    <t>Matriz de riesgos ajustada y publicada</t>
  </si>
  <si>
    <t>Existen oportunidades de mejora en la identificación y gestión de riesgos de la Entidad, incluyendo los del proceso CONTRATACIÓN, lo que implica revisar y ajustar la matriz respectiva de conformidad con la metodología adoptada en el MEN.</t>
  </si>
  <si>
    <t>Existen oportunidades de mejora en la identificación y gestión de riesgos de la Entidad, incluyendo los controles del proceso de GESTIÓN DE PROCESOS Y MEJORA, lo que implica revisar y ajustar la matriz respectiva de conformidad con la metodología adoptada en el MEN.</t>
  </si>
  <si>
    <t>Revisar la matriz de riesgo, incluyendo controles, y proponer los ajustes respectivos</t>
  </si>
  <si>
    <t>Matriz de riesgos revisada</t>
  </si>
  <si>
    <t>l interior de la Subdirección de Talento Humano, no se evidenciaba seguimiento al cumplimiento de las acciones de mejora propuesta, de manera preventiva, evitando vencimientos u reportes tardíos de avance, de conformidad con las circulares de reporte de la entidad.</t>
  </si>
  <si>
    <t>Al interior de la Subdirección de Talento Humano se evidenció ausencia de apropiación del procedimiento de planes de mejoramiento vigente en la entidad, lo que a su vez, derivó en el desconocimiento de los tiempos y metodología de gestión de las acciones de mejora a cargo de la entidad.</t>
  </si>
  <si>
    <t>Elaborar un tablero de control, donde se evidencie, en tiempo real, el estado de las acciones de mejora a cargo de la dependencia, con el fin de lograr un seguimiento permanente a la formulación, reformulación y reporte de las actividades propuestas.</t>
  </si>
  <si>
    <t>Realizar una actividad de socialización y capacitación acerca de la gestión de planes de mejoramiento al interior del Ministerio de Educación, con el fin de aumentar la apropiación en los colaboradores de la Subdirección.</t>
  </si>
  <si>
    <t>Tablero de control diseñado</t>
  </si>
  <si>
    <t>Listado de asistencia</t>
  </si>
  <si>
    <t>Informe de auditoría al proceso de bonos pensionales: Instituto Colombiano de Construcciones Escolares – ICCE</t>
  </si>
  <si>
    <t>Maryuri Ivone Acosta / Profesional</t>
  </si>
  <si>
    <t>Realizar la actualización de la la caracterización del Proceso de Gestión Documental.</t>
  </si>
  <si>
    <t>Caracterización actualizada</t>
  </si>
  <si>
    <t>Actualizar el plan Sistema Integrado de Conservación</t>
  </si>
  <si>
    <t>Publicar el plan Sistema Integrado de Conservación en la página del MEN</t>
  </si>
  <si>
    <t>Eliminar del SIG el plan Sistema Integrado de Conservación ya que este no requiere que esté publicado en el SIG sino solo en la página del MEN.</t>
  </si>
  <si>
    <t>Plan Manual Sistema Integrado de Conservación SIC actualizado.</t>
  </si>
  <si>
    <t>Evidencia de publicación del Manual Sistema Integrado de Conservación SIC en la página del MEN</t>
  </si>
  <si>
    <t>Evidencia de eliminación en el SIG</t>
  </si>
  <si>
    <t>Realizar la actualización de la caracterización de Servicio al Ciudadano.</t>
  </si>
  <si>
    <t>Caracterización actualizada y publicada en el SIG.</t>
  </si>
  <si>
    <t>Realizar actualización de los formatos para la notificación electrónica y la notificación por aviso, incluyendo los recursos que le proceden al acto administrativo a notificar.</t>
  </si>
  <si>
    <t>Formatos para notificación electrónica y por aviso actualizados</t>
  </si>
  <si>
    <t>Realizar actualización del procedimiento de PQRSD SC-PR-02 V8</t>
  </si>
  <si>
    <t>Deficientes mecanismos de control y seguimiento a la ejecución contractual, e incorrecta decisión del contratista al ejecutar y cobrar obras que no cumplen con la calidad y funcionalidad requerida</t>
  </si>
  <si>
    <t xml:space="preserve">Capacitar a los supervisores y gestores de la UG-FFIE en relación con los mecanismos conminatorios y de seguimiento y control previstos en los contratos y en el  Manual de Supervisión e Interventoría. </t>
  </si>
  <si>
    <t xml:space="preserve">Ajustar el formato "FO-SP-00-07 ACTA PARCIAL Y FINAL DE OBRA MEJORAMIENTO", con el objeto de fortalecer el seguimiento y control respecto de las cantidades de obra recibidas y aprobadas por las interventorías para su pago.
 </t>
  </si>
  <si>
    <t>Socilizar con los contratistas de obra, las interventorias y las supervisión el documento  "FO-SP-00-07 ACTA PARCIAL Y FINAL DE OBRA MEJORAMIENTO" con el objeto de fortalecer el seguimiento, control y calidad de las obras.</t>
  </si>
  <si>
    <t>CGR-CDSECTCRD No. 018 Departamento de Antioquia y Municipios de Apartado y Envigado vigencia 2022</t>
  </si>
  <si>
    <t>Desactualización del propósito y las funciones del Manual Específico de Funciones y Competencias Laborales, de los servidores que tienen roles y responsabilidades en el SGSST.</t>
  </si>
  <si>
    <t>Ausencia de un documento donde se designe a uno o varios colaboradores como responsables encargados del diseño, implementación y evaluación del SGSST del MEN.</t>
  </si>
  <si>
    <t>Inadecuada alineación entre las funciones de la Secretaría General, la Subdirección de Talento Humano, y el grupo interno de trabajo Fortalecimiento de la calidad de vida laboral, y el empleo cuyo propósito principal es el desarrollar actividades del SGSST.</t>
  </si>
  <si>
    <t>Actualizar el Manual de Funciones de la Profesional del SG-SST, modificando el termino programa por sistema. Así mismo, incluir la terminología referente a las responsabilidades de SG-SST en los cargos correspondientes.</t>
  </si>
  <si>
    <t>Comunicar, mediante oficio, la designación de funciones y responsabilidades frente al sistema, a el/la servidora encargada de planear, organizar, desarrollar y aplicar el SG-SST y realizar su evaluación.</t>
  </si>
  <si>
    <t>Generar mesa de trabajo entre la Subdirección de Desarrollo Organizacional y la Subdirección de Talento Humano, para actualizar las funciones de la dependencia y el grupo interno de trabajo de fortalecimiento, con el fin de lograr su correcta alineación.</t>
  </si>
  <si>
    <t>Fichas de Manual Específico de Funciones y Competencias Laborales actualizadas para los cargos con responsabilidades asociadas al Sistema.</t>
  </si>
  <si>
    <t>Oficio de designación de responsabilidades</t>
  </si>
  <si>
    <t>Desconocimiento e incumplimiento de los TCC de los Acuerdos de obra 403032, 403037, 403039, 403055 y 403057, por parte de la ETC - Departamento del Atlántico, por no realizar las labores de mantenimiento de la Infraestructura Educativa a las que se comprometió a través del Convenio Interadministrativo especifico No. 1094 de 2016, luego de su entrega por parte del FFIE.</t>
  </si>
  <si>
    <t>Socializar el documento guía dirigido a la entidad territorial, que contenga los roles y responsabilidades de la ETC y el FFIE para la entrega y recibo de la infraestructura educativa.</t>
  </si>
  <si>
    <t>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t>
  </si>
  <si>
    <t>Elaborar un documento que oriente la  atención y servicio de postventas de la infraestructura educativa de los proyectos del FFIE.</t>
  </si>
  <si>
    <t>Socializar con las ETC un documento que oriente la  atención y servicio de postventas de la infraestructura educativa de los proyectos del FFIE.</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</si>
  <si>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</si>
  <si>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Ajustar el documento de "LINEAMIENTOS GENERALES DE MATERIALIDAD Y ACABADOS" con el objeto de fortalecer el seguimiento, control y calidad de las obras.</t>
  </si>
  <si>
    <t>Socializar con los contratistas de obra, las interventorias y las supervisión el documento "LINEAMIENTOS GENERALES DE MATERIALIDAD Y ACABADOS" con el objeto de fortalecer el seguimiento, control y calidad de las obras.</t>
  </si>
  <si>
    <t>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t>
  </si>
  <si>
    <t>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t>
  </si>
  <si>
    <t>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</si>
  <si>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</si>
  <si>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t>
  </si>
  <si>
    <t xml:space="preserve">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t>
  </si>
  <si>
    <t xml:space="preserve">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t>
  </si>
  <si>
    <t>Socializar con los contratistas de obra, las interventorias y la supervisión, el documento "LINEAMIENTOS GENERALES DE MATERIALIDAD Y ACABADOS" con el objeto de fortalecer el seguimiento, control y calidad de las obras.</t>
  </si>
  <si>
    <t>Socializar un documento dirigido a los contratistas de obra, interventoría y a los supervisores de los contratos de interventoría, que contenga los lineamientos para gestión y trámite encaminado a obtener las autorizaciones o certificaciones RETIE Y RETILAP de los proyectos.</t>
  </si>
  <si>
    <t>falta de un adecuado control ejercido por la interventoría, respecto a los requerimientos mínimos de diseño, cumplimiento de especificaciones técnicas aplicables, que conlleva a inestabilidad de las obras, riesgos de daños prematuros, riesgos para la vida; que finalmente termina impactando a la población educativa objetivo del proyecto.</t>
  </si>
  <si>
    <t xml:space="preserve"> Deficiencias en la Supervisión, relacionadas con la verificación de las condiciones normativas y contractuales aplicables al contrato en el momento de recibo final, evidenciadas en el hecho de que el Certificador de RETIE no proporcione el aval, lo que demuestra que las instalaciones no son acordes a la normativa actualizada</t>
  </si>
  <si>
    <t>Falta de seguimiento y control oportuno por parte de la supervisión técnica e interventoría contractual.</t>
  </si>
  <si>
    <t>Falta de seguimiento y control oportuno por parte de la supervisión técnica e interventoría contractual</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</si>
  <si>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</si>
  <si>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Falta de una supervisión continua al cumplimiento de los acuerdos establecidos por todas las partes intervinientes, lo que generó incumplimiento en los plazos inicialmente pactados. De igual manera la forma de pago determinada por el FFIE, en donde se establecieron precios globales fijos impide un seguimiento adecuado a cada una de las actividades de obra.</t>
  </si>
  <si>
    <t>Insuficiencias en los procesos de ejecución y control se evidencian incumplimientos en los Acuerdos de Obra de las Instituciones Educativas de los municipios de Sutamarchan y Ciénega</t>
  </si>
  <si>
    <r>
      <t xml:space="preserve">HALLAZGO </t>
    </r>
    <r>
      <rPr>
        <sz val="12"/>
        <color rgb="FFFF0000"/>
        <rFont val="Arial Narrow"/>
        <family val="2"/>
      </rPr>
      <t>18</t>
    </r>
    <r>
      <rPr>
        <sz val="12"/>
        <color theme="1"/>
        <rFont val="Arial Narrow"/>
        <family val="2"/>
      </rPr>
      <t>. Por deficiencias en control y supervisión del contrato de obra No. 406038 IE José Cayetano Vásquez, se evidencian incumplimientos en los Acuerdos de Obra en el municipio de Ciénega, donde se establecieron hitos pagados los cuales no se encuentran en cumplimiento de la normativa técnica.</t>
    </r>
  </si>
  <si>
    <r>
      <t xml:space="preserve">HALLAZGO </t>
    </r>
    <r>
      <rPr>
        <sz val="12"/>
        <color rgb="FFFF0000"/>
        <rFont val="Arial Narrow"/>
        <family val="2"/>
      </rPr>
      <t>10.</t>
    </r>
    <r>
      <rPr>
        <sz val="12"/>
        <color theme="1"/>
        <rFont val="Arial Narrow"/>
        <family val="2"/>
      </rPr>
      <t xml:space="preserve"> Acuerdo de Obra No. 406026 de la Institución Educativa IE Técnico Industrial sede primaria, ubicada en el municipio de Turmequé. En desarrollo del proceso auditor, se identificaron varias deficiencias técnicas en relación con los hitos contractuales, mampostería, pisos cubiertas y muros de contención. Estas deficiencias comprometen la calidad y funcionalidad del proyecto, lo que resulta en riesgos para la seguridad de la comunidad educativa y pérdida de recursos públicos por $827.015.748.</t>
    </r>
  </si>
  <si>
    <t>Falencias en los procesos constructivos y en la supervisión de los mismos.</t>
  </si>
  <si>
    <t>Falta de un adecuado control ejercido por la interventoría, cumplimiento de especificaciones técnicas aplicables.</t>
  </si>
  <si>
    <t>Falta de un adecuado control ejercido por la interventoría, incumplimiento de especificaciones técnicas aplicables.</t>
  </si>
  <si>
    <t>Falta de un adecuado control ejercido por la interventoría, respecto a los requerimientos mínimos de diseño, cumplimiento de especificaciones técnicas aplicables</t>
  </si>
  <si>
    <t>CGR-CDSECTCRD No. 016 Departamento del Cauca y municipio de Popayán Vigencia 2022</t>
  </si>
  <si>
    <t>deficiencias en las funciones de supervisión e interventoría al recibir la obra con observaciones</t>
  </si>
  <si>
    <t xml:space="preserve">Debilidades relacionadas con la deficiente interventoría y supervisión técnica en el desarrollo del contrato, que no aseguran el cumplimiento de las responsabilidades pactadas ni la verificación apropiada del cumplimiento de las obligaciones 
contractuales. </t>
  </si>
  <si>
    <t>Debilidades relacionadas con la deficiente interventoría y  supervisión técnica en el desarrollo del contrato, que no aseguran el cumplimiento de las responsabilidades pactadas ni la verificación apropiada del cumplimiento de las obligaciones 
contractuales. Es decir, se evidenció una indebida gestión fiscal en la administración de los  recursos de la Nación, de la cual se desprende que no se aseguró la calidad integral de la  ejecución del contrato de obra y el cumplimiento de las obligaciones pactadas.</t>
  </si>
  <si>
    <t>Incumplimiento de lo establecido en las obligaciones del convenio 1098 de 2017 a cargo de la entidad territorial, relacionadas con la ausencia de mantenimiento de las obras luego de ser entregados, mostrando una gestión ineficiente e ineficaz frente a los recursos administrados, afectando</t>
  </si>
  <si>
    <t>Incumplimiento de las competencias relacionadas con la infraestructura educativa, debilidades en la planeación y ejecución de este tipo de proyectos y de coordinación entre la entidad territorial y el FFIE,</t>
  </si>
  <si>
    <t>Inadecuada planificación técnica e inobservancia 
de la NTC aplicable, generando reducción en la vida útil y afectando la operatividad y funcionalidad de los espacios intervenidos.</t>
  </si>
  <si>
    <t>Deficiencias de planificación técnica en su etapa de diseño y a la inobservancia de la norma técnica colombiana NTC4595 sobre planeamiento y diseño de instalaciones y ambientes escolares, lo que afecta, aún más, el acceso y uso de los espacios intervenidos, especialmente en épocas de invierno o creciente del Rio Raposo</t>
  </si>
  <si>
    <t>Santiago Duran Mora</t>
  </si>
  <si>
    <t>Gina Paola Hernandez Muñoz</t>
  </si>
  <si>
    <t>Cesar David Rodriguez Rodriguez</t>
  </si>
  <si>
    <t>Ingrid Bibiana rodriguez Camelo</t>
  </si>
  <si>
    <t>Controles</t>
  </si>
  <si>
    <t>Riesgos</t>
  </si>
  <si>
    <t>Fecha Fin inicial: 31/07/2022
Reformulada 01-08-2022 (15/12/2022)
 Reformulada 03-01-2023 (30/09/2023)
Reformulada 26-07-2023 (30/03/2024)</t>
  </si>
  <si>
    <t>SUBIDO SIG</t>
  </si>
  <si>
    <t>Implementar un plan de trabajo de descongestión con una firma externa para lograr resolver los recursos de reposición pendientes y mejorar la oportunidad de los mismos.</t>
  </si>
  <si>
    <t>Reporte mensual de avance de descongestión.</t>
  </si>
  <si>
    <t>Realizar propuesta de optimización para el trámite de los recursos de reposición de primera y segunda instancia de las solicitudes de convalidaciones de Educación Superior</t>
  </si>
  <si>
    <t>Propuesta de optimización de los recursos de reposición de primera y segunda instancia.</t>
  </si>
  <si>
    <t>Fecha Fin inicial: 31/05/2023
Reformulada 30-06-2023 (29/09/2023)
Reformulada 28-09-2023 (29/12/2023)</t>
  </si>
  <si>
    <t>No reporta avance</t>
  </si>
  <si>
    <t xml:space="preserve">NA </t>
  </si>
  <si>
    <t>La acción avanzó con el desarrollo de una mesa de trabajo con ARL Positiva y el corredor Gallagher, en la cual se estableció como compromiso la actualización de la matriz IPEVAR. Dado lo anterior, se espera cerrar la acción durante el tercer trimestre del año.</t>
  </si>
  <si>
    <t>No se evidenció avance de la actividad.</t>
  </si>
  <si>
    <t>Esta pendiente por parte de la dependencia realizar las correcciones al plan.</t>
  </si>
  <si>
    <t>Se realizo esta actividad desde que se había planteado la acción en el mes de julio , solo que hasta ahora se aprobó.</t>
  </si>
  <si>
    <t>2023-AEO-01</t>
  </si>
  <si>
    <t>Fecha Fin inicial: 24/07/2023
Reformulada 17-08-2023 (30/10/2023)</t>
  </si>
  <si>
    <t>Fecha Fin inicial: 15/08/2023
Reformulada 27-07-2022 (29/09/2023)
Reformulada 11-10-2023 (30/11/2023)</t>
  </si>
  <si>
    <t>29-02-2023</t>
  </si>
  <si>
    <t>Fecha Final inicial: 31/03/2023
Reformulada 12-10-2023 (29/12/2023)</t>
  </si>
  <si>
    <t>Incluir en la mesa de Mejora de Procesos el seguimiento al indicador relacionado con oportunidad de Quejas y Reclamos del Ministerio.</t>
  </si>
  <si>
    <t>Realizar monitoreo y seguimiento a la ejecución de las encuestas de satisfacción a partir de la automatización al proceso realizada para la vigencia 2022, y presentar el seguimiento al Comité Institucional de Gestión y Desempeño.</t>
  </si>
  <si>
    <t>A partir de la articulación del Plan estratégico Institucional al Plan Nacional de Desarrollo PND, realizar la alineación correspondiente a los modelos referenciales de la entidad.</t>
  </si>
  <si>
    <t>Realizar el análisis de la pertinencia de las metas establecidas para el SIG y su necesidad de reformularlas con el fin de aumentar la madurez del sistema y el impacto de los resultados.</t>
  </si>
  <si>
    <t>Realizar un acompañamiento a las dependencias que presentan afectación al indicador de planes de mejora durante la vigencia 2023 para lograr el cumplimiento y cargue de información de conformidad con lo establecido en la circular de reportes de la vigencia.</t>
  </si>
  <si>
    <t>Continuar con la gestión necesaria para la verificación del inventario de Gases de Efecto Invernadero con el fin de validar la confiabilidad de los datos.</t>
  </si>
  <si>
    <t>Fortalecer las inspecciones y supervisión de los contratistas en el cumplimiento de controles ambientales como de SST, en todas las áreas de la organización.</t>
  </si>
  <si>
    <t>Documentar las consideraciones que se argumentan para no tener un sistema de apantallamiento, por costos y por estar protegidos del sistema de apantallamiento de la Policía y del CSJ. (han sido cuidadosos para evitar investigación por detrimento al tener en conocimiento la anunciada demolición del edificio)</t>
  </si>
  <si>
    <t>Agregar fecha a la matriz de seguimiento a los criterios ambientales.</t>
  </si>
  <si>
    <t>Fortalecer las estrategias con las que cuenta la Entidad para la gestión de visitantes en el marco de la preparación y respuesta ante emergencias, con el fin de garantizar su estandarización.</t>
  </si>
  <si>
    <t>Fortalecer la redacción de las no conformidades, detallando el literal del requisito en el que se identifica algún tipo de incumplimiento.</t>
  </si>
  <si>
    <t>Fortalecer el entendimiento y responsabilidad de todos los trabajadores en su aporte a la gestión para que sean participantes activos en la implementación de controles para mitigar la materialización de riesgos y en lo ambiental sean participes activos en la minimización de impactos ambientales.</t>
  </si>
  <si>
    <t>Para la evaluación de política publica en primera infancia se cuenta con mecanismos definidos en la Ley 1804 de 2016 y el Decreto 1356 del 31 de julio de 2018, lo que no es considerado en el las disposiciones Generales ni en las actividades del PROCEDIMIENTO DE EVALUACIÓN DE POLÍTICAS, PROGRAMAS, PLANES, PROYECTOS, ESTRATEGIAS, ACCIONES O INSTRUMENTOS DE POLÍTICA, EP-PR-01 versión 04 OM El PROCEDIMIENTO DE EVALUACIÓN DE POLÍTICAS, PROGRAMAS, PLANES, PROYECTOS, ESTRATEGIAS, ACCIONES O INSTRUMENTOS DE POLÍTICA, EP-PR-01 versión 04, no incluye la identificación de mecanismos de evaluación definidos por ley y su inclusión dentro del SIG.</t>
  </si>
  <si>
    <t>MEDIO DOCUMENTAL PARA CARGAR LOS SOPORTES (PAI Y RIESGOS). En la validaciones realizadas a los soportes aportadas por el proceso, se observó, que las evidencias correspondientes a riesgos y Plan de Acción Institucional, se tiene como repositorio Google drive, el cual no está de acuerdo con los lineamientos y políticas de seguridad digital establecidos por la Oficina de Tecnologías y Sistemas de Información.</t>
  </si>
  <si>
    <t>De acuerdo con los informes de la Unidad de Atención al Ciudadano del Ministerio de Educación Nacional, relacionados con la oportunidad de respuesta de las PQRSD del grupo de trabajo educación para pueblos y comunidades étnicas presentó para los meses de: Abril 2023: 87,40 % Mayo 2023: 83,22% Junio 2023: 89,71%</t>
  </si>
  <si>
    <t>Al revisar la página https:mineducacion.gov.coportalmicrositios-institucionalesRendicion-de-CuentasMecanismos-de-Control408412:Informes-de-rendicion-de-cuentas-a-la-ciudadania, se observa que el informe de Rendición de cuentas Grupos Étnicos de la vigencia 2022, no se encuentra publicado</t>
  </si>
  <si>
    <t>De acuerdo con el Protocolo de Paso a Producción para la Entrega en Productivo de Nuevas Soluciones Tecnológicas ST-PT-01 V3, numeral 6. Requisitos para la entrega de nuevas aplicaciones en productivo Donde a continuación, se indican los requisitos que se deben cumplir para entregar en productivo de las nuevas aplicaciones el cual el Anexo 1 - Lista de Chequeo Ingreso Nuevas Soluciones Tecnológicas se encuentra en borrador y no está firmado. Así mismo, no se observa la documentación correspondiente al criterio de aplicación Cuentas y contraseñas de Usuarios.</t>
  </si>
  <si>
    <t>La matriz de riesgos requiere de actualización, teniendo en cuenta el nuevo procedimiento Administración Del Fondo Nacional De Las Universidades Estatales De Colombia GF-PR-.12 V1, este debe estar relacionado como documento y actividades del riesgo Posibilidad de pérdida reputacional por no identificar los errores en la retención y traslado de la contribución parafiscal por parte de las entidades obligadas, debido a deficiencias en el seguimiento y ejecución en las actividades de verificación.</t>
  </si>
  <si>
    <t>Frente a los hallazgos identificados en la auditoría que dependen de disponibilidad presupuestal para subsanar y mitigar las desviaciones de la Auditoría 2023, se observó que no se ha destinado recursos para las mejoras requeridas para el cumplimiento de la norma NTC 6047 Accesibilidad al medio físico</t>
  </si>
  <si>
    <t>Se consideró inicialmente focalizar los esfuerzos en la mejora indicador de oportunidad de PQRSD</t>
  </si>
  <si>
    <t>Realizar la ampliación del alcance de los indicadores para realizar seguimiento en la Mesa técnica de mejora de procesos en articulación con la Unidad de Atención al Ciudadano</t>
  </si>
  <si>
    <t>Comunicación del alcance de los indicadores para realizar seguimiento en la Mesa técnica de mejora de procesos</t>
  </si>
  <si>
    <t>Realizar seguimiento al indicador de quejas y reclamos en el marco de la Mesa técnica de mejora de procesos</t>
  </si>
  <si>
    <t>Presentación seguimiento Mesa técnica de procesos</t>
  </si>
  <si>
    <t>Verificar el comportamiento del indicador oportunidad Quejas y Reclamos para la vigencia 2023 y su tendencia.</t>
  </si>
  <si>
    <t>Presentación indicador oportunidad Quejas y Reclamos</t>
  </si>
  <si>
    <t>Lina Mercedes Duran Martinez</t>
  </si>
  <si>
    <t>RESPONSABLE4</t>
  </si>
  <si>
    <t>Establecer mecanismos de seguimiento el correcto funcionamiento y desarrollo de las encuestas de satisfacción para la vigencia 2023, validando la automatización realizada en 2022</t>
  </si>
  <si>
    <t>Solicitar a la Unidad de Atención al Ciudadano el seguimiento a la aplicación de las encuestas a través de la herramienta automatizada</t>
  </si>
  <si>
    <t>Correo electrónico a la Unidad de Atención al Ciudadano solicitando remitir el seguimiento a la aplicación de las encuestas a través de la herramienta automatizada durante el 2022</t>
  </si>
  <si>
    <t>Realizar la validación del comportamiento de la aplicación de encuestas a través de la herramienta automatizada CUSTOMER VOICE</t>
  </si>
  <si>
    <t>Presentación con la validación del comportamiento de la aplicación de encuestas a través de la herramienta automatizada CUSTOMER VOICE</t>
  </si>
  <si>
    <t>Presentar al Comité Comité Institucional de Gestión y Desempeño los avances en la encuesta de satisfacción 2023</t>
  </si>
  <si>
    <t>Acta de Comité Institucional de Gestión y Desempeño</t>
  </si>
  <si>
    <t>Actualización del Plan estratégico institucional alineado al PND</t>
  </si>
  <si>
    <t>Documento de contexto actualizado y alineado al PND</t>
  </si>
  <si>
    <t>Publicar y socializar el análisis de contexto del SIG articulado al PND a los líderes de modelos referenciales</t>
  </si>
  <si>
    <t>Documento de contexto del SIG publicado y socializado</t>
  </si>
  <si>
    <t>Se requiere establecer mediciones acorde al desarrollo del sistema, para hacerlas más retadoras para la entidad.</t>
  </si>
  <si>
    <t>Solicitar a los líderes de procesos la revisión de indicadores y metas asociados al SIG</t>
  </si>
  <si>
    <t>Oficio solicitud validación metas SIG 2024</t>
  </si>
  <si>
    <t>Realizar la consolidación metas SIG 2024</t>
  </si>
  <si>
    <t>Documento con la consolidación metas SIG 2024</t>
  </si>
  <si>
    <t>Realizar el seguimiento a la pertinencia de las metas del SIG en el marco de la Revisión por la dirección 2024</t>
  </si>
  <si>
    <t>Acta de Revisión por la Dirección 2024 con seguimiento a metas del SIG</t>
  </si>
  <si>
    <t>No se han establecido las herramientas de consolidación para el seguimiento para el monitoreo de los planes de mejoramiento.</t>
  </si>
  <si>
    <t>Establecer un informe mensual de seguimiento al monitoreo a los planes de mejoramiento con las recomendaciones requeridas.</t>
  </si>
  <si>
    <t>Informe de seguimiento al monitoreo a los planes de mejoramiento</t>
  </si>
  <si>
    <t xml:space="preserve">Ingrid Mayerly Suarez Ladino </t>
  </si>
  <si>
    <t>El Ministerio de Educación Nacional en el marco de lo establecido en el numeral 5 del articulo 15 de la Ley 2169 ha iniciado durante la vigencia 2023 con la medición de su huella de carbono bajo lo establecido en el estándar ISO 14064-1</t>
  </si>
  <si>
    <t>Participar del Programa Nacional de Carbono Neutralidad y Residencial Climática del Ministerio de Ambiente y Desarrollo Sostenible</t>
  </si>
  <si>
    <t>Certificación del programa</t>
  </si>
  <si>
    <t>Formular las acciones que permitan lograr la verificación de la huella de carbono de la entidad por un ente externo.</t>
  </si>
  <si>
    <t>Seguimiento en el Comité de Gestión y Desempeño de las acciones implementadas para lograr la verificación de la huella de carbono de la entidad por un ente externo</t>
  </si>
  <si>
    <t>Informe de Seguimientos</t>
  </si>
  <si>
    <t>David Alejandro Ceballos Guaneme</t>
  </si>
  <si>
    <t>El seguimiento se ha enfocado en los requisitos establecidos hacia los contratistas con responsabilidad ambiental, los cuales son contratos de la Subdirección de Gestión Administrativa. Se requiere mejorar la competencia y recursos de personal para garantizar una adecuada inspección y supervisión de criterios ambientales y de SST en otras dependencias de la entidad.</t>
  </si>
  <si>
    <t>Socializar la nueva Guía de Compras Públicas Sostenibles a todas las dependencias del Ministerio</t>
  </si>
  <si>
    <t>Socialización de la guía de compras públicas sostenibles</t>
  </si>
  <si>
    <t>Identificar, priorizar e incluir en el marco de las compras públicas sostenibles de la entidad, contratos con criterios ambientales</t>
  </si>
  <si>
    <t>Priorización e inclusión de nuevos contratos bajo la guía de compras públicas sostenibles</t>
  </si>
  <si>
    <t>Realizar las inspecciones y seguimientos a los contratistas a los cuales se les ha establecido controles operacionales ambientales y de SST.</t>
  </si>
  <si>
    <t>Inspecciones y seguimientos a los contratos relacionados con compras públicas sostenibles</t>
  </si>
  <si>
    <t>No contar con un sistema de apantallamiento propio para la entidad</t>
  </si>
  <si>
    <t>Realizar la justificación correspondiente por la cual el Ministerio no cuenta con el sistema de apantallamiento, teniendo en cuenta que el predio esta dentro del plan de mejoramiento del CAN, no es viable hacer la inversión generando un posible detrimento.</t>
  </si>
  <si>
    <t>Documento de justificación donde se describan las causas por las cuales no se puede realizar el sistema de apantallamiento</t>
  </si>
  <si>
    <t>Juanita Lleras Mejia</t>
  </si>
  <si>
    <t>Durante la última vigencia no se han realizado talleres prácticos para la redacción de No conformidades identificadas en auditoria de Calidad/Ambiental.</t>
  </si>
  <si>
    <t>Taller de refuerzo sobre redacción de No Conformidades identificadas en auditorias de Calidad/Ambiental.</t>
  </si>
  <si>
    <t>Presentación y Lista de asistencia.</t>
  </si>
  <si>
    <t>Clara Eugenia Robayo Vanegas</t>
  </si>
  <si>
    <t>Diana Marcela Ospina Vanegas</t>
  </si>
  <si>
    <t>Edma Maritza Real Salinas</t>
  </si>
  <si>
    <t>Se requiere fortalecer los procesos de seguimiento a la entrega de materiales destinados a los tutores.</t>
  </si>
  <si>
    <t>Realizar mesa de trabajo para la actualización del Manual Específico de Funciones y Competencias laborales correspondiente a los empleos temporales del PTA.</t>
  </si>
  <si>
    <t>Realizar muestreo aleatorio para verificar cantidades de material entregada a instituciones educativas.</t>
  </si>
  <si>
    <t>Acta de revisión muestreo.</t>
  </si>
  <si>
    <t>No existian punto de control adecuados para la verificación de entrega del material.</t>
  </si>
  <si>
    <t>Acta de revisión aleatoria.</t>
  </si>
  <si>
    <t>No existían punto de control adecuados para la verificación de entrega del material.</t>
  </si>
  <si>
    <t>SEGUIMIENTO AUDITORIA INTERNA MEN A 31 DE DICIEMBRE DE 2023</t>
  </si>
  <si>
    <t>Durante el periodo auditado, la Subdirección de Talento Humano, no contaba con controles asociados al seguimiento de los vencimientos del sistema CETIL.</t>
  </si>
  <si>
    <t>Elaborar un informe mensual sobre el cumplimiento de los términos establecidos para el trámite de las solicitudes de certificaciones CETIL</t>
  </si>
  <si>
    <t>Informe sobre cumplimiento CETIL</t>
  </si>
  <si>
    <t>Informe de validación cumplimiento de tiempos de respuesta CETIL</t>
  </si>
  <si>
    <t>La matriz de roles y permisos del SGDEA en su momento no tenia claros los roles porque no se habían ajustado y estaba incompleta por la implementación</t>
  </si>
  <si>
    <t>Cargar la matriz de roles y permisos establecidos, de acuerdo con las validaciones realizadas en el SGDEA.</t>
  </si>
  <si>
    <t>Matriz de Roles y permisos del SGDEA</t>
  </si>
  <si>
    <t>Falta de conocimiento de la metodología de administración del riesgo</t>
  </si>
  <si>
    <t>Solicitar mesa de ayuda a la SDO para fortalecer la metodología del diligenciamiento de la matriz de riesgos en servicio al Ciudadano en donde se involucren las personas del equipo involucradas en el proceso.</t>
  </si>
  <si>
    <t>Realizar el ajuste de la matriz de riesgos de Servicio al Ciudadano con los datos reales para que se vea reflejado en el primer trimestre del 2024, de acuerdo a los lineamientos establecidos por la Unidad de atención al Ciudadano y por la SDO.</t>
  </si>
  <si>
    <t>Soporte de la sesión de capacitación de mesa de ayuda SDO.</t>
  </si>
  <si>
    <t>Soporte de matriz de riesgos ajustada.</t>
  </si>
  <si>
    <t>En su momento no existía un seguimiento y planificación por parte del líder para controlar los procesos internos al momento de recibir los informes de oportunidad, por lo que no existía un plan de acción para mitigar los vencimientos o los extemporáneos en el área</t>
  </si>
  <si>
    <t>Realizar seguimiento trimestral de las PQRSD extemporáneas</t>
  </si>
  <si>
    <t>Reporte PQRSD de la dependencia</t>
  </si>
  <si>
    <t xml:space="preserve">Andrea Camila Riaño Ortiz </t>
  </si>
  <si>
    <t>(en blanco)</t>
  </si>
  <si>
    <t>Emilio Sneyder Forero Beleno / Profesional Especializado</t>
  </si>
  <si>
    <t>los análisis adelantados por las veedurías ciudadanas que llevan a cabo algún control frente a los planes de la Entidad.</t>
  </si>
  <si>
    <t>Publicar las acciones de mejora y correctivas incorporadas en la planeación institucional teniendo en cuenta las acciones de control social generadas por las veedurías ciudadanas.</t>
  </si>
  <si>
    <t>Informe de acciones publicado</t>
  </si>
  <si>
    <t>El personal encargado de completar el formato no está incluyendo esa información, ya que, solo se requiere el trimestre del año en el cual se está realizando el seguimiento a los criterios ambientales contractuales. No se ha establecido en el Sistema de Gestión Ambiental como requisito registrar la fecha exacta en el seguimiento de los criterios ambientales, con el fin de garantizar la confiabilidad y trazabilidad de la información registrada y reportada por los supervisores de los respectivos contratos.</t>
  </si>
  <si>
    <t>Actualizar el formato de AD-FT-01 Matriz de contratos con responsabilidad ambiental, incluyendo las fechas en las cuales se hace seguimiento a los criterios ambientales.</t>
  </si>
  <si>
    <t>Formato actualizado</t>
  </si>
  <si>
    <t>Realizar el registro del seguimiento a los criterios y cláusulas ambientales en el formato actualizado AD-FT-01 Matriz de contratos con responsabilidad ambiental, incluyendo las fechas en las cuales se hace el respectivo seguimiento.</t>
  </si>
  <si>
    <t>Formato AD-FT-01 Matriz de contratos con responsabilidad ambiental actualizado e implementado.</t>
  </si>
  <si>
    <t>Se solicita cerrar como no eficaz por cuanto por temas metodológicos y administrativas no fue posible gestionar y la actividad ha superado la cantidad máxima posible.</t>
  </si>
  <si>
    <t>Para el cuarto trimestre del año 2023, los profesionales del equipo del Portal Colombia Aprende, avanzaron en la revisión y ajuste de 17 notas editoriales, para un total acumulado de 345 revisados, con respecto a la meta que se fijó de 345. Así mismo, los profesionales del equipo de gestión de contenidos, avanzaron en la revisión y ajuste de los enlaces de 2 colecciones, para un total acumulado de 182 revisadas, con respecto a la meta que se fijó de 182. Respecto al Manual de gestión editorial, se entrega el documento final</t>
  </si>
  <si>
    <t>Para el cuarto trimestre de 2023, se observa el avance de las acciones realizadas para la accesibilidad del Portal Colombia aprende. Así mismo, se encuentra el manual de gestión editorial del portal. Se cumplió la actividad en el tiempo establecido.</t>
  </si>
  <si>
    <t>Para el cuarto trimestre del año 2023, los profesionales del equipo de gestión de contenidos, avanzaron en la revisión y ajuste de los enlaces de 2 colecciones, para un total acumulado de 182 revisadas, con respecto a la meta que se fijó de 182.</t>
  </si>
  <si>
    <t>Para el cuarto trimestre de 2023, se observa el avance de las acciones realizadas para la accesibilidad del Portal Colombia aprende. Así mismo, se encuentra el informe técnico de las actividades realizadas en el portal. Se cumplió la actividad en el tiempo establecido.</t>
  </si>
  <si>
    <t>Para el cuarto trimestre del año 2023, los profesionales del equipo del Portal Colombia Aprende, avanzaron en la revisión y ajuste de 17 notas editoriales, para un total acumulado de 345 revisados, con respecto a la meta que se fijó de 345. Así mismo, los profesionales del equipo de gestión de contenidos, avanzaron en la revisión y ajuste de los enlaces de 2 colecciones, para un total acumulado de 182 revisadas, con respecto a la meta que se fijó de 182.</t>
  </si>
  <si>
    <t>Siguiendo la ruta de actualización y respuesta de parte de la Oficina de Tecnología y Sistemas de Información-OTSI sobre los documentos de alto nivel, se consolidó la información y se hace el envío de la última versión, reiterando los requerimientos funcionales para desarrollo, aun cuando no hay disponibilidad presupuestal para atenderlo en esta vigencia, tal como se informó en el tercer trimestre. Adicionalmente, durante toda la vigencia se realizaron diversas mesas de trabajo con el objetivo de adelantar la depuración de las plataformas asociados al Portal Colombia Aprende, lo cual impacta la eficiencia del CAS, teniendo en cuenta que es una plataforma fuente que alimenta el ecosistema digital. Esta depuración hará mucho más robusto el funcionamiento de CAS y más eficientes los procesos de desarrollo de software tendientes a garantizar las características de accesibilidad para el cambio de tamaño de fuente y de idioma.</t>
  </si>
  <si>
    <t>Para el cuarto trimestre de 2023, se observa el envió del requerimiento funcional enviado por memorando a la oficina de tecnologías de información. Así mismo, se observo la matriz que se lleva para la depuración de los subdominios de colombiaaprende.edu.co con las dependencias responsables de dichos sitios. La acción se encuentra dentro de los tiempos establecidos.</t>
  </si>
  <si>
    <t>El grupo de infraestructura, valida las carpetas con sus documentos adjuntos mediante dos actas las cuales se adjuntan, con corte a septiembre y otra a diciembre, es importante mencionar, que la información con corte a 31 de diciembre se valida luego del 15 de diciembre y se sube a sus repositorios correspondientes que se observan en las actas adjuntas. Por la razón mencionada se hizo cierre el 22 de diciembre.</t>
  </si>
  <si>
    <t>Para el cuarto trimestre de 2023, se observa el acta del 29 de septiembre de 2023 y 22 de diciembre, donde el grupo de infraestructura verifican que el repositorio del proyecto este actualizado. Se cumplió la actividad en el tiempo establecido.</t>
  </si>
  <si>
    <t>Realizar Capacitación semestral a los analistas en habilidades y conocimientos para reportar en la herramienta los incidentes de seguridad de la información. capacitó al total de personal requerido, se hicieron imágenes como listas de asistencia, toda vez que los videos no permiten ser cargados. Se realizaron capacitaciones a los analistas y demás personal de la OTSI, en los diferentes temas de seguridad, sin embargo los videos y demás archivos son muy pesados, se adjunta el Link de consulta para la OCI. https://mineducaciongovco-my.sharepoint.com/personal/lugonzalez_mineducacion_gov_co/_layouts/15/onedrive.aspx?id=%2Fpersonal%2Flugonzalez%5Fmineducacion%5Fgov%5Fco%2FDocuments%2FINDICADORES%20CALIDAD%2FEvidendencias%20%20Planes%20de%20mejora%2FPlan%201508&amp;fromShare=true&amp;ga=1</t>
  </si>
  <si>
    <t>Se adjunta archivo Plan de Trabajo Seguridad.pdf que incluye de escaneo de vulnerabilidades, pruebas de penetración y Ethical Hacking y se adjunta acta de seguimiento al plan de trabajo. Toda vez que en el pasado informe no se logro el acceso al Link enviado</t>
  </si>
  <si>
    <t>Para el cuarto trimestre de 2023, se observa el informe de seguridad del mes de octubre y noviembre de 2023, donde se observa en el numeral 5.6 PRESTACION DE SERVICIOS DEL SOC. el cual indica el avance del plan, el cual a 30 de noviembre lleva un 53% de avance. Asi mismo, en el acta del 22 de diciembre de 2023, se realiza seguimiento al escaneo de vulnerabilidades. Se recomienda continuar con el seguimiento realizado para el cumplimiento al 100% de las actividades del plan de trabajo. Se cumplió la actividad en el tiempo establecido.</t>
  </si>
  <si>
    <t>Durante el cuarto trimestre de 2023, los profesionales del grupo de Gestión de Contenidos y Portal Colombia Aprende, realizó la formalización de los requerimientos funcionales, con el envío de los formatos debidamente firmados y actualizados en la última versión del SIG, referenciado con el numeral 6.1.7 RQF-&lt;7&gt; Secuencia significativa. Adicionalmente, se realiza un documento técnico preliminar con los atributos técnicos a implementar en 2024, con la renovación del Portal Educativo Colombia Aprende. El mismo fue socializado con aliados del sector TI, con el objetivo de proyectar una ruta de trabajo. De igual modo, se avanzó en el proceso de saneamiento y depuración de plataformas y subdominios del Portal Educativo Colombia Aprende, y se compartió un oficio con el resultado preliminar del proceso a la Oficina de Tecnología(OTSI) para iniciar el proceso de permanencia y revisión, o dada de baja.</t>
  </si>
  <si>
    <t>Durante el cuarto trimestre de 2023, los profesionales del grupo de Gestión de Contenidos y Portal Colombia Aprende, realizó la formalización de los requerimientos funcionales, con el envío de los formatos debidamente firmados y actualizados en la última versión del SIG, referenciado con el numeral 6.1.8 RQF-&lt;8&gt; Identificación de errores. Adicionalmente, se realiza un documento técnico preliminar con los atributos técnicos a implementar en 2024, con la renovación del Portal Educativo Colombia Aprende. El mismo fue socializado con aliados del sector TI, con el objetivo de proyectar una ruta de trabajo. De igual modo, se avanzó en el proceso de saneamiento y depuración de plataformas y subdominios del Portal Educativo Colombia Aprende, y se compartió un oficio con el resultado preliminar del proceso a la Oficina de Tecnología(OTSI) para iniciar el proceso de permanencia y revisión, o dada de baja.</t>
  </si>
  <si>
    <t>Durante el cuarto trimestre de 2023, los profesionales del grupo de Gestión de Contenidos y Portal Colombia Aprende, realizó la formalización de los requerimientos funcionales, con el envío de los formatos debidamente firmados y actualizados en la última versión del SIG, referenciado con el numeral 6.1.4 RQF-&lt;4&gt; Contenido no textual. Adicionalmente, se realiza un documento técnico preliminar con los atributos técnicos a implementar en 2024, con la renovación del Portal Educativo Colombia Aprende. El mismo fue socializado con aliados del sector TI, con el objetivo de proyectar una ruta de trabajo. De igual modo, se avanzó en el proceso de saneamiento y depuración de plataformas y subdominios del Portal Educativo Colombia Aprende, y se compartió un oficio con el resultado preliminar del proceso a la Oficina de Tecnología(OTSI) para iniciar el proceso de permanencia y revisión, o dada de baja.</t>
  </si>
  <si>
    <t>Durante el cuarto trimestre de 2023, los profesionales del grupo de Gestión de Contenidos y Portal Colombia Aprende, realizó la formalización de los requerimientos funcionales, con el envío de los formatos debidamente firmados y actualizados en la última versión del SIG, referenciado con el numeral 6.1.10 RQF-&lt;10&gt; Identificación coherente. Adicionalmente, se realiza un documento técnico preliminar con los atributos técnicos a implementar en 2024, con la renovación del Portal Educativo Colombia Aprende. El mismo fue socializado con aliados del sector TI, con el objetivo de proyectar una ruta de trabajo. De igual modo, se avanzó en el proceso de saneamiento y depuración de plataformas y subdominios del Portal Educativo Colombia Aprende, y se compartió un oficio con el resultado preliminar del proceso a la Oficina de Tecnología(OTSI) para iniciar el proceso de permanencia y revisión, o dada de baja.</t>
  </si>
  <si>
    <t>Durante el cuarto trimestre de 2023, los profesionales del grupo de Gestión de Contenidos y Portal Colombia Aprende, realizó la formalización de los requerimientos funcionales, con el envío de los formatos debidamente firmados y actualizados en la última versión del SIG, referenciado con el numeral 6.1.3 RQF-&lt;3&gt; Sin trampas para el foco del teclado. Adicionalmente, se realiza un documento técnico preliminar con los atributos técnicos a implementar en 2024, con la renovación del Portal Educativo Colombia Aprende. El mismo fue socializado con aliados del sector TI, con el objetivo de proyectar una ruta de trabajo. De igual modo, se avanzó en el proceso de saneamiento y depuración de plataformas y subdominios del Portal Educativo Colombia Aprende, y se compartió un oficio con el resultado preliminar del proceso a la Oficina de Tecnología(OTSI) para iniciar el proceso de permanencia y revisión, o dada de baja.</t>
  </si>
  <si>
    <t>Durante el cuarto trimestre de 2023, los profesionales del grupo de Gestión de Contenidos y Portal Colombia Aprende, realizó la formalización de los requerimientos funcionales, con el envío de los formatos debidamente firmados y actualizados en la última versión del SIG, referenciado con el numeral 6.1.6 RQF-&lt;6&gt; Información y relaciones ¿ leyendas. Adicionalmente, se realiza un documento técnico preliminar con los atributos técnicos a implementar en 2024, con la renovación del Portal Educativo Colombia Aprende. El mismo fue socializado con aliados del sector TI, con el objetivo de proyectar una ruta de trabajo. De igual modo, se avanzó en el proceso de saneamiento y depuración de plataformas y subdominios del Portal Educativo Colombia Aprende, y se compartió un oficio con el resultado preliminar del proceso a la Oficina de Tecnología(OTSI) para iniciar el proceso de permanencia y revisión, o dada de baja.</t>
  </si>
  <si>
    <t>Durante el cuarto trimestre de 2023, los profesionales del grupo de Gestión de Contenidos y Portal Colombia Aprende, realizó la formalización de los requerimientos funcionales, con el envío de los formatos debidamente firmados y actualizados en la última versión del SIG, referenciado con el numeral 6.1.5 RQF-&lt;5&gt; Información y relaciones ¿ etiquetas. Adicionalmente, se realiza un documento técnico preliminar con los atributos técnicos a implementar en 2024, con la renovación del Portal Educativo Colombia Aprende. El mismo fue socializado con aliados del sector TI, con el objetivo de proyectar una ruta de trabajo. De igual modo, se avanzó en el proceso de saneamiento y depuración de plataformas y subdominios del Portal Educativo Colombia Aprende, y se compartió un oficio con el resultado preliminar del proceso a la Oficina de Tecnología(OTSI) para iniciar el proceso de permanencia y revisión, o dada de baja</t>
  </si>
  <si>
    <t>Durante el cuarto trimestre de 2023, los profesionales del grupo de Gestión de Contenidos y Portal Colombia Aprende, realizó la formalización de los requerimientos funcionales, con el envío de los formatos debidamente firmados y actualizados en la última versión del SIG, referenciado con el numeral 6.1.9 RQF-&lt;9&gt; Contraste (mínimo). Adicionalmente, se realiza un documento técnico preliminar con los atributos técnicos a implementar en 2024, con la renovación del Portal Educativo Colombia Aprende. El mismo fue socializado con aliados del sector TI, con el objetivo de proyectar una ruta de trabajo. De igual modo, se avanzó en el proceso de saneamiento y depuración de plataformas y subdominios del Portal Educativo Colombia Aprende, y se compartió un oficio con el resultado preliminar del proceso a la Oficina de Tecnología(OTSI) para iniciar el proceso de permanencia y revisión, o dada de baja.</t>
  </si>
  <si>
    <t>Lista de Asistencia Presentación de la Capacitación a la Unidad de Atención al Ciudadano</t>
  </si>
  <si>
    <t>Para el Cuarto trimestre de 2023, esta pendiente por parte de la dependencia realizar las correcciones al plan. Se recomienda realizar los ajustes para aprobación de las acciones e inicio de actividades.</t>
  </si>
  <si>
    <t>Para el cuarto trimestre de 2023, se observa los correos enviados respecto al estado de los comunicados asignados de los meses de octubre, noviembre y diciembre. Se cumplió la actividad en el tiempo establecido. Sin embargo, las acciones realizadas para el plan no fueron efectivas dado que continua el incumplimiento a la oportunidad de las respuestas a las PQRSD, por lo que se cerrara como no eficaz y se establezcan nuevas acciones que permitan el cumplimiento al 100% a la oportunidad de las respuestas.</t>
  </si>
  <si>
    <t xml:space="preserve">Se adjunta la evidencia del reporte del mes de octubre 2023
Se adjuntan correos de seguimiento diario, desde la OTSI, a todos sus colaboradores, con el fin de mejorar la respuesta oportuna de las PQRSDF, se adjunta tanto los correos de noviembre y diciembre. cumpliendo el 100% de la acción propuesta.
</t>
  </si>
  <si>
    <t>En cumplimiento del 100% de esta acción de mejora, se adjunta la Circular No. 10, Código: FO-GA-31-09, en la que se socializa a los Contratistas de obra e interventoría de Mejoramientos, supervisión integral, supervisores de contratos y funcionarios de la UG FFIE que intervienen en la revisión y aprobación de actas de obra para mejoramiento, la actualización de los Formatos FO-SP-00-07 ACTA PARCIAL Y FO-SP-00-09 ACTA FINAL DE OBRA MEJORAMIENTO¿. Igualmente, la Circular se encuentra publicada en el portal web de la UG FFIE www.ffie.com.co, en la sección ¿Documentos y Circulares¿. Se adjunta captura de pantalla de la publicación.</t>
  </si>
  <si>
    <t xml:space="preserve">Para el cuarto trimestre de 2023, se observa la circular 10 del 28 de noviembre de 2023 donde informan que se actualizo el formato FO-SP-00-07 ACTA PARCIAL Y FO-SP-00-09 ACTA FINAL DE OBRA 
MEJORAMIENTO y que se encuentra publicado en la página web. Se cumplió la actividad en el tiempo establecido. </t>
  </si>
  <si>
    <t>Se realizó el ajuste agregando en las políticas el control automático realizado en la herramienta y se actualizó el procedimiento ST-PR-20 este se encuentra en la plataforma del sig.</t>
  </si>
  <si>
    <t xml:space="preserve">Circular No. 10 Actuallización Formatos Actualización Formato ACTA PARCIAL Y FINAL DE OBRA MEJORAMIENTO jgvp
Pantallazo publicación Documentos y Circulares.pdf
</t>
  </si>
  <si>
    <t>Se cumplio la actividad en los tiempos establecidos dado que se realizo la socialización del formato.</t>
  </si>
  <si>
    <t xml:space="preserve">Para el cuarto trimestre de 2023, se observa la actualización del procedimiento  Activos - Software ST-PR-20, en su versión 2 publicado en el SIG el 08 de noviembre de 2023. Se cumplió la actividad en el tiempo establecido. </t>
  </si>
  <si>
    <t>Se adjunta comunicación oficial donde se dio la aprobación al plan de disponibilidad,</t>
  </si>
  <si>
    <t>Se adjunta el plan de disponibilidad en el formato y la aprobación se adjunta en la otra actividad.</t>
  </si>
  <si>
    <t xml:space="preserve">Para el cuarto trimestre de 2023, se observa el Plan de Disponibilidad en el formato ST-FT-26 en su version 1.  Se cumplió la actividad en el tiempo establecido. </t>
  </si>
  <si>
    <t xml:space="preserve">Para el cuarto trimestre de 2023, se observa el radicado 2023-EE-334028 del 29 de diciembre de 2023 donde se aprobó el plan de disponibilidad. Se recomienda continuar con el seguimiento a dicho plan de acuerdo con las observaciones realizadas. Se cumplió la actividad en el tiempo establecido. </t>
  </si>
  <si>
    <t>Se actualizo el procedimiento ST-PR-01 y se socializó,</t>
  </si>
  <si>
    <t xml:space="preserve">Para el cuarto trimestre de 2023, se observa la actualización del procedimiento  Procedimiento Gestión Catálogo de Servicios y Niveles de Servicio ST-PR-01, en su versión 4 publicado en el SIG el 01 de noviembre de 2023. Se cumplió la actividad en el tiempo establecido. </t>
  </si>
  <si>
    <t>Se realiza seguimiento al avance del Plan de actualización tecnológica, se adjunta presentaciones y actas de seguimiento al Plan.</t>
  </si>
  <si>
    <t>Para el cuarto trimestre de 2023, se observa el radicado 2023-EE-264276 del 17 de OCTUBRE de 2023 donde se aprobó el plan de actualización tecnológica en su versión 7. Así mismo, en el acta del 18 de octubre de 2023 realizan seguimiento cuyo objetivo fue: -Realizar mesa de trabajo conjunta para validar la Matriz de Riesgos del Plan de Actualización Tecnológica en su versión 7 presentado por INFOTIC S.A. de acuerdo con el Contrato CO1.PCCNTR.4356332 de 2022. La sesión cuenta con la participación de la OTSI MEN, Apoyo a la Supervisión MEN e INFOTIC S.A.- Realizar mesa de trabajo conjunta para validar la Matriz de Riesgos del Plan de Actualización Tecnológica en su versión 7 presentado por INFOTIC S.A. de acuerdo con el Contrato CO1.PCCNTR.4356332 de 2022. La sesión cuenta con la participación de la OTSI MEN, Apoyo a la Supervisión MEN e INFOTIC S.A.</t>
  </si>
  <si>
    <t>De acuerdo con la solicitud que antecede adjunto envió la matriz de roles y usuarios del sistema SGDEA generada por el proveedor TMS en el marco del ticket SOL804116. Es importante frente a la causa raíz identificada, aclarar que la Oficina de Tecnología y Sistemas de Información no definió la matriz de roles y permisos, puesto que estos obedecen a las necesidades que establece el área funcional respecto a la aplicación.</t>
  </si>
  <si>
    <t xml:space="preserve">Para el cuarto trimestre de 2023, se observa la matriz de roles y usuarios del SGDEA con la descripción de cada uno. Se recomienda actualizar la matriz periódicamente. Se cumplió la actividad en el tiempo establecido. </t>
  </si>
  <si>
    <t>El día 21 de diciembre, la coordinadora del grupo de fortalecimiento al SIG, generó comunicación a los líderes de procesos la revisión de indicadores y metas asociados al SIG. Se adjunta como evidencia las comunicaciones remitidas por correo.</t>
  </si>
  <si>
    <t>No se observa avance</t>
  </si>
  <si>
    <t>Para el cuarto trimestre de 2023, no presenta avance en la acción. Se encuentra dentro de los tiempos programados, se recomienda realizar las actividades correspondientes para el cumplimiento de las meta.</t>
  </si>
  <si>
    <t>- Informe de consolidación del avance y el cumplimiento de la ejecución de los planes de mejoramiento del mes de octubre.
-  Informe de consolidación del avance y el cumplimiento de la ejecución de los planes de mejoramiento del mes de noviembre.
-  Informe de consolidación del avance y el cumplimiento de la ejecución de los planes de mejoramiento del mes de diciembre.</t>
  </si>
  <si>
    <t>El 28 de noviembre de 2023, se realizó taller de refuerzo, en el cual se abordo el tema para la adecuada redacción de hallazgos en las auditorias internas para los Sistemas de gestión de calidad y Sistema de Gestión Ambiental (Normas Técnicas de Calidad ISO 9001:2015 / ISO 14001:2015). Se anexa como soporte presentación y lista de asistencia.</t>
  </si>
  <si>
    <t xml:space="preserve">Para el cuarto trimestre de 2023, se observa el listado de asistencia del taller realizado el 28 de noviembre de 2023 y la presentaciòn. Se cumplió la actividad en el tiempo establecido. </t>
  </si>
  <si>
    <t>No se encuentra aprobado el plan.</t>
  </si>
  <si>
    <t>Para el cuato trimestre de 2023, el plan de mejoramiento se encuentra pendiente de formular por parte de la dependencia.</t>
  </si>
  <si>
    <t>El plan de mejoramiento se encuentra pendiente de formular por parte de la dependencia.</t>
  </si>
  <si>
    <t>Para el cuarto trimestre de 2023, se observa el listado de capacitación del 4 de julio de 2023 y la presentación de la capacitación. Se aprobó el cambio del producto de la acción que inicialmente se planteo "Lista de Asistencia y Solicitud de Capacitación a la Unidad de Atención al Ciudadano".  Se cumplió la actividad en el tiempo establecido.</t>
  </si>
  <si>
    <t>Para el cuarto trimestre de 2023, la acción no presenta avance y no se realizo en la fecha establecida. Es importante mencionar que cuenta con mas de dos reformulaciones. Se realiza el cierre no eficaz, dado que no se cumplio con la actividad planteada.</t>
  </si>
  <si>
    <t>Para el cuarto trimestre de 2023, la acción no presenta avance, esta dentro de los tiempos establecidos, . Es importante mencionar que cuenta con mas de dos reformulaciones, se realiza el cierre no eficaz, por solicitud de la dependencia.</t>
  </si>
  <si>
    <t>Durante el semestre la Subdirección de Desarrollo Organizacional generó 18 intervenciones a los procesos, a los cuales quincenalmente se le realizó seguimiento en el segundo semestre del año, se adjunta como evidencia las actas de reunión en la cual el equipo se reunía para validar los avances en cada uno de los frentes de trabajo.</t>
  </si>
  <si>
    <t>En la mesa técnica de procesos del 11 de octubre de 2023 se realizó un análisis de la tendencia de los indicadores y el impacto de las intervenciones realizadas (de manera directa e indirecta), observando que para la fecha el nivel de oportunidad tenía una tendencia positiva ubicándose en 94,96%, se revisó además el desempeño de la Dirección de Calidad de ES y la Dirección de Calidad EPBM (que tuvieron intervenciones focalizadas) y se evidenció una mejoría en sus resultados. Aunque en el mes de noviembre la mesa técnica no sesionó, las dos dependencias que conforman la mesa hicieron seguimiento a los resultados, encontrado que la tendencia positiva se mantenía. Se adjunta como evidencia el acta de reunión virtual y la presentación de los resultados con corte a diciembre.</t>
  </si>
  <si>
    <t>Para el cuarto trimestre de 2023, se observa las actas de seguimiento de los diferentes temas de la Subdirección de Desarrollo Organizacional. Se cumplió la actividad en el tiempo establecido.</t>
  </si>
  <si>
    <t>Para el cuarto trimestre de 2023, se observa el acta de la mesa técnica de mejora de procesos a través del análisis de PQRS realizada en el mes de octubre, aunque no esta dentro de la fecha de la actividad, esta menciona "La mesa solo sesionará en caso de que se requiera y existan áreas que no muestren un proceso de mejora.", el cual se observa el analisis de impacto en los indicadores revisados en la mesa técnica. Se recomienda continuar con el seguimiento de las dependencias priorizadas y establecer cuales continúan con plan de intervención. Se cumplió la actividad en el tiempo establecido.</t>
  </si>
  <si>
    <t>Durante el cuarto trimestre del 2023, Se realizó la actualización del documento de Requerimiento de Alto Nivel solicitado por SOFINSER acorde a las nuevas especificaciones y estructura de los Planes de Fomento a la Calidad para la vigencia 2024. Este es un insumo escencial para el diseño del módulo en SNIES. Adicionalmente, se realizó la actualización del formato de seguimiento a los proyectos de inversión y la herramienta de Power BI con el consolidado de la información de ejecución de los recursos asignados a las 64 IES públicas. Se adjunta el documento de Requerimiento de Alto Nivel, el formato de seguimiento a los PFC 2019 - 2023 y la herramienta en Power BI con el consolidado del seguimiento a la ejecución de los proyectos de inversión.</t>
  </si>
  <si>
    <t>Se adjuntan las evidencias de las mejoras realizadas a la herramienta Service Desk</t>
  </si>
  <si>
    <t>Para el cuarto trimestre de 2023, se observa el Documento de Memoria técnica de la Solución CA Identity Governance and Administration (IGA) donde indican las configuraciones en cada una de las herramientas implementadas para el Ministerio de Educación las cuales son la solución que contiene las herramientas de seguridad e identidades - Identity Governance and Administration - Se cumplió la actividad en el tiempo establecido.</t>
  </si>
  <si>
    <t>Para el cuarto trimestre de 2023, se observa la capacitación realizada en el mes de diciembre de 2023. Se recomienda realizar capacitaciones continuas en habilidades y conocimientos para reportar en la herramienta los incidentes de seguridad de la información y cada vez que se realice cambio de personal.  Se cumplió la actividad en el tiempo establecido.</t>
  </si>
  <si>
    <t>Se adjunta el protocolo publicado en el SIG. se adjunta evidencia.</t>
  </si>
  <si>
    <t>Soporte de ocho (8) registros que se lograron conciliar con FIDUPREVISORA SA (de los años 2010 y 2011), entre los meses de noviembre y diciembre por un valor total de $115.546.327.</t>
  </si>
  <si>
    <t>Se evidencia avance en la acción de mejora; se observn  ocho (8) registros conciliados con la FIDUPREVISORA SA entre los meses de noviembre y diciembre por un valor total de $115.546.327</t>
  </si>
  <si>
    <t>Soporte de ocho (8) registros que se lograron conciliar con FIDUPREVISORA SA</t>
  </si>
  <si>
    <t>Se evidencia avance en la acción de mejora; se observa soporte de ocho (8) registros conciliados con la FIDUPREVISORA SA entre los meses de noviembre y diciembre por un valor total de $115.546.327. La acción fue reformulada respecto del plazo de su cumplimiento acorde las razones expuestas por la OAJ.</t>
  </si>
  <si>
    <t>Fecha Fin inicial: 31/07/2022
Reformulada 01-08-2022 (15/12/2022)
Reformulada 03-01-2023 (30/07/2023)
Reformulada 26-07-2023 (30/10/2023)</t>
  </si>
  <si>
    <t>Fecha Fin inicial: 31/12/2021
Reformulada 04-02-2022 (30/06/2022)
Reformulada 29-06-2022 (31/12/2022)
Reformulada 15-12-2022 (31/12/2023)
Reformulado (31-12-2024)</t>
  </si>
  <si>
    <t>Se realizó seguimiento al informe de dimensionamiento remitido proveedor BPM Consulting Ltda frente al proyecto de Call Center del MEN para poder contar con un análisis frente cobertura de las necesidades de canal telefónico y virtual. se anexa acta y el informe de dimensionamiento con las condiciones del BPM</t>
  </si>
  <si>
    <t>Se observó el cumplimiento oportuno y eficaz de la acción de mejora establecida; se evidencia Acta del 04 de diciembre de 2023, de reunión adelantada con el objetivo de seguimiento mes de noviembre de BPM, en el que se revisó el informe de dimensionamiento remitido proveedor BPM Consulting Ltda frente al proyecto de Call Center del MEN</t>
  </si>
  <si>
    <t>Acta de reunión del 4-12-2023</t>
  </si>
  <si>
    <t>Se observó cumplimiento de la acción de mejora, es eficaz teniendo en cuenta la importancia de que el proveedor conozca las conclusiones de la Auditoria y aplique los correctivos pertinentes</t>
  </si>
  <si>
    <t>Se observó el cumplimiento oportuno y eficaz de la acción de mejora establecida; se evidencia comunicación remitida a FIDUPREVISORA con  Radicado No. 2023-EE-334433, cuyo asunto es "Socialización PROCEDIMIENTO COBRO COACTIVO ACREENCIAS FOMAG"</t>
  </si>
  <si>
    <t>Se realizo monitoreo con el proveedor para realizar seguimiento de cumplimiento de los protocolos tecnológicos de seguridad verificando la adecuada segregación de las funciones</t>
  </si>
  <si>
    <t>Se observó el cumplimiento oportuno y eficaz de la acción de mejora establecida; se evidencia acta de reunión del 4-12-2023 en la que se incluyó el seguimiento para el tercer trimestre ya con los avances y el aseguramiento del control que se realiza luego de la implementación del nuevo sistema. Se considera eficaz ya que permite mitigar las causas del hallazgo con el seguimiento oportuno del area responsable. al cumplimiento de los compromisos a cargo del proveedor del MEN.</t>
  </si>
  <si>
    <t>Se observó el cumplimiento oportuno y eficaz de la acción de mejora establecida; se evidencia Acta del 04 de diciembre de 2023, de reunión en la que se incluyó el seguimiento para el tercer trimestre ya con los avances y el aseguramiento del control que se realiza luego de la implementación del nuevo sistema.</t>
  </si>
  <si>
    <t>Se realizó reunión de monitoreo con el proveedor que presta los servicios de Call Center BPM, y se revisaron los requisitos de las competencias del personal, establecidos.</t>
  </si>
  <si>
    <t>Se observó el cumplimiento de la acción de mejora establecida; se evidencia acta del 27 de septiembre de 2023 de la reunión de seguimiento en la cual se verificó la competencia del personal de BPM. Se considera eficaz atendiendo a la causa del hallazgo, ya que se realiza la valdiación de la competencia del personal requerido</t>
  </si>
  <si>
    <t>Acta de reunión del 27-09-2023</t>
  </si>
  <si>
    <t>Se observó el cumplimiento oportuno y eficaz de la acción de mejora establecida; se evidencia acta del 27 de septiembre de 2023 de la reunión de seguimiento en la cual se verificó la competencia del personal de BPM.</t>
  </si>
  <si>
    <t>Realizar seguimiento al informe de dimensionamiento remitido proveedor BPM Consulting Ltda frente al proyecto de Call Center del MEN para poder contar con un análisis frente cobertura de las necesidades de canal telefónico y virtual.</t>
  </si>
  <si>
    <t>Acta de seguimiento</t>
  </si>
  <si>
    <t>Se solicitara al proveedor BPM Consulting Ltda remita un informe que garantice a seguridad de los equipos que se usan en el proyecto del Ministerio de Educación durante su conexión y uso de la información tantos en sistemas del Ministerio como en los propios.</t>
  </si>
  <si>
    <t>Un informe</t>
  </si>
  <si>
    <t>Se solicitó al proveedor BPM Consulting Ltda, informe que garantice a seguridad de los equipos que se usan en el proyecto del Ministerio de Educación durante su conexión y uso de la información tantos en sistemas del Ministerio como en los propios.</t>
  </si>
  <si>
    <t>Se realiza el monitoreo trimestral los meses de Julio, octubre y diciembre, con el proveedor para realizar seguimiento de cumplimiento de los protocolos tecnológicos de seguridad de la información con el fin de prevenir y rastrear la materialización de incidentes, se adjuntan las tres actas</t>
  </si>
  <si>
    <t>Se observó el cumplimiento de la acción de mejora establecida; se evidencia monitoreo trimestral al cumplimiento de los protocolos tecnológicos de seguridad de la información mediante actas de reuniones de seguimiento adelantadas el 5 de junio, 9 de octubre y 4 de diciembre de 2023. Se considera eficaz ya que busca mitigar el hallazgo identificado a traves del seguimiento al cumplimiento de los protocolos tecnologicos de seguridad</t>
  </si>
  <si>
    <t>Actas de las reuniones  de seguimiento adelantadas el 5 de junio, 9 de octubre y 4 de diciembre de 2023.</t>
  </si>
  <si>
    <t>Se observó el cumplimiento oportuno y eficaz de la acción de mejora establecida; se evidencia monitoreo trimestral al cumplimiento de los protocolos tecnológicos de seguridad de la información mediante actas de reuniones de seguimiento adelantadas el 5 de junio, 9 de octubre y 4 de diciembre de 2023.</t>
  </si>
  <si>
    <t>Con ocasión a la expedición y entrada en vigencia de la Ley 1952 de 2019 - Código General Disciplinario, modificada por la Ley 2094 de 2021, se realizó la actualización de los procedimientos, RESOLVER ASUNTOS DISCIPLINARIOS - PROCESO ORDINARIO, y se realizó la respectiva publicación en el SIG.</t>
  </si>
  <si>
    <t>se observa el cumplimiento oportuno y eficaz de la aación de mejora se  realizó la actualización de los procedimientos, RESOLVER ASUNTOS DISCIPLINARIOS - PROCESO ORDINARIO, y se realizó la respectiva publicación en el SIG</t>
  </si>
  <si>
    <t>Procedimientos actualizados  RESOLVER ASUNTOS DISCIPLINARIOS - PROCESO ORDINARIO, en el SIG</t>
  </si>
  <si>
    <t>Para el cuarto trimestre se adelantaron dos reuniones entre los profesionales del equipo de cobro coactivo y dos profesionales del equipo FOMAG, para la actualización del procedimiento cobro coactivo acreencias FOMAG, en ellas se avanzó en la revisión final de la normativa legal vigente y estructuración de las actividades. Finalmente, se envía el documento para la aprobación y publicación por parte de la Subdirección de Desarrollo Organizacional. Como evidencia se adjunta la lista de asistencia a las reuniones y la versión final publicada del procedimiento.</t>
  </si>
  <si>
    <t>Se observó el cumplimiento oportuno y eficaz de la acción de mejora establecida; se evidencia Se observó el cumplimiento oportuno y eficaz de la acción de mejora establecida, se verificó la actualización y publicación del "PROCEDIMIENTO COBRO COACTIVO ACREENCIAS
FOMAG" en el SIG.</t>
  </si>
  <si>
    <t xml:space="preserve"> "PROCEDIMIENTO COBRO COACTIVO ACREENCIAS
FOMAG" actualizado en el SIG.</t>
  </si>
  <si>
    <t>El día 29 de diciembre de 2023 se realizó el envío oficial del GJ-PR-18 PROCEDIMIENTO COBRO COACTIVO ACREENCIAS a la Coordinadora de Carteras e Ingresos de la Fiduprevisora para su conocimiento y socialización, a través de la comunicación externa 2023-EE-334433.</t>
  </si>
  <si>
    <t>No se registran avances</t>
  </si>
  <si>
    <t>Para el cuarto trimestre de 2023, no se observan avances en las acciones de mejora previstas; el cumplimiento de estas será verificado en el seguimiento del primer trimestre del 2024. La acción tienen fecha de finalización el 31 de mayo de 2024.</t>
  </si>
  <si>
    <t>No se registran evidencias</t>
  </si>
  <si>
    <t>Para el cuarto trimestre de 2023, no se observan avances en las acciones de mejora previstas; el cumplimiento de estas será verificado en el seguimiento del primer trimestre del 2024</t>
  </si>
  <si>
    <t>Para el cuarto trimestre de 2023, no se observan avances en las acciones de mejora previstas; el cumplimiento de estas será verificado en el seguimiento del primer trimestre del 2024. La acción tienen fecha de finalización el 30 de abril de 2024.</t>
  </si>
  <si>
    <t>Se elaboró el documento Procedimiento de Posventas, código PD¿EI¿00¿01 Atención a posventas de los proyectos de infraestructura educativa ejecutados a través del FFIE, el cual se encuentra publicado. Como evidencia de cumplimiento se adjunta el procedimiento firmado.</t>
  </si>
  <si>
    <t>Se evidencia elaboración  del Procedimiento de Posventas, "Atención a posventas de los proyectos de infraestructura educativa ejecutados a través del
Fondo de Financiamiento de la Infraestructura Educativa FFIE", el cual tiene como objetivo: "Realizar el servicio posventa de los proyectos de infraestructura educativa ejecutados a través del Fondo de Financiamiento de la
Infraestructura Educativa FFIE como resultado de los contratos suscritos por Alianza Fiduciaria S. A. en representación del Consorcio FFIE
Alianza BBVA1"; se observa que la acción atiende a la causa que originó el hallazgo y busca fortalecer mecanismos para el cumplimiento de los contratistas.</t>
  </si>
  <si>
    <t xml:space="preserve">Procedimiento "Atención a posventas de los proyectos de infraestructura educativa ejecutados a través del
Fondo de Financiamiento de la Infraestructura Educativa FFIE"  </t>
  </si>
  <si>
    <t xml:space="preserve">Se observó el cumplimiento oportuno y eficaz de la acción de mejora establecida; se evidencia elaboración  del Procedimiento de Posventas, "Atención a posventas de los proyectos de infraestructura educativa ejecutados a través del
Fondo de Financiamiento de la Infraestructura Educativa FFIE" </t>
  </si>
  <si>
    <t>Para el cuarto trimestre de 2023, no se observan avances en las acciones de mejora previstas; el cumplimiento de estas será verificado en el seguimiento del primer trimestre del 2024.</t>
  </si>
  <si>
    <t xml:space="preserve">Para el cuarto trimestre de 2023, no se observan avances en las acciones de mejora previstas; el cumplimiento de estas será verificado en el seguimiento del primer trimestre del 2024. </t>
  </si>
  <si>
    <t>Compra silla de emergencia e informe  de compra</t>
  </si>
  <si>
    <t>Para el cuarto trimestre de 2023, la dependencia reportó un avance del 100% la compra de las sillas de emergencia recibidas el 21 de diciembre y la presentación del informe de adquisición de las sillas, la fecha de finalización era del 29/03/2024. Avance de la acción 100%.</t>
  </si>
  <si>
    <t>Informe de compra - Sillas de emergencias.pdf_2024-01-11</t>
  </si>
  <si>
    <t>No Aplica</t>
  </si>
  <si>
    <t>Para el cuarto trimestre de 2023, la dependencia no reporta avance, sin embargo, no se ha cumplido la fecha de finalización.  Avance de 0%.</t>
  </si>
  <si>
    <t>No existía un análisis o un diagnostico de las necesidades para garantizar el acceso a la información, por lo tanto no se tenía dentro del presupuesto para incluir la información dentro del sistema braille, y no cumple con el acceso de manera completa sino parcial.</t>
  </si>
  <si>
    <t>Realizar la instalación en los equipos tecnológicos de consulta de la ciudadanía disponibles en la Unidad de Atención al Ciudadano, el software para lector inmersivo en las pantallas, cuando ellos se acerquen a solicitar alguna información con el acompañamiento de un servidor calificado para atenderlo y asesorarlo frente a los tramites y servicios del Ministerio.</t>
  </si>
  <si>
    <t>Realizar capacitación sobre accesibilidad para los servidores de la Unidad de Atención al Ciudadano para garantizar la atención y el acceso a la información a las personas con discapacidad Visual.</t>
  </si>
  <si>
    <t>Documento con la evidencia fotográfica de la instalación del software en los equipos</t>
  </si>
  <si>
    <t>Listados de asistencia y o presentación</t>
  </si>
  <si>
    <t xml:space="preserve">Maryuri Ivone Acosta </t>
  </si>
  <si>
    <t>Realización de mesas con propuesta de  indicadores</t>
  </si>
  <si>
    <t>Para el cuarto trimestre de 2023 el proceso reporta un avance de del 100% en la acción teniendo en cuenta que realizó la mesa de trabajo el día 19/10/2023, en la cual el Gestor Ambiental presentó la propuesta de indicadores, la cual contempla el consumo per cápita para agua, energía y residuos, cumpliendo la acción propuesta.  Avance 100%</t>
  </si>
  <si>
    <t>PM-FT-01_V5 Acta de reunión indicadores.pdf_2024-01-21</t>
  </si>
  <si>
    <t>Presentación en la Mesa Técnica Ambiental de la propuesta de indicadores</t>
  </si>
  <si>
    <t>Para el cuarto trimestre de 2023 el proceso reporta un avance de del 100% en la acción teniendo en cuenta que presento en la mesa técnica ambiental, presenta la nueva propuesta de indicadores por parte del Gestor Ambiental, la cual contempla el consumo per cápita para agua, energía y residuos, cumpliendo la acción propuesta.  Avance 100%</t>
  </si>
  <si>
    <t>2. ACTA MESA TÉCNICA AMBIENTAL III TRIMESTRE.pdf_2024-01-21</t>
  </si>
  <si>
    <t>Para el cuarto trimestre de 2023, el proceso reporta un avance del 100% en la acción teniendo en cuenta que en la memoria de la sesión No 5 de voceros del 29 de septiembre desarrollaron la metodología IGO, en donde definieron la estrategia a corto, mediano y largo plazo de conciencia ambiental. Posteriormente en la sesión No 6 de voceros ambientales realizada el día 29/11/2023 socializaron la estrategia para mejorar el desempeño y conciencia ambiental.  Se observó que las acciones se realizaron fuera de los plazos establecidos. Avance 100%.</t>
  </si>
  <si>
    <t>Memoría sesión voceros 290923.pdf_2023-10-13
PM-FT-01_V5 Acta de reunión Voceros 29112023.pdf_2024-01-22
Aprobado</t>
  </si>
  <si>
    <t>Para el cuarto trimestre de 2023, el proceso reporta un avance del 100% en la acción teniendo en que en la sesión No 6 de voceros ambientales realizada el día 29/11/2023 socializaron e implementaron la estrategia para mejorar el desempeño y conciencia ambiental a través de los voceros ambientales, así como el refuerzo del proceso de replicas que deben realizar los voceros ambientales.  Avance 100%.</t>
  </si>
  <si>
    <t>PM-FT-01_V5 Acta de reunión Voceros 29112023.pdf_2024-01-21</t>
  </si>
  <si>
    <t>En el marco de las sesiones de trabajo con los voceros ambientales de la entidad, se realizó una actividad en la que por medio de un cuento y la metodología de matriz IGO se definieron las acciones estratégicas inmediatas, secundarias, retadoras y no viables para mejorar la toma de conciencia ambiental de los funcionarios y contratistas del Ministerio de Educación Nacional. Posteriormente, en la sexta sesión de trabajo realizada con los voceros ambientales de la entidad, se comunicó la importancia de realizar el proceso de réplicas de los temas ambientales en las dependencias, las cuales una vez se realicen por parte de los voceros permitirán otorgarles 40 estrellas como incentivo, y finalmente se define que otra estrategia para mejorar la toma de conciencia ambiental de la entidad, será incluir el tema ambiental en los indicadores de desempeño institucional por dependencias.</t>
  </si>
  <si>
    <t>En el marco de la sexta sesión de reunión con los voceros ambientales se revisa la definición de la estrategia, donde se plantea la medición de un indicador ambiental por dependencias, al igual que el proceso de réplicas de los voceros ambientales.</t>
  </si>
  <si>
    <t>Metodología aprobada</t>
  </si>
  <si>
    <t>Para el cuarto trimestre de 2023, el proceso reporta un avance del 100% en la acción teniendo en cuenta que presentó la metodología definida en la reunión del 27/09/2023. Avance 100%</t>
  </si>
  <si>
    <t>Actualización Protocolo Emergencia y Contingencia Ambiental</t>
  </si>
  <si>
    <t>Para el cuarto trimestre de 2023, el proceso reportó un avance del 100% con la actualización del Protocolo Emergencia y Contingencia Ambiental, de acuerdo con el SIG el documento fue elaborado el 25/12/2023, sin embargo, la fecha de finalización para la actualización del documento era el 31/10/2023. Avance 100%</t>
  </si>
  <si>
    <t>Protocolo Emergencia y Contingencia Ambiental</t>
  </si>
  <si>
    <t>Publicación SIG Protocolo Emergencia y Contingencia Ambiental</t>
  </si>
  <si>
    <t>Para el cuarto trimestre de 2023, el proceso reportó un avance del 100% con la formalización en el SIG del Protocolo Emergencia y Contingencia Ambiental, de acuerdo con el SIG el documento fue aprobado el 28/12/2023 y publicado el 29/12/2023. Avance 100%</t>
  </si>
  <si>
    <t>Para el cuarto trimestre de 2023 el proceso no reportó avance en la acción establecida, y se encuentra vencida desde el 29/12/2023. Avance 0%</t>
  </si>
  <si>
    <t>Para el cuarto trimestre de 2023, la dependencia reporta avance el 100%, la oficina de control interno observó el documento con código PD EI 00 01 ?Procedimiento de posventas?, en el cual se presenta las actividades relacionadas con la atención y servicio posventa de la infraestructura educativa de los proyectos FFIE, documento que esta publicado y socializado al interior del FFIE. Cumpliendo la acción propuesta dentro de los tiempos establecidos</t>
  </si>
  <si>
    <t>SOCIALIZACIÓN DOCUMENTOS DEL SISTEMA DE GESTIÓN INTRANET.pdf_2023-12-12
SOCIALIZACIÓN DOCUMENTOS SISTEMA DE GESTIÓN INTRANET.pdf_2023-12-12
PD EI 00 01 Procedimiento de posventas.pdf_2023-11-23</t>
  </si>
  <si>
    <t>Se elaboró el documento Procedimiento de Posventas, código PD¿EI¿00¿01 Atención a posventas de los proyectos de infraestructura educativa ejecutados a través del FFIE, el cual se encuentra publicado. Como evidencia de cumplimiento se adjunta el procedimiento firmado y constancia de publicación.</t>
  </si>
  <si>
    <t>Para el cuarto trimestre de 2023, la dependencia no reporta avance, sin embargo, no se ha cumplido la fecha de finalización. Avance de 0%</t>
  </si>
  <si>
    <t>Para el cuarto trimestre de 2023, la dependencia no reporta avance, sin embargo, no se ha cumplido la fecha de finalización.</t>
  </si>
  <si>
    <t>participación en el Programa Nacional de Carbono Neutralidad y Residencial Climática del Ministerio de Ambiente y Desarrollo Sostenible y se evidenció el certificado expedido el 14 de noviembre de 2023, por el Ministerio de Ambiente y Desarrollo Sostenible al Ministerio de Educación Nacional</t>
  </si>
  <si>
    <t>Para el cuarto trimestre de 2023, la dependencia reportó un avance del 100% con la participación en el Programa Nacional de Carbono Neutralidad y Residencial Climática del Ministerio de Ambiente y Desarrollo Sostenible y se evidenció el certificado expedido el 14 de noviembre de 2023, por el Ministerio de Ambiente y Desarrollo Sostenible al Ministerio de Educación Nacional, cumpliendo la fecha de finalización. Avance de la acción 100%.</t>
  </si>
  <si>
    <t>Para el cuarto trimestre de 2023, la dependencia no reporta avance, debido a que no ha iniciado la fecha de ejecución</t>
  </si>
  <si>
    <t>El Ministerio de Educación Nacional participó en el Programa Nacional de Carbono Neutralidad y Residencial Climática del Ministerio de Ambiente y Desarrollo Sostenible entre el 28 de junio y el 3 de noviembre de 2023, logrando obtener el certificado de participación del respectivo programa.</t>
  </si>
  <si>
    <t>Para el cuarto trimestre de 2023, la dependencia reportó un avance del 100% con la actualización del formato del AD-FT-01 Matriz de contratos con responsabilidad ambiental, incluyendo las fechas en las cuales se hace seguimiento a los criterios ambientales, el documento fue aprobado el 29/12/2023 y publicado el 09/01/2024. Avance de la acción 100%.</t>
  </si>
  <si>
    <t xml:space="preserve"> formato del AD-FT-01 Matriz de contratos con responsabilidad ambiental</t>
  </si>
  <si>
    <t>Se realiza la actualización del formato AD-FT-01 Matriz de Contratos con Responsabilidad Ambiental a su versión 6 aprobado el día 29 de diciembre de 2023 y publicado en el SIG. El documento es actualizado con la inclusión de la casilla fecha de diligenciamiento en la cual se realicen los seguimientos al cumplimiento de las cláusulas ambientales establecidas en los contratos priorizados de la entidad.</t>
  </si>
  <si>
    <t>Para el cuarto trimestre de 2023 la Subdirección de Talento Humano  reportó un avance del 95% , el plan se encuentra vencido desde el 29/12/2023, sin embargo,se solicitó ampliación en la fecha del cumplimiento de la acción de mejora para el 30 de marzo de 2024.</t>
  </si>
  <si>
    <t>No se presentó evidencias</t>
  </si>
  <si>
    <t>Se reformula el plan de mejoramiento</t>
  </si>
  <si>
    <t>Para el cuarto trimestre de 2023 la Subdirección de Talento Humano  reportó un avance del 50% , el plan se encuentra vencido desde el 29/12/2023, sin embargo,se solicitó ampliación en la fecha del cumplimiento de la acción de mejora para el 30 de marzo de 2024.</t>
  </si>
  <si>
    <t>Para el cuarto trimestre de 2023, se remite anexo, como evidencia de reporte a la EPS de los accidentes presentados, documento donde se relaciona el número de accidentes reportados por mes durante el segundo periodo del año 2023 (Julio-Diciembre), y el radicado por el cual fue reportado cada uno de los casos.</t>
  </si>
  <si>
    <t>Reporte de accidentes de trabajo</t>
  </si>
  <si>
    <t>Se realizó el seguimiento dando cumplimineto a las tareas deplan de mejoramiento.</t>
  </si>
  <si>
    <t>Para el cuarto trimestre de 2023, se evidencio  seguimiento realizado por SDO, en la ejecución  presupuestal de los meses de agosto, septiembre, octubre y noviembre. El cierre de la ejecución presupuestal 2023 fue del 100%</t>
  </si>
  <si>
    <t>Para el cuarto trimestre de 2023, La Subdirección de Desarrollo Organizacional presento actas de reuniones de los meses de agosto, septiembre, octubre y noviembre, donde se valido la ejecución presupuestal.</t>
  </si>
  <si>
    <t>Actas de seguimiento del avance presupuestal.</t>
  </si>
  <si>
    <t>Se realizó el seguimiento por parte de la SDO la cumplimiento de las actividades ya presupuesto ejecutado.</t>
  </si>
  <si>
    <t>Para el cuarto trimestre de 2023, no se evidencio avance de la actividad. El plan de mejoramiento no fue aprobado, para que realicen correcciones en octubre de 2023.</t>
  </si>
  <si>
    <t>Para el cuarto trimestre de 2023, no se evidencio avance de la actividad.
Se recomienda iniciar con la actividad planteada para lograr cumplir con la meta propuesta.</t>
  </si>
  <si>
    <t>Para el cuarto trimestre de 2023, no se evidencio avance de la actividad. Se recomienda iniciar con la actividad planteada para lograr cumplir con la meta propuesta.</t>
  </si>
  <si>
    <t>Para el cuarto trimestre de 2023,en la mesa técnica del 10 de octubre se le solicitó a laUAC la ampliación del espacio, respecto a las QyR, es decir, incluir una sesión específica de esta tipología, en el cual se incluya tipología y nivel de oportunidad. Ese requerimiento se reiteró a través de la comunicación 2024-IE-001009. Se anexa como evidencia la comunicación y el acta de reunión.</t>
  </si>
  <si>
    <t>Para el cuarto trimestre de 2023,se realizó mesa técnica del 10 de octubre donde se solicitó a la UAC la ampliación del espacio, respecto a las QyR, es decir, incluir una sesión específica de esta tipología, en el cual se incluya tipología y nivel de oportunidad. Ese requerimiento se reiteró a través de la comunicación 2024-IE-001009. Se anexa como evidencia la comunicación y el acta de reunión.</t>
  </si>
  <si>
    <t>Requerimiento se reiteró a través de la comunicación 2024-IE-001009. Se anexa como evidencia la comunicación y el acta de reunión.</t>
  </si>
  <si>
    <t>Se cumplio con efectividad la acción de mejora.</t>
  </si>
  <si>
    <t>Durante el segundo semestre del año, a través de correo electrónico y chat teams, se le solicitó a la unidad de Atención al Ciudadano el seguimiento a la aplicación de las encuestas a través de la herramienta automatizada, así como la confirmación del recibo a satisfacción del aplicativo Customer Voice, el mensaje de confirmación se recibió el 9 de noviembre de 2023 por parte del líder. Sin embargo, se realizó comunicación directa con el encargado para generar el seguimiento respectivo. El 11 de diciembre de 2024, se realizó una reunión con el equipo y se generó un seguimiento, en el cual se confirmó el correcto uso de la plataforma, y el cálculo de los indicadores. Finalmente, en ese espacio se solicita el informe de evaluación de la percepción y el día 16 de enero se reitera la comunicación con el requerimiento. Se anexa como evidencia, correo electrónico, pantallazos de las comunicaciones, acta de reunión, anexo con pantallazos del aplicativo.</t>
  </si>
  <si>
    <t>Para el cuarto trimestre de 2023,se observó correos electronicos solicitando a la Unidad de Atención al Ciudadano el seguimiento a la aplicación de las encuestas a través de la herramienta automatizada.</t>
  </si>
  <si>
    <t>Correos electrónicos, pantallazos y actas.</t>
  </si>
  <si>
    <t>Durante el cuarto tirmestre se realizó la validación y confirmación del recibo a satisfacción del aplicativo CUSTOMER VOICE. Se anexa como evidencia, correo electrónico, pantallazos de las comunicaciones, acta de reunión, anexo con pantallazos del aplicativo.</t>
  </si>
  <si>
    <t>La Subdirección de Desarrollo Organizacional a través de la comunicación 2024-IE-001009 solicitó a la Subdirección de Relacionamiento de la Ciudadanía la presentación de los resultados de la medición de los resultados 2023 ante el Comité de Gestión y Desempeño, de acuerdo con dicha solicitud, la dependencia remitió la información para su respectiva validación y presentación ante el comité de gestión y desempeño del 31 de enero de 2024, teniendo en cuenta la periodicidad de la sesión y los documentos que deben publicarse para dar cumplimiento al Decreto 612 de 2018, se adjunta como evidencia el comunicado remitido, la respuesta de la dependencia y el informe correspondiente.</t>
  </si>
  <si>
    <t>Durante el cuarto tirmestre se presentó la Subdirección de Desarrollo Organizacional a través de la comunicación 2024-IE-001009 solicitó a la Subdirección de Relacionamiento de la Ciudadanía la presentación de los resultados de la medición de los resultados 2023 ante el Comité de Gestión y Desempeño, de acuerdo con dicha solicitud, la dependencia remitió la información para su respectiva validación y presentación ante el comité de gestión y desempeño del 31 de enero de 2024, teniendo en cuenta la periodicidad de la sesión y los documentos que deben publicarse para dar cumplimiento al Decreto 612 de 2018,  se adjunta como evidencia el comunicado remitido, la respuesta de la dependencia y el informe correspondiente.</t>
  </si>
  <si>
    <t xml:space="preserve"> Se adjunta como evidencia el comunicado remitido, la respuesta de la dependencia y el informe correspondiente.</t>
  </si>
  <si>
    <t>Se solicita cerrar como no eficaz por cuanto por temas metodológicos y administrativas no fue posible gestionar y la actividad ha superado la cantidad máxima posible de re formulación</t>
  </si>
  <si>
    <t>Para el cuarto trimestre del 2023 la dependencia no reporta avance, sin embargo, la fecha de finalización ya culminó. La dependencia solicita cerrar el Plan de mejoramiento comono eficaz.</t>
  </si>
  <si>
    <t>Solicitud de cierre no eficaz.docx_2024-01-09</t>
  </si>
  <si>
    <t>Para el cuarto trimestre del 2023 la dependencia no reporta soportes de avance, sin embargo, no se ha cumplido la fecha de finalización. La dependencia solicita cerrar el Plan de mejoramiento comono eficaz.</t>
  </si>
  <si>
    <t>El 29 de septiembre, la Subdirección de Desarrollo Organizacional generó su capacitación trimestral a los enlaces de reportes, en dicho espacio se recordó el reporte del componente de oportunidades y donde el documento en el cual se puede consultar la metodología. El 13 de octubre finalizó la fecha de reporte y la Subdirección realizó las alertas respectivas y posteriormente, el 23 de noviembre, socializó a través del equipo teams e intranet, los resultados. Con corte a dicho período, el porcentaje de avance de las oportunidades del 75% y se espera que al cerrar la vigencia se alcance el 100%. En dicho reporte, se evaluó la eficacia de 9 planes que fueron finalizados con el 100%; lo anterior evidencia que la metodología incluye esta actividad.</t>
  </si>
  <si>
    <t>Para el cuarto trimestre del 2023 la dependencia presenta el informe con los resultados, se evidencia en los soportes que el avance fue ejecutado antes del vencimiento de esta acción.</t>
  </si>
  <si>
    <t>Seguimiento y socialización resultados.docx_2024-01-09
Presentación capacitación Enlace de reporte.pdf_2024-01-09
Listado de Asistencia - Capacitación de Enlaces Tercer Trimestre 2023.pdf_2024-01-09
Informe Oportunidades III Trimestre 2023.pdf_2024-01-09</t>
  </si>
  <si>
    <t>Para el cuarto trimestre del 2023 la dependencia no reporta avance sin embargo la fecha de finalización ya culminó. El el plan cuenta con dos reformulaciones una en cada acción (cambio de fecha de vencimiento  29/12/2023), por lo anterior el plan se cierra como no eficaz.</t>
  </si>
  <si>
    <t>Para el cuarto trimestre del 2023 la dependencia no reporta avance sin embargo la fecha de finalización ya culminó. El plan cuenta con la cantidad máxima permitida, dos reformulaciones una en cada acción (cambio de fecha de vencimiento  29/12/2023), por lo anterior el plan se cierra como no eficaz.</t>
  </si>
  <si>
    <t>De manera atenta, solicito la modificación de la acción de mejora, ampliando el plazo de cierre, toda vez que, actualmente, el documento se encuentra en proceso de modificación y revisión de conformidad con las observaciones realizadas. De acuerdo con lo anterior, se solicita como nueva fecha de cierre el 30 de marzo de 2024.</t>
  </si>
  <si>
    <t>Para el cuarto trimestre del 2023 la dependencia solicita ampliar la fecha de vencimiento, esta solicitud se rechaza teniendo en cuenta que el plan cuenta con la cantidad máxima permitida de reformulaciones dos en total, una en cada acción (cambio de fecha de vencimiento  29/12/2023), por lo anterior el plan se cierra como no eficaz.</t>
  </si>
  <si>
    <t>Se realiza el cargue de los soportes relacionados a la implementación del modulo del criterio de Precedente Administrativo del Sistema Convalida</t>
  </si>
  <si>
    <t>Para el cuarto trimestre del 2023 la dependencia reporta soportes de avance de los casos tramitados en el sistema Convalida Bizagi mediante dos archivos.</t>
  </si>
  <si>
    <t>Reporte Precedente Administrativo (1).xlsb_2023-11-22
Reporte Precedente administrativo 2.xlsx_2023-11-22</t>
  </si>
  <si>
    <t>Se realizó socialización del procedimiento de acuerdo con la actividad programada por la SDO. Asimismo, se han realizado 2 jornadas de socialización al interior de la Subdirección de Inspección y Vigilancia</t>
  </si>
  <si>
    <t>Para el cuarto trimestre del 2023 la dependencia reporta los soportes que evidencian la socialización del procedimiento administrativo sancionatorio.</t>
  </si>
  <si>
    <t>PROCESO SANCIONATORIO MEN.pptx_2023-11-21
Acta reunión 03 ago.doc_2023-11-21
acta reunión 05-09-2023 investigaciones.doc_2023-11-21
Acta reunión 21-11-2023.pdf_2023-11-21</t>
  </si>
  <si>
    <t>Se realizó la actualización del procedimiento SC-PR-04 Gestión de Actos Administrativos, y se publicó en el SIG</t>
  </si>
  <si>
    <t>Para el cuarto trimestre del 2023 la dependencia reporta los soportes que evidencian la actualización del procedimiento SC-PR-04 Gestión de Actos Administrativos y su publicación en el SIG con fecha 15/12/2023.</t>
  </si>
  <si>
    <t>SC-PR-04 -PROCEDIMIENTO DE GESTION DE ACTOS ADMINISTRATIVOS FINAL.pdf_2023-12-19</t>
  </si>
  <si>
    <t>Se realizó socialización del procedimiento de inspección y vigilancia a los diferentes equipos del MEN- actividad liderada por la SDO, área encargada del control de asistencia. Igualmente, se efectuó al interior del equipo de la Subdirección de Inspección y Vigilancia</t>
  </si>
  <si>
    <t>PROCESO SANCIONATORIO MEN.pptx_2023-11-21
Acta reunión 21-11-2023.pdf_2023-11-21</t>
  </si>
  <si>
    <t>Para el cuarto trimestre del 2023 el plan de mejoramiento se encuentra sin formular.</t>
  </si>
  <si>
    <t>De acuerdo con los informes cargados se evidenció cumplimiento del 100% en la oportunidad de atención cetil, por lo tanto se da cierre efectivo a la acción.</t>
  </si>
  <si>
    <t>Para el cuarto trimestre del 2023 la de pendencia presenta informes de control asociados al seguimiento de los vencimientos del sistema CETIL dentro de el tiempo establecido.</t>
  </si>
  <si>
    <t>INFORME OPORTUNIDAD CETIL DIC-23.pdf_2024-01-12
INFORME OPORTUNIDAD CETIL NOVIEMBRE.pdf_2024-01-12
Soporte oportunidad CETIL.xlsx_2024-01-12</t>
  </si>
  <si>
    <t>Para el cuarto trimestre del 2023 la dependencia no reporta soportes de avance, sin embargo no se ha cumplido la fecha de finalización.</t>
  </si>
  <si>
    <t>Se presenta informe de justificación por no contar con un sistema de apantallamiento.</t>
  </si>
  <si>
    <t>Para el cuarto trimestre del 2023 la dependencia  presenta el documento de justificación, por lo anterior mencionado se da un cumplimiento del 100 %.</t>
  </si>
  <si>
    <t>Informe apantallamiento.pdf_2024-01-12</t>
  </si>
  <si>
    <t>El contrato con la firma de descongestión BDO finalizó el día 31 de diciembre de 2023, logrando alcanzar una descongestión de 1705 trámites aproximadamente.</t>
  </si>
  <si>
    <t>Para el cuarto trimestre de 2023, se evidencian reportes de avances de descongestión, del contrato CO1.PCCNTR.5360158 suscrito con BDO AUDIT S.A.S. BIC. Cuyo objeto fue "Proyectar actos administrativos en sede de reposición y apelación del procedimiento administrativo de las solicitudes de convalidación de títulos obtenidosen el exterior".</t>
  </si>
  <si>
    <t>Reportes de avances de descongestión</t>
  </si>
  <si>
    <t>El procedimiento ha sido publicado y se identifica con el consecutivo IP-PR-31</t>
  </si>
  <si>
    <t>Para el cuarto trimestre de 2023, se evidencia publicación el 28/12/2023 del  "PROCEDIMIENTO PARA RESOLVER RECURSOS DEL TRÁMITE DE CONVALIDACIONES DE EDUCACIÓN SUPERIOR".Código: IP-PR-31 Versión: 01</t>
  </si>
  <si>
    <t>Procedimiento IP-PR-31</t>
  </si>
  <si>
    <t>Para el cuarto trimestre de 2023, se evidencia que la dependencia no reporta avance sin embargo no se ha cumplido la fecha de finalización</t>
  </si>
  <si>
    <t>Se realizaron varias reuniones internas de trabajo para incluir los ajustes requeridos al procedimiento, el cual fue revisado al interior de la Oficina de Planeación, llegando de esta forma a la sexta versión del procedimiento PL-PR-08_V6, la cual se formalizó ante la Subdirección de Desarrollo Organizacional, fue validada posteriormente por esa Subdirección y una vez avalado por la misma, lo incluyó en el Sistema Integrado de Gestión del Ministerio, quedando listo para socializar el procedimiento ajustado al interior de la OAPF</t>
  </si>
  <si>
    <t>Para el cuarto trimestre se evidencia procedimiento de distribución de recursos Sistema General de Participaciones - SGP. Código: PL-PR-08 Versión: 06 publicado el 28 de diciembre de 2023.</t>
  </si>
  <si>
    <t>Procedimiento de distribución de recursos Sistema General de Participaciones - SGP. Código: PL-PR-08</t>
  </si>
  <si>
    <t>Se programaron dos reuniones (una a finales de enero de 2024 y otra en mediados de febrero de 2024 -cuando lleguen todos los contratistas-) en las que se socializará el Procedimiento de Distribución de recursos del Sistema General de Participaciones SGP en el SIG, al cual se le incluyeron ajustes y nuevas actividades que se requieren para que la Oficina Asesora de Planeación y Finanzas dentro de los 2 meses siguientes a la notificación del levantamiento de medida de suspensión de giros por concepto de calidad matricula por parte del Ministerio de Hacienda y Crédito Público, inicie las gestiones correspondientes para la asignación de recursos y trámite del giro por concepto de pasivos exigibles-vigencias expiradas del SGP educación. el procedimiento fue revisado y avalado por la SDO y actualizado por esta en el Sistema Integrado de Gestión SIG</t>
  </si>
  <si>
    <t>Para el cuarto trimestre se evidencia procedimiento de distribución de recursos Sistema General de Participaciones - SGP. Código: PL-PR-08
Versión: 06 publicado el 28 de diciembre de 2023. Se encuentra pendiente la socialización, sin embargo no se ha cumplido la fecha de finalización.</t>
  </si>
  <si>
    <t>El cuarto trimestre del 2023, se realizó ajuste sobre el reglamento operativo de la Política de Gratuidad el cual fue aprobado por la junta administradora, toda vez que el componente de Equidad a partir del primer semestre del 2022 hace parte de esta por ser una de sus fuentes de financiación. Se anexa el reglamento operativo aprobado. Es importante tener en cuenta que el V5,2 era una propuesta de ajuste al RO de Equidad y el V4 es el ajuste del RO de la Política con la numeración definitiva posterior a la aporbación de la junta administradora, teniendo en cuenta que desde el 2022 Equidad hace parte integral de la Política, por eso se remite V4 como el RO que da alcance al requerimiento de la contraloria.</t>
  </si>
  <si>
    <t>Para el cuarto trimestre de 2023, se evidencia reglamento operativo aprobado. Es importante tener en cuenta que el V5,2 era una propuesta de ajuste al RO de Equidad y el V4 es el ajuste del RO de la Política con la numeración definitiva posterior a la aporbación de la junta administradora, teniendo en cuenta que desde el 2022 Equidad hace parte integral de la Política, por eso se remite V4 como el RO que da alcance al requerimiento de la Contraloria.</t>
  </si>
  <si>
    <t>Reglamento Operativo Versión 4</t>
  </si>
  <si>
    <t>Se llevó a cabo la reunión entre la Subdirección de Talento Humano y la coordinación del PTA para coordinar elementos clave sobre la modificación del MEFCL del programa.</t>
  </si>
  <si>
    <t>Para el cuarto trimestre de 2023, se evidencia acta del 21 de septiembre de 2023 cuyo objetivo fue "El objetivo de la reunión es contextualizar sobre la modificación del Manual Específico de Funciones y Competencias laborales del programa todos a aprender y acordar los puntos básicos para llevar a cabo la actualización".</t>
  </si>
  <si>
    <t>Acta del 21/09/2023</t>
  </si>
  <si>
    <t>Para el cuarto trimestre de 2023, la dependencia no reporta soportes de avance, sin embargo no se ha cumplido la fecha de finalización</t>
  </si>
  <si>
    <t>Durante el cuarto trimestre se generaron alertas internas del cargue de la información en la diferentes plataformas o herramientas de seguimiento, de tal manera que se llevaran a cabo de manera oportuna los reportes de avance y el respectivo cargue de soportes. Como estrategia adicional y que permitiera una mejor y oportuna comunicación con los enlaces se creo una comunidad en WhatsApp, con el fin de enviar mensajes importantes asociados al reporte de avances.</t>
  </si>
  <si>
    <t>Para el cuarto trimestre de 2023, se evidencian correos recordatorios relacionados con  reportes de alertas tempranas</t>
  </si>
  <si>
    <t>Correos recordatorios</t>
  </si>
  <si>
    <t>No reporta avance no ha iniciado la fecha de inicio.</t>
  </si>
  <si>
    <t>Para el cuarto trimestre de 2023, la dependencia no reporta soportes de avance por cuanto su fecha de inicio es 1 de Febrero de 2024.</t>
  </si>
  <si>
    <t>APROBADO SIG</t>
  </si>
  <si>
    <t>Para el cuarto trimestre de 2023, la dependencia no reporta soportes de avance por cuanto su fecha de inicio es 19 de Febrero de 2024.</t>
  </si>
  <si>
    <t>Para el cuarto trimestre de 2023, la dependencia no reporta soportes de avance por cuanto su fecha de inicio es 1 de Julio de 2024.</t>
  </si>
  <si>
    <t>Para el cuarto trimestre de 2023, la dependencia no reporta soportes de avance por cuanto su fecha de inicio es 15  de Enero de 2024.</t>
  </si>
  <si>
    <t>Para el cuarto trimestre de 2023, la dependencia no reporta soportes de avance por cuanto su fecha de inicio es 1  de Abril de 2024.</t>
  </si>
  <si>
    <t>Para el cuarto trimestre de 2023, la dependencia no reporta soportes de avance por cuanto su fecha de inicio es 1 de Abril de 2024.</t>
  </si>
  <si>
    <t>Con corte al 31 de diciembre, no se ha cargado avance por parte de la dependencia. Este pan de mejoramiento se encuentra con terminación de la fecha de forma extemporanea. 
Se envío correo solicitando el cargue de las evidencias faltantes sin embargo esta actividad no se ha realizado.</t>
  </si>
  <si>
    <t>A diciembre de 2023, Se solicita cerrar como no eficaz por cuanto por temas metodológicos y administrativas no fue posible gestionar y la actividad ha superado la cantidad máxima posible.</t>
  </si>
  <si>
    <t>Con corte a diciembre de 2023: no se presenta seguimiento por parte de la dependencia, teniendo en cuenta que aun se encuentra dentro del tiempo establecido.</t>
  </si>
  <si>
    <t>Con corte a diciembre de 2023:,no se presenta seguimiento por parte de la dependencia, teniendo en cuenta que aun se encuentra dentro del tiempo establecido.</t>
  </si>
  <si>
    <t>En octubre de 2023 se realizó mesa de trabajo entre la Oficina Asesora de Planeación y Finanzas y la Unidad de Atención al Ciudadano para articular los criterios de tipificación de PQRSD de la Oficina Asesora de Planeación y Finanzas. entre las dos dependencias se acordó que la Oficina Asesora de Planeación y Finanzas reportará las temáticas incorrectas enviadas la Oficina Asesora de Planeación y Finanzas, para trasladar oportunamente a quien compete. La validación de temáticas y la aclaración de dudas permitieron cumplir con la acción, y así disminuir los errores en la tipificación de PQRSD. Se adjunta acta de reunión de la mesa de trabajo entre la Oficina Asesora de Planeación y Finanzas y Unidad de Atención al Ciudadano.</t>
  </si>
  <si>
    <t>Con corte a diciembre de 2023. la dependencia presentó acta del 31 de octubre que según objetivo fue el de Articular los criterios de tipificación de PQRSD de la OAPF reunión realizada junto con la UAC. Dando cumplimiento a la actividad propuesta. Sin embargo, se le recomienda al área, generar una acción de mejora con fuente de autoevaluación con el fin de controlar y fortalecer el indicador de PQRSD.</t>
  </si>
  <si>
    <t>Diligenciado en el mes de diciembre</t>
  </si>
  <si>
    <t>En diciembre de 2023 se continuó con la generación de alertas sobre el estado de las PQRSD bajo responsabilidad de la Oficina Asesora de Planeación y Finanzas. Así este mes se generaron cuatro (4) alertas semanales que incluyeron la matriz de seguimiento ¿Reporte semáforo¿ con el detalle, responsables y estado de las PQRSD y fueron enviadas a través de correos electrónicos semanales dirigidos a la jefe de la Oficina y a los profesionales con PQRSD asignadas. Adicional, se destaca gestión adelantada con los coordinadores (as) de la Oficina para recordares la atención a las PQRSD de sus grupos de trabajo. Este mes la acción alcanzó el 25 % de avance para un acumulado del 100 % cumpliendo con la meta de 16 correos electrónicos con matriz de seguimiento. Se carga como evidencia las capturas de pantalla de los correos enviados en este mes con la matriz de seguimiento. Para finalizar se destaca que, aunque el porcentaje de oportunidad de atención de PQRSD de la dependencia terminó en 2023 por debajo del 90 %, se pasó de un 69 % en el primer trimestre a un 85 % al cierre de la vigencia, mejorando en 16 puntos porcentuales gracias a la gestión de la Jefe de la Oficina, los coordinadores y los profesionales responsables de las PQRSD. Se espera para la vigencia 2024 continuar con el mejoramiento de este indicador, a partir de las medidas implementadas en el seguimiento 2023.</t>
  </si>
  <si>
    <t>Con corte a diciembre de 2023. la dependencia adjunta presentación del reporte de PQRS relacionando los correos enviados a los coordinadores de la dependencia con la matriz de seguimeinto del semaforo en el mes de diciembre. Se muestra en reportes de la UAC que la oportunidad en las respuestas de las PQRS incrementó del 69% en marzo al 85% en diciembre. Dando cumplimiento a la actividad propuesta. Sin embargo, se le recomienda al área, generar una acción de mejora con fuente de autoevaluación con el fin de controlar y fortalecer el indicador de PQRSD.
Se observa el documento 
PM_1731_Correos_estado_PQRSD_dic_2023.pdf_2024-01-19</t>
  </si>
  <si>
    <t>En el mes de diciembre de 2023 se continuó con la generación de alertas semanales con las PQRSD próximas a vencer bajo responsabilidad de la Oficina Asesora de Planeación y Finanzas. Así, se generaron cuatro (4) alertas semanales que incluyeron la matriz de seguimiento ¿Reporte amarillos¿ con el detalle, responsables y días restantes para el vencimiento de las PQRSD y que fueron enviadas a través de correos electrónicos dirigidos a la jefe de la Oficina y a los profesionales con PQRSD asignadas próximas a vencer. Así mismo, como se ha venido reportando, se destaca gestión interna adelantada con los coordinadores (as) de la Oficina para recordares la atención a las PQRSD próximas a vencer y bajo responsabilidad de sus grupos de trabajo. En este mes la acción avanzó un 25% (4 correos), alcanzando la meta programada para la vigencia 2023 de 100 % representada en 16 correos electrónicos con matriz seguimiento. Se carga como evidencia las capturas de pantalla de los cuatro (4) correos enviados en diciembre con la matriz de seguimiento de las PQRSD próximas a vencer. Para finalizar se destaca que, aunque el porcentaje de oportunidad de atención de PQRSD de la dependencia terminó en 2023 por debajo del 90 %, se pasó de un 69 % en el primer trimestre a un 85 % al cierre de la vigencia, mejorando en 16 puntos porcentuales gracias a la gestión de la Jefe de la Oficina, los coordinadores y los profesionales responsables de las PQRSD. Se espera para la vigencia 2024 continuar con el mejoramiento de este indicador, a partir de las medidas implementadas en el seguimiento 2023.</t>
  </si>
  <si>
    <t>Con corte a diciembre de 2023, no se presenta seguimiento por parte de la dependencia, teniendo en cuenta que aun se encuentra dentro del tiempo establecido.</t>
  </si>
  <si>
    <t>En cumplimiento del 100% de esta acción de mejora, se adjuntan los Formatos FO-SP-00-07 ACTA PARCIAL Y FO-SP-00-09 ACTA FINAL DE OBRA MEJORAMIENTO¿, los cuales fueron socializados y publicados.</t>
  </si>
  <si>
    <t>Con corte a diciembre de 2023, se observa documento del 28 de noviembre de 2023 correspondiente a la circular de la actualización del formato de acta parcial de obra para ser aplicados a partir del mes de diciembre de 2023, al igual que los formatos de acta parcial de obra y acta final de obra.  
Se relacionan los siguientes documentos:
-Circular No. 10 Actuallización Formatos Actualización Formato ACTA PARCIAL Y FINAL DE OBRA MEJORAMIENTO jgvp.pdf_2023-12-15
-17112023_FO-SP-00-07 ACTA PARCIAL DE OBRA MEJORAMIENTO-V3.xlsx_2023-12-15
-17112023_FO-SP-00-09 ACTA FINAL DE OBRA MEJORAMIENTO-V1.xlsx_2023-12-15</t>
  </si>
  <si>
    <t>En cumplimiento del 100% de esta acción de mejora, se adjunta la Circular No. 10, Código: FO-GA-31-09, en la que se socializa a los Contratistas de obra e interventoría de Mejoramientos, supervisión integral, supervisores de contratos y funcionarios de la UG FFIE que intervienen en la revisión y aprobación de actas de obra para mejoramiento, la actualización de los Formatos FO-SP-00-07 ACTA PARCIAL Y FO-SP-00-09 ACTA FINAL DE OBRA MEJORAMIENTO¿. Igualmente, la Circular se encuentra publicada en el portal web de la UG FFIE www.ffie.com.co, en la sección ¿Documentos y Circulares¿ Se adjunta captura de pantalla de la publicación.</t>
  </si>
  <si>
    <t>Con corte a diciembre de 2023, se observa documento del 28 de noviembre de 2023 correspondiente a la circular de la actualización del formato de acta parcial de obra para ser aplicados a partir del mes de diciembre de 2023. Adicionalmente se adjunta pantallazo de la publicación de las circulares haciendo mención a los formatos de acta parcial y final de obra.  
Se relacionan los siguientes documentos:
-Circular No. 10 Actualización Formatos Actualización Formato ACTA PARCIAL Y FINAL DE OBRA MEJORAMIENTO jgvp.pdf_2023-12-15
-Pantallazo publicación Documentos y Circulares.pdf_2023-12-15</t>
  </si>
  <si>
    <t>La Subdirección de Contratación adelantó el día 29 de septiembre de la presente vigencia, la capacitación de ¿Orientaciones frente a los procedimientos de cargue de información de ejecución y de liquidación contractual ¿a todos los supervisores de contratos y/o convenios del Ministerio de Educación Nacional.
La Subdirección de Contratación, el día 26 de diciembre de 2023, adelantó la capacitación a supervisores y apoyos a la supervisión de la entidad, en los temas relacionados con: Orientación en el manejo de la plataforma SECOP II, Manual de Supervisión e Interventoría y Nociones Generales y Acciones Anticorrupción.</t>
  </si>
  <si>
    <t>Para el cuarto trimestre de 2023, se evidenció que la dependencia reportó avance del 100%, cuyas evidencias corresponden a listados de asistencia de capacitaciones a supervisores y personal de apoyo a la supervisión con respecto al Manual de Supervisión e Interventoría. Además, se encuentra dentro de los tiempos establecidos.</t>
  </si>
  <si>
    <t xml:space="preserve">La Subdirección de Contratación adelantó el día 29 de septiembre de la presente vigencia, la capacitación de ¿Orientaciones frente a los procedimientos de cargue de información de ejecución y de liquidación contractual ¿a todos los supervisores de contratos y/o convenios del Ministerio de Educación Nacional.
La Subdirección de Contratación, el día 26 de diciembre de 2023, adelantó la capacitación a supervisores y apoyos a la supervisión de la entidad, en los temas relacionados con: Orientación en el manejo de la plataforma SECOP, Manual de Supervisión e Interventoría y Nociones Generales y Acciones Anticorrupción.
</t>
  </si>
  <si>
    <t>Para el cuarto trimestre de 2023, se evidenció que la dependencia reporta avance del 100%, cuyas evidencias corresponden a listados de asistencia de capacitaciones a supervisores y personal de apoyo a la supervisión, relacionadas con la publicación de la información y documentación correspondiente a la ejecución de los contratos y/o convenios, en la plataforma dispuesta por Colombia Compra Eficiente. Además, se encuentra dentro de los tiempos establecidos.</t>
  </si>
  <si>
    <t xml:space="preserve">Para el cuarto de 2023, la dependencia no ha realizado la formulación del plan de mejoramiento. </t>
  </si>
  <si>
    <t>Para el cuarto trimestre de 2023, no se evidenció avance de la actividad.
Se recomienda iniciar con la actividad planteada para lograr cumplir con la meta propuesta.</t>
  </si>
  <si>
    <t>En cumplimiento de la acción de mejora, se adjunta documento LINEAMIENTOS GENERALES DE MATERIALIDAD Y ACABADOS, V3, ajustado y socializado. La acción de mejora se cumplió en un 100%.</t>
  </si>
  <si>
    <t>Para el cuarto trimestre de 2023, se evidenció que la dependencia reporta avance del 100%, cuya evidencia corresponde a Documento ajustado sobre Lineamientos Generales de Materialidad y Acabados. Además, se encuentra dentro de los tiempos establecidos.</t>
  </si>
  <si>
    <t>La dependencia reportó las siguietnes evidencias: 
2023-12-15 LINEAMIENTOS INSTITUCIONES EDUCATIVAS FFIE V3.xlsx_2023-12-21
FIE2023IE004786.pdf_2023-12-21
FIE2023IE004787.pdf_2023-12-21
FIE2023IE004788.pdf_2023-12-21
FIE2023IE004789.pdf_2023-12-21
FIE2023IE004790.pdf_2023-12-21
FIE2023IE004791.pdf_2023-12-21
FIE2023IE004792.pdf_2023-12-21</t>
  </si>
  <si>
    <t>Como evidencia de cumplimiento de la acción, se anexan las comunicaciones y correos por medio de la cuales se socializó el documento LINEAMIENTOS GENERALES DE MATERIALIDAD Y ACABADOS. La acción se cumplió en un 100%.</t>
  </si>
  <si>
    <t>Para el cuarto trimestre de 2023, se evidenció que la dependencia reporta avance del 100%, cuya evidencia corresponde a Soportes de Socialización del Documento ajustado sobre Lineamientos Generales de Materialidad y Acabados. Además, se encuentra dentro de los tiempos establecidos.</t>
  </si>
  <si>
    <t>La dependencia reportó las siguietnes evidencias: 
Correo Andina.pdf_2023-12-27
Correo Caribe.pdf_2023-12-27
Correo Centro Oriente.pdf_2023-12-27
Correo Pacifico.pdf_2023-12-27
Correo Sur.pdf_2023-12-27
2023-12-27FIE2023IE004786.pdf_2023-12-27
2023-12-27FIE2023IE004788.pdf_2023-12-27
2023-12-27FIE2023IE004787.pdf_2023-12-27
2023-12-27FIE2023IE004789.pdf_2023-12-27
2023-12-27FIE2023IE004790.pdf_2023-12-27
2023-12-27FIE2023IE004791.pdf_2023-12-27
2023-12-27FIE2023IE004792.pdf_2023-12-27</t>
  </si>
  <si>
    <t>Como evidencia de cumplimiento de la acción, se anexa el documento ¿Hechos Generadores de Retraso o Incumplimiento el cual fue elaborado de forma conjunta entre la Dirección Técnica y Jurídica de la Unidad de Gestión del Fondo de Financiamiento de la Infraestructura Educativa UG-FFIE, el cual tiene como objeto reconocer e identificar circunstancias recurrentes que han afectado la ejecución de los proyectos, con el propósito de minimizar su ocurrencia. Igualmente, se adjunta soporte de socialización del documento. La acción se cumplió en un 100%.</t>
  </si>
  <si>
    <t>Para el cuarto trimestre de 2023, se evidenció que la dependencia reporta avance del 100%, cuya evidencia corresponde a Documento denominado "Hechos Generadores de Retraso o Incumplimiento". Además, se encuentra dentro de los tiempos establecidos.</t>
  </si>
  <si>
    <t>La dependencia reportó las siguientes evidencias: 
FIE2023IE004871.pdf_2023-12-27
FIE2023IE004872.pdf_2023-12-27
FIE2023IE004873.pdf_2023-12-27
HECHOS GENERADORES DE RETRASO O INCUMPLIENTO (002).pdf_2023-12-27</t>
  </si>
  <si>
    <t>En cumplimiento del 100% de esta acción de mejora, se adjuntan los Formatos FO-SP-00-07 ACTA PARCIAL Y FO-SP-00-09 ACTA FINAL DE OBRA MEJORAMIENTO¿. Los documentos se socializaron a través de la Circular No. 10, Código: FO-GA-31-09 y se publicaron en el portal web de la UG FFIE www.ffie.com.co, en la sección ¿Documentos y Circulares¿.</t>
  </si>
  <si>
    <t>Para el cuarto trimestre de 2023, se evidenció que la dependencia reporta avance del 100%, cuya evidencia corresponde a los Formatos ajustados: FO-SP-00-07 ACTA PARCIAL Y FO-SP-00-09 ACTA FINAL DE OBRA MEJORAMIENTO. Además, se encuentra dentro de los tiempos establecidos.</t>
  </si>
  <si>
    <t>La dependencia reportó las siguietnes evidencias: 
Pantallazo publicación Documentos y Circulares.pdf_2023-12-18
17112023_FO-SP-00-07 ACTA PARCIAL DE OBRA MEJORAMIENTO-V3.xlsx_2023-12-18
17112023_FO-SP-00-09 ACTA FINAL DE OBRA MEJORAMIENTO-V1.xlsx_2023-12-18
Circular No. 10 Actuallización Formatos Actualización Formato ACTA PARCIAL Y FINAL DE OBRA MEJORAMIENTO jgvp.pdf_2023-12-18</t>
  </si>
  <si>
    <t>Mediante la Circular No. 10, Código: FO-GA-31-09, se socializó a los Contratistas de obra e interventoría de Mejoramientos, supervisión integral, supervisores de contratos y trabajadores de la UG FFIE que intervienen en la revisión y aprobación de actas de obra para mejoramiento, la actualización de los Formatos FO-SP-00-07 ACTA PARCIAL Y FO-SP-00-09 ACTA FINAL DE OBRA MEJORAMIENTO¿. La Circular se encuentra publicada en el portal web de la UG FFIE www.ffie.com.co, en la sección ¿Documentos y Circulares¿ Se adjunta Circular y captura de pantalla de la publicación. La acción se cumplió 100%.</t>
  </si>
  <si>
    <t>Para el cuarto trimestre de 2023, se evidenció que la dependencia reporta avance del 100%, cuya evidencia corresponde a soporte de socialización: Circular No. 10 del 28 de noviembre de 2023 "Actualización Formatos "FO-SP-00-07 ACTA PARCIAL Y
FO-SP-00-09 ACTA FINAL DE OBRA MEJORAMIENTO". Además, se encuentra dentro de los tiempos establecidos.</t>
  </si>
  <si>
    <t>Circular No. 10 Actuallización Formatos Actualización Formato ACTA PARCIAL Y FINAL DE OBRA MEJORAMIENTO jgvp.pdf_2023-12-18
Pantallazo publicación Documentos y Circulares.pdf_2023-12-18</t>
  </si>
  <si>
    <t xml:space="preserve">Para el cuarto trimestre de 2023, la dependencia no ha realizado la formulación del plan de mejoramiento. </t>
  </si>
  <si>
    <t>Para el cuarto trimestre de 2023, se evidencio que la pagina web cuenta con una versión en inglés para algunos temas de interés general. Se evidencia informe.</t>
  </si>
  <si>
    <t>Para el cuarto trimestre de 2023, se evidencio que la pagina web cuenta con una versión en inglés para algunos temas de interés general. Se evidencia informe. Sin embargo, esta acción estaba para cumplirse en agosto y se presentó evidencia hasta diciembre por tanto no cumple parametros de tiempo establecido.</t>
  </si>
  <si>
    <t>Informe Página Web</t>
  </si>
  <si>
    <t>Se evidencio que la pagina web cuenta con una versión en inglés para algunos temas de interés general. Se evidencia informe. Sin embargo, esta acción estaba para cumplirse en agosto y se presentó evidencia hasta diciembre por tanto no cumple parametros de tiempo establecido.</t>
  </si>
  <si>
    <t>Para el cuarto trimestre de 2023, no se presentaron avances para la acción.</t>
  </si>
  <si>
    <t>Para el seguimiento a 31 de diciembre de 2023, no se presentaron avances para la acción. Se recomienda iniciar las actividades pertinentes para el cumplimiento de la meta.</t>
  </si>
  <si>
    <t>Para el cuarto trimestre de 2023, se ajusto el Formatos FO-SP-00-07 ACTA PARCIAL Y FO-SP-00-09 ACTA FINAL DE OBRA MEJORAMIENTO. Los documentos se socializaron a través de la Circular No. 10, Código: FO-GA-31-09 y se publicaron en el portal web de la UG FFIE www.ffie.com.co, en la sección Documentos y Circulares.</t>
  </si>
  <si>
    <t>Para el cuarto trimestre de 2023, se cumplio el objetivo de la acción, ya que se evidencio el ajuste al formato FO-SP-00-07 ACTA PARCIAL Y FO-SP-00-09 ACTA FINAL DE OBRA MEJORAMIENTO, con el objeto de fortalecer el seguimiento y control respecto de las cantidades de obra recibidas y aprobadas por las interventorías para su pago.</t>
  </si>
  <si>
    <t>Circular No. 10 Actuallización Formatos Actualización Formato ACTA PARCIAL Y FINAL DE OBRA MEJORAMIENTO jgvp.pdf
17112023_FO-SP-00-07 ACTA PARCIAL DE OBRA MEJORAMIENTO-V3.xlsx
Pantallazo publicación Documentos y Circulares.pdf
17112023_FO-SP-00-09 ACTA FINAL DE OBRA MEJORAMIENTO-V1.xlsx</t>
  </si>
  <si>
    <t xml:space="preserve"> Se ajusto el formato FO-SP-00-07 ACTA PARCIAL Y FO-SP-00-09 ACTA FINAL DE OBRA MEJORAMIENTO, por tanto se da por cumplida la acción de mejoramiento</t>
  </si>
  <si>
    <t>En el seguimiento a 31 de diciembre de 2023, Mediante la Circular No. 10, Código: FO-GA-31-09, se socializó a los Contratistas de obra e interventoría de Mejoramientos, supervisión integral, supervisores de contratos y trabajadores de la UG FFIE que intervienen en la revisión y aprobación de actas de obra para mejoramiento, la actualización de los Formatos FO-SP-00-07 ACTA PARCIAL Y FO-SP-00-09 ACTA FINAL DE OBRA MEJORAMIENTO. Igualmente, la Circular se encuentra publicada en el portal web de la UG FFIE www.ffie.com.co, en la sección Documentos y Circulares, Se adjunta Circular y captura de pantalla de la publicación.</t>
  </si>
  <si>
    <t>En el seguimiento a 31 de diciembre de 2023, se cumplió el objetivo de la acción, Mediante la Circular No. 10, Código: FO-GA-31-09, se socializó a los Contratistas de obra e interventoría de Mejoramientos, supervisión integral, supervisores de contratos y trabajadores de la UG FFIE que intervienen en la revisión y aprobación de actas de obra para mejoramiento, la actualización de los Formatos FO-SP-00-07 ACTA PARCIAL Y FO-SP-00-09 ACTA FINAL DE OBRA MEJORAMIENTO.O.</t>
  </si>
  <si>
    <t>Circular No. 10 Actuallización Formatos Actualización Formato ACTA PARCIAL Y FINAL DE OBRA MEJORAMIENTO jgvp.pdf</t>
  </si>
  <si>
    <t>Se cumplio con la meta, Mediante la Circular No. 10, Código: FO-GA-31-09, se socializó a los Contratistas de obra e interventoría de Mejoramientos, supervisión integral, supervisores de contratos y trabajadores de la UG FFIE que intervienen en la revisión y aprobación de actas de obra para mejoramiento, la actualización de los Formatos FO-SP-00-07 ACTA PARCIAL Y FO-SP-00-09 ACTA FINAL DE OBRA MEJORAMIENTO.</t>
  </si>
  <si>
    <t>Para el cuarto trimestre de 2023, se elaboró el documento Procedimiento de Posventas, código PD-EI-00-01 "Atención a posventas de los proyectos de infraestructura educativa ejecutados a través del FFIE", el cual se encuentra publicado. Como evidencia de cumplimiento se adjunta el procedimiento firmado.</t>
  </si>
  <si>
    <t>Para el cuarto trimestre de 2023, se evidenció el documento Procedimiento de Posventas, código PD-EI-00-01 "Atención a posventas de los proyectos de infraestructura educativa ejecutados a través del FFIE", el cual se encuentra firmado.</t>
  </si>
  <si>
    <t xml:space="preserve"> Procedimiento de Posventas, código PD-EI-00-01 "Atención a posventas de los proyectos de infraestructura educativa ejecutados a través del FFIE" firmado.</t>
  </si>
  <si>
    <t>evidencia de cumplimiento de la acción se adjuntó el Procedimiento de Posventas, código PD-EI-00-01 "Atención a posventas de los proyectos de infraestructura educativa ejecutados a través del FFIE" firmado.</t>
  </si>
  <si>
    <t>Acciones al Corte Dic2023</t>
  </si>
  <si>
    <t>Para el cuarto trimestre del 2023, en la verificación de la evidencia reportada, no se aceptó el avance dado que la actualización del requerimiento alto nivel hace parte del proceso, sin embargo, el producto es un Informe de reporte de los avances y resultados del Módulo en la plataforma SNIES. Por lo que se recomienda que los avances estén acordes al producto establecido. Así mimo tener en cuenta que la fecha de finalización de la acción es 31 de enero de 2024, solicitar la reformulación de dicha fecha.</t>
  </si>
  <si>
    <t>Para el cuarto trimestre de 2023, se observa la Protocolo de Alistamiento y Entrega de Equipos de Computo ST-PT-02 en su versión 1 y se publicó en el SIG el 09 de enero de 2024. Cumpliendo la actividad en los tiempos establecidos.</t>
  </si>
  <si>
    <t>Se actualizaron procedimientos y se creo un procedimiento nuevo y una guía nueva asi: ST-PR-23_GESTIÓN DE VULNERABILIDADES ST-GU-24_GUÍA GESTIÓN DE ACTIVOS INTANGIBLES - DESARROLLOS DE SOFTWARE A LA MEDIDA ST-PR-20_V2_ACTIVOS SOFTWARE ST-PR-01_V4_GESTIÓN CATALOGO DE SERVICIOS Y NIVELES DE SERVICIO</t>
  </si>
  <si>
    <t>Para el cuarto trimestre de 2023, se observa avance en las jornadas de socialización de los documentos actualizados del proceso Gestión de servicios de TI, sin embargo, no se ha socializado el procedimiento de gestión de problemas que es el correspondiente al hallazgo. Dado que la actividad no se culmino dentro del tiempo establecido, se recomienda reformular.</t>
  </si>
  <si>
    <t xml:space="preserve">Para el cuarto trimestre de 2023, se observa la comunicación por correo a los líderes de procesos la revisión de indicadores y metas asociados al SIG. Se cumplió la actividad en el tiempo establecido. </t>
  </si>
  <si>
    <t>Para el cuarto trimestre de 2023, se observa los informes de consolidación del avance y el cumplimiento de la ejecución de los planes de mejoramiento del mes de octubre, noviembre y diciembre. Cumpliendo la actividad en el tiempo establecido. Se recomienda continuar con los informes de monitoreo de planes de mejora y su respectiva socialización por Microsoft Teams.</t>
  </si>
  <si>
    <t>Para el cuarto trimestre de 2023, se observa que la Oficina Asesora de Comunicaciones envió la formulación del plan para revisión y se encuentra en validación por parte de la Subdirección de Desarrollo Organizacional.</t>
  </si>
  <si>
    <t>Durante los periodos señalados II y III trimestres del año, se llevó a cabo la revisión de los indicadores del Sistema de Seguridad y Salud en el Trabajo. Respecto a los análisis presentados, se evidenció cumplimiento normativo acerca del denominador de los indicadores al contemplar a toda la población que trabaja con el Ministerio de Educación Nacional</t>
  </si>
  <si>
    <t>Para el cuarto trimestre del año 2023 El proceso de gestión del talento humano  presenta  dos informes de  indicadores SG-SST de los meses de abril, mayo, junio, julio, agosto y septiembre. Dando cumplimiento a la Resolución 0312 de 2019, para el cálculo de los indicadores del Sistema de Gestión en Seguridad y Salud en el Trabajo, se deben tener en cuenta como trabajadores de la entidad a los servidores públicos y contratistas que llevan a cabo sus labores en el Ministerio de Educación Nacional. De esta manera cumple con las acciones propuestas</t>
  </si>
  <si>
    <t xml:space="preserve">Dos informes de  indicadores SG-SST </t>
  </si>
  <si>
    <t xml:space="preserve">Para el cuarto trimestre del año 2023 El proceso de gestión del talento humano  presenta soportes de acta de fecha 14 de julio del 2023  en la que se evidencia reunión de socialización de los indicadores con los grupos de vinculación, Gestión del Talento Humano, Fortalecimiento de Calidad de Vida y Administración del Vínculo laborales. Igualmente, presenta acta una segunda acta con fecha 10 de noviembre se llevó a cabo la reunión de socialización de indicadores entre el equipo de la Subdirección de Talento Humano.  De esta manera cumple con las acciones propuestas. </t>
  </si>
  <si>
    <t>acta de fecha 14 de julio del 2023
 acta con fecha 10 de noviembre/ 2023</t>
  </si>
  <si>
    <t>Mediante la expedición de la Resolución 023919 del 11 de diciembre de 2023, se modificó el Manual Específico de Funciones y Competencias Laborales, el cual establece los requisitos, conocimientos, competencias y funciones de los servidores públicos del MEN. Dentro de la modificación se encontró la ficha asociada al empleo Profesional Especializado código 2028, grado 13, posición 605, empleo que tiene la responsabilidad de llevar a cabo las actividades de implementación del Sistema de Gestión de Seguridad y Salud en el Trabajo.</t>
  </si>
  <si>
    <t>Para el cuarto trimestre del año 2023 El proceso de gestión del talento humano  presenta  Manual Específico de Funciones y Competencias Laborales, el cual establece los requisitos, conocimientos, competencias y funciones de los servidores públicos del MEN. Para el empleo Profesional Especializado código 2028, grado 13, posición 605, empleo que tiene la responsabilidad de llevar a cabo las actividades de implementación del Sistema de Gestión de Seguridad y Salud en el Trabajo, sin embargo, se sugiere que dentro de los requisitos de formación académica se exija la licencia en salud ocupacional, esto debido a que tanto el decreto 1072 y resolución 0312 lo exigen dentro de la competencia del responsable del SGSST.  )</t>
  </si>
  <si>
    <t xml:space="preserve">Manual Específico de Funciones y Competencias Laborales, </t>
  </si>
  <si>
    <t>De acuerdo con el producto esperado, adjunto se relaciona el oficio mediante el cual se realiza la designación de responsabilidades frente al sistema de la profesional encargada de liderar el proceso.</t>
  </si>
  <si>
    <t xml:space="preserve">Para el cuarto trimestre del año 2023 El proceso de gestión del talento humano  presenta  como soporte de la acción un comunicado del 19 de enero de 2024 cuyo asunto fue  : Comunicado sobre responsabilidad del SG-SST y Radicado No. 2024-IE-001858. De esta manera cumple con la acción propuesta. Sin embargo, se recomienda que los soportes que se adjunten sean de fecha anteriores al cierre de la acción. </t>
  </si>
  <si>
    <t>Comunicado del 19 de enero de 2024 cuyo asunto fue  : Comunicado sobre responsabilidad del SG-SST y Radicado No. 2024-IE-001858</t>
  </si>
  <si>
    <t xml:space="preserve">el proceso  no presenta avance de la accion para este periodo </t>
  </si>
  <si>
    <t>Durante el segundo trimestre del año, se adelantó la reunión programada, con el fin de socializar con los coordinadores de los grupos internos de trabajo que tienen indicadores de gestión asociados, los resultados del periodo, los grupos involucrados son: Vinculación y Gestión del Talento Humano, Fortalecimiento de Calidad de Vida laboral y Administración del Vinculo laboral.
El viernes 10 de noviembre se llevó a cabo la reunión de socialización de indicadores entre el equipo de la Subdirección de Talento Humano, con el fin de determinar avances y acciones a tomar para mantener los indicadores de buen rendimiento y mejorar los indicadores que no se encuentran debidamente diligenciados.</t>
  </si>
  <si>
    <t xml:space="preserve">Para el cuarto trimestre de 2023, el proceso de gestión de talento humano ha presentado una solicitud para extender la fecha límite de cierre, dado que la acción estaba inicialmente programada para finalizar el 29 de diciembre de 2023. La aprobación de esta extensión se ha generado el día 22 de enero 2024, estableciendo una nueva fecha de corte para el 30 de junio de 2024. Se recomienda que, al realizar este tipo de solicitudes, se consideren los plazos previamente establecidos. 
Para el cuarto trimestre de 2023, el proceso de gestión de talento humano no presenta avance para este período. </t>
  </si>
  <si>
    <t>Se realizaron dos jornadas de sensibilización a los conductores mostrando el seguimiento y los resultados de los indicadores del Plan estratégico de seguridad vial a cargo de esta subdirección correspondiente al tercer trimestre del 2023.</t>
  </si>
  <si>
    <t>Para el cuarto trimestre del año 2023, el proceso de gestión administrativa presenta soportes de capacitación a los conductores, con fecha del 30 de octubre de 2023. Asi mismo, genera como soportes una presentación en la que se evidencia la socialización de los resultados de los indicadores asociados al cumplimiento del Plan Estratégico de Seguridad Vial en el Ministerio de Educación Nacional.</t>
  </si>
  <si>
    <t xml:space="preserve">lista de asistencia y presentacion </t>
  </si>
  <si>
    <t>las actividades de la mejora se cumplieron</t>
  </si>
  <si>
    <t>Para el cuarto trimestre del año 2023 El proceso de gestión del talento humano  presenta soportes de acta de reunión con fecha 30 de octubre del 2023, la cual tuvo como objetivo : Hacer seguimiento y actualización al Plan de Trabajo 2023 en ejecución de acuerdo con lo programado con la ARL Positiva, el corredor Gallagher, y el Ministerio de Educación Nacional. Sin embargo, la acción propuesta fue: “Actualizar la matriz IPEVAR incluyendo la identificación de riesgos viales” dada lo anterior el producto esperado seria (Matriz IPEVAR actualizada). Dada la situación anterior y en vista de que en la reunión y en el acta se registró la Solicitud de acompañamiento  a la ARL en la actualización de Matriz Legal y Matriz IPEVAR. Se aprueba el primer 20% y se solicita que el proceso genere el producto esperado.  (Actualizar la matriz IPEVAR incluyendo la identificación de riesgos viales”) (Matriz IPEVAR actualizada)</t>
  </si>
  <si>
    <t xml:space="preserve"> acta de reunión con fecha 30 de octubre del 2023</t>
  </si>
  <si>
    <t>Se determinaron los anexos requeridos por la Resolución # del 2022, en el marco de la implementación del PESV, los cuales fueron actualizados en el SIG durante el mes de noviembre.</t>
  </si>
  <si>
    <t>Para el cuarto trimestre del año 2023 El proceso de gestión del talento humano  presenta soportes de anexos utilizados en la última versión del PESV  año 2023
•	INSPECCIONES PROGRAMADAS (Código: AD-FT-04 Versión: 04)
•	RUTOGRAMA (Código: AD-FT- 51 Versión: 01)
•	HOJA DE VIDA DE VEHÍCULOS (Código: AD-FT-50 Versión: 01).
•	FORMATO INSPECCION PREOPERACIONAL VEHICULOS Código: AD-FT-40 Versión: 02
•	PLAN DE MANTENIMIENTO PREVENTIVO DE VEHÍCULOS Código: AD-FT-47 Versión: 01
De esta manera cumple con las acciones propuestas.</t>
  </si>
  <si>
    <t>anexos utilizados en la última versión del PESV  año 2023
•	INSPECCIONES PROGRAMADAS (Código: AD-FT-04 Versión: 04)
•	RUTOGRAMA (Código: AD-FT- 51 Versión: 01)
•	HOJA DE VIDA DE VEHÍCULOS (Código: AD-FT-50 Versión: 01).
•	FORMATO INSPECCION PREOPERACIONAL VEHICULOS Código: AD-FT-40 Versión: 02
•	PLAN DE MANTENIMIENTO PREVENTIVO DE VEHÍCULOS Código: AD-FT-47 Versión: 01</t>
  </si>
  <si>
    <t>Se elaboró el Plan Estratégico de Seguridad Vial, se publicó en la página web de la entidad el 17 de noviembre del 2023 y se divulgó en los canales institucionales de la entidad el día 22 diciembre de 2023.</t>
  </si>
  <si>
    <t>Para el cuarto trimestre del año 2023, el proceso de Gestión del Talento Humano presenta como producto el PESV, publicado con vigencia para el mismo año. Sin embargo, no se evidencia la divulgación; presentan el Diagnóstico PESV y el Plan Estratégico de Seguridad Vial, ambos correspondientes a la versión 2023. igualmente presenta divulgación. a traves del comunicado realziado el  vienes  22/12/2023 12:17.</t>
  </si>
  <si>
    <t>Plan Estratégico de Seguridad Vial,  Y  divulgación. a traves del comunicado realziado el  vienes  22/12/2023 12:17.</t>
  </si>
  <si>
    <t>Para el cuarto trimestre del año 2023, el proceso de gestion administrativa no presenta avance para este periodo. Fecha de vencimiento de la acción 29 de marzo de 2024</t>
  </si>
  <si>
    <t xml:space="preserve">El proceso  no presenta avance de la accion para este periodo </t>
  </si>
  <si>
    <t>Se realiza la solicitud a la entidad competente para realizar la actividades necesarias en los andenes tales como: Mantenimiento de los andenes que rodean el Ministerio de Educación Nacional. * Instalación de indicadores táctiles de advertencia en los obstáculos, riesgos y cambios de nivel que presenta el andén. * Instalación de indicadores táctiles de dirección en los andenes. * Generar contraste visual e indicadores táctiles de alerta alrededor de los postes, señales y alcorques, escaleras y barreras que se encuentran en el andén. * Contar con un paradero próximo a las entidades de función pública</t>
  </si>
  <si>
    <t>Para el cuarto trimestre del año 2023 el proceso de gestión administrativa presenta  soporte de comunicado realizado a la Unidad Administrativa Especial de Rehabilitación y Mantenimiento Vial. Con fecha 27 de diciembre de 2023   y radicado No 2023-EE-331692.</t>
  </si>
  <si>
    <t>comunicado realizado a la Unidad Administrativa Especial de Rehabilitación y Mantenimiento Vial. Con fecha 27 de diciembre de 2023   y radicado No 2023-EE-331692.</t>
  </si>
  <si>
    <t>Para el cuarto trimestre del año 2023, el proceso de gestion administrativa no presenta avance para este periodo. Fecha de vencimiento de la acción 31 de marzo de 2024</t>
  </si>
  <si>
    <t>El Procedimiento gestión de comisiones de servicio al interior exterior fue actualizado y publicado el 30 de octubre del 2023 de acuerdo con lo establecido en la acción de mejora.</t>
  </si>
  <si>
    <t>Para el cuarto trimestre del año 2023, el  proceso de gestión administrativa cumple con las actividades propuestas. Se evidencia Procedimiento Gestión De Comisiones De Servicio Al Interior / Exterior  ( Código: AD-PR-01 Versión 11)</t>
  </si>
  <si>
    <t>Procedimiento Gestión De Comisiones De Servicio Al Interior / Exterior  ( Código: AD-PR-01 Versión 11)</t>
  </si>
  <si>
    <t xml:space="preserve">El proceso  no presenta avance de la acción para este periodo </t>
  </si>
  <si>
    <t>Para el cuarto trimestre del año 2023, el proceso de Gestion Documental  no presenta avance para este periodo. Fecha de vencimiento de la acción 31 de diciembre  de 2024</t>
  </si>
  <si>
    <t xml:space="preserve">no se presenta avance para esta periodo </t>
  </si>
  <si>
    <t>Para el cuarto trimestre del año 2023, el proceso de gestion Documental  no presenta avance para este periodo. Fecha de vencimiento de la acción 30 de marzo de 2024</t>
  </si>
  <si>
    <t>Durante el 2023 se publicó el Sistema Integrado de Conservación SIC en la página del MEN.</t>
  </si>
  <si>
    <t xml:space="preserve">Para el cuarto trimestre del año 2023,el proceso de gestion Documental  presenta la publicacion del plan sistema integrado de conservacion, sin embargo se recomienda que una vez se realice la actualizacion sea publicada la nueva version </t>
  </si>
  <si>
    <t xml:space="preserve">publicacion del plan sistema integrado de conservacion, </t>
  </si>
  <si>
    <t>Para el cuarto trimestre del año 2023,el proceso de gestion Documental presenta soporte de eliminacion de plan sistema integrado de conservacionde fecha 1 de noviembre del 2023.</t>
  </si>
  <si>
    <t>plan sistema integrado de conservacionde fecha 1 de noviembre del 2023</t>
  </si>
  <si>
    <t>Para el cuarto trimestre del año 2023, el proceso de servicio al ciudadano  no presenta avance para este periodo. Fecha de vencimiento de la acción 31 de marzo de 2024</t>
  </si>
  <si>
    <t xml:space="preserve">Para el cuarto trimestre del año 2023,este plan se encuentra en revision por parte de la SDO </t>
  </si>
  <si>
    <t>Para el cuarto trimestre del año 2023, el proceso de servicio al ciudadano  no presenta avance para este periodo. Fecha de vencimiento de la acción 30 de junio de 2024</t>
  </si>
  <si>
    <t>Se propone y se hace una actualización del documento de contexto, alineado con el PND, en el marco del proyecto de formalización laboral y rediseño institucional. Se adjunta como evidencia los documentos propuestos que están en proceso de validación, socialización y publicación.</t>
  </si>
  <si>
    <t>Para el cuarto trimestre del año 2023, el proceso de Gestion de Procesos y Mejora presenta como avance para este perioro: documento : Análisis del entorno y prospectiva 2022-2023   Versión 3. 1 de diciembre 2023, Plan de Acción resultado del análisis de contexto interno y externo y Matriz de herramienta de evaluación inteligencia competitiva organizacional.</t>
  </si>
  <si>
    <t xml:space="preserve"> Análisis del entorno y prospectiva 2022-2023   Versión 3. 1 de diciembre 2023, Plan de Acción resultado del análisis de contexto interno y externo y Matriz de herramienta de evaluación inteligencia competitiva organizacional.</t>
  </si>
  <si>
    <t>Para el cuarto trimestre del año 2023, el proceso de Gestion de Procesos y Mejora presenta no presenta avance para este periodo:. Fecha de vencimiento de la acción 31 de enero  de 2024</t>
  </si>
  <si>
    <t xml:space="preserve">Para el cuarto trimestre del año 2023,este plan se encuentra en revision por parte del jefe de la dependencia </t>
  </si>
  <si>
    <t xml:space="preserve">Para el cuarto trimestre del año 2023. No ha sido formualdo el plan por parte del responsable </t>
  </si>
  <si>
    <t>En su momento no existía un control o seguimiento para hacer la publicación de la actualización del Programa de Gestión Documental (PGD) ya que el personal encargado no sabía que se debía publicar En esa plataforma.U1461</t>
  </si>
  <si>
    <t>Realizar anualmente la publicación actualizada del Programa de Gestión Documental (PGD), cuando se requiera en la pagina de el Ministerio.</t>
  </si>
  <si>
    <t>Plan de Gestión Documental (PGD) actualizado.</t>
  </si>
  <si>
    <t>Para el cuarto trimestre del año 2023,este plan se encuentra en revision por parte de la SDO</t>
  </si>
  <si>
    <t>Para el cuarto trimestre del año 2023,este plan se encuentra en revision por parte de la SDO.</t>
  </si>
  <si>
    <t>Fecha Fin inicial: 11/09/2023
Reformulada 30-08-2023 (15/10/2023)
Reformulada 06-10-2023 (30/12/2023)
Reformulada 26-12-2023 (30/04/2023)</t>
  </si>
  <si>
    <t xml:space="preserve">Fecha Fin inicial: 15/08/2023
Reformulada 26-07-2022 (29/09/2023)
Reformulada 11-10-2023 (30/11/2023)
</t>
  </si>
  <si>
    <t>3. Realizar la conciliación de los registros de embargo pendientes</t>
  </si>
  <si>
    <t>Actualizar el análisis de contexto del SIG</t>
  </si>
  <si>
    <t>Se llevaron a cabo las actividades de bienestar y en su ejecución se tuvo en cuenta la socialización para la apropiación del código de integridad.</t>
  </si>
  <si>
    <t>Con corte al 31 de diciembre se observa el Informe Estrategias para la promoción de la transparencia, la integridad y la prevención de la corrupción donde se relacionan los eventos del Ministerio, para movilizar el código de integridad, Reinducción del MEN, Socialización del Modelo de Cultura, entre otros.</t>
  </si>
  <si>
    <t>ANALISIS DEL PLAN DE MEJORAMIENTO A CORTE DE DICIEMBRE DE 2023</t>
  </si>
  <si>
    <t xml:space="preserve">	31-12-2024</t>
  </si>
  <si>
    <t>03 03 01</t>
  </si>
  <si>
    <t>03 03 02</t>
  </si>
  <si>
    <t>03 02 01</t>
  </si>
  <si>
    <t>03 04 01</t>
  </si>
  <si>
    <t>014 05 01</t>
  </si>
  <si>
    <t>08 04 01</t>
  </si>
  <si>
    <t>08 04 02</t>
  </si>
  <si>
    <t>08 05 01</t>
  </si>
  <si>
    <t>08 06 01</t>
  </si>
  <si>
    <t>04 06 01</t>
  </si>
  <si>
    <t>17 10 01</t>
  </si>
  <si>
    <t>017 10 02</t>
  </si>
  <si>
    <t>017 11 01</t>
  </si>
  <si>
    <t>017 11 02</t>
  </si>
  <si>
    <t>017 11 03</t>
  </si>
  <si>
    <t>017 12 01</t>
  </si>
  <si>
    <t xml:space="preserve">017 12 02 </t>
  </si>
  <si>
    <t>017 12 03</t>
  </si>
  <si>
    <t>017 13 01</t>
  </si>
  <si>
    <t>017 13 02</t>
  </si>
  <si>
    <t xml:space="preserve">017 13 03 </t>
  </si>
  <si>
    <t>017 14 01</t>
  </si>
  <si>
    <t>017 14 02</t>
  </si>
  <si>
    <t>017 14 03</t>
  </si>
  <si>
    <t>017 15 01</t>
  </si>
  <si>
    <t>017 15 02</t>
  </si>
  <si>
    <t>017 15 03</t>
  </si>
  <si>
    <t>017 16 01</t>
  </si>
  <si>
    <t>017 16 02</t>
  </si>
  <si>
    <t>017 16 03</t>
  </si>
  <si>
    <t>017 21 01</t>
  </si>
  <si>
    <t>017 21 02</t>
  </si>
  <si>
    <t>017 21 03</t>
  </si>
  <si>
    <t>020 06 01</t>
  </si>
  <si>
    <t>020 06 02</t>
  </si>
  <si>
    <t>020 06 03</t>
  </si>
  <si>
    <t>025 19 01</t>
  </si>
  <si>
    <t>025 19 02</t>
  </si>
  <si>
    <t>025 19 03</t>
  </si>
  <si>
    <t>025 20 01</t>
  </si>
  <si>
    <t>25 20 02</t>
  </si>
  <si>
    <t>25 20 03</t>
  </si>
  <si>
    <t>25 21 01</t>
  </si>
  <si>
    <t xml:space="preserve">25 21 02 </t>
  </si>
  <si>
    <t>25 21 03</t>
  </si>
  <si>
    <t>025 22 01</t>
  </si>
  <si>
    <t>025 22 02</t>
  </si>
  <si>
    <t>25 22 03</t>
  </si>
  <si>
    <t>024 46 01</t>
  </si>
  <si>
    <t>024 46 02</t>
  </si>
  <si>
    <t>031 24 01</t>
  </si>
  <si>
    <t>031 24 02</t>
  </si>
  <si>
    <t>031 24 03</t>
  </si>
  <si>
    <t>022 11 01</t>
  </si>
  <si>
    <t>22 11 02</t>
  </si>
  <si>
    <t>22 11 03</t>
  </si>
  <si>
    <t>22 12 01</t>
  </si>
  <si>
    <t>22 12 02</t>
  </si>
  <si>
    <t>22 12 03</t>
  </si>
  <si>
    <t>22 13 01</t>
  </si>
  <si>
    <t>22 13 02</t>
  </si>
  <si>
    <t>22 13 03</t>
  </si>
  <si>
    <t>22 13 04</t>
  </si>
  <si>
    <t>22 14 01</t>
  </si>
  <si>
    <t>22 14 02</t>
  </si>
  <si>
    <t>22 14 03</t>
  </si>
  <si>
    <t>22 15 01</t>
  </si>
  <si>
    <t xml:space="preserve">22 15 02 </t>
  </si>
  <si>
    <t>22 15 03</t>
  </si>
  <si>
    <t>22 16 01</t>
  </si>
  <si>
    <t>22 16 02</t>
  </si>
  <si>
    <t>022 16 03</t>
  </si>
  <si>
    <t>22 16 04</t>
  </si>
  <si>
    <t>22 16 05</t>
  </si>
  <si>
    <t>22 25 01</t>
  </si>
  <si>
    <t>22 25 02</t>
  </si>
  <si>
    <t>22 25 03</t>
  </si>
  <si>
    <t>22 26 01</t>
  </si>
  <si>
    <t>18 13 01</t>
  </si>
  <si>
    <t>18 13 02</t>
  </si>
  <si>
    <t>18 13 03</t>
  </si>
  <si>
    <t>18 14 01</t>
  </si>
  <si>
    <t>18 14 02</t>
  </si>
  <si>
    <t>18 14 03</t>
  </si>
  <si>
    <t>18 15 01</t>
  </si>
  <si>
    <t>18 15 02</t>
  </si>
  <si>
    <t>18 15 03</t>
  </si>
  <si>
    <t xml:space="preserve">18 16 01 </t>
  </si>
  <si>
    <t>18 16 02</t>
  </si>
  <si>
    <t>18 16 03</t>
  </si>
  <si>
    <t>18 17 01</t>
  </si>
  <si>
    <t>18 17 02</t>
  </si>
  <si>
    <t>18 17 03</t>
  </si>
  <si>
    <t xml:space="preserve">18 18 01 </t>
  </si>
  <si>
    <t>18 18 02</t>
  </si>
  <si>
    <t>18 18 03</t>
  </si>
  <si>
    <t>018 18 04</t>
  </si>
  <si>
    <t>18 18 05</t>
  </si>
  <si>
    <t>18 19 01</t>
  </si>
  <si>
    <t>18 30 01</t>
  </si>
  <si>
    <t>18 30 02</t>
  </si>
  <si>
    <t>18 30 03</t>
  </si>
  <si>
    <t>18 31 01</t>
  </si>
  <si>
    <t>18 31 02</t>
  </si>
  <si>
    <t>18 31 03</t>
  </si>
  <si>
    <t>18 32 01</t>
  </si>
  <si>
    <t>18 32 02</t>
  </si>
  <si>
    <t>18 32 03</t>
  </si>
  <si>
    <t>30 15 01</t>
  </si>
  <si>
    <t>29 03 01</t>
  </si>
  <si>
    <t>029 04 01</t>
  </si>
  <si>
    <t>29 04 02</t>
  </si>
  <si>
    <t>29 04 03</t>
  </si>
  <si>
    <t>29 04 04</t>
  </si>
  <si>
    <t>029 04 05</t>
  </si>
  <si>
    <t>029 05 01</t>
  </si>
  <si>
    <t>029 05 02</t>
  </si>
  <si>
    <t>029 05 03</t>
  </si>
  <si>
    <t>029 05 04</t>
  </si>
  <si>
    <t>029 05 05</t>
  </si>
  <si>
    <t>029 06 01</t>
  </si>
  <si>
    <t>029 06 02</t>
  </si>
  <si>
    <t>029 06 03</t>
  </si>
  <si>
    <t>029 06 04</t>
  </si>
  <si>
    <t>029 06 05</t>
  </si>
  <si>
    <t>029 07 01</t>
  </si>
  <si>
    <t>029 07 02</t>
  </si>
  <si>
    <t>029 07 03</t>
  </si>
  <si>
    <t>029 07 04</t>
  </si>
  <si>
    <t>029 07 05</t>
  </si>
  <si>
    <t>029 08 01</t>
  </si>
  <si>
    <t>029 08 02</t>
  </si>
  <si>
    <t>029 08 03</t>
  </si>
  <si>
    <t>029 08 04</t>
  </si>
  <si>
    <t>029 08 05</t>
  </si>
  <si>
    <t>029 09 01</t>
  </si>
  <si>
    <t>029 09 02</t>
  </si>
  <si>
    <t>029 09 03</t>
  </si>
  <si>
    <t>029 09 04</t>
  </si>
  <si>
    <t>029 09 05</t>
  </si>
  <si>
    <t>023 09 01</t>
  </si>
  <si>
    <t>023 09 02</t>
  </si>
  <si>
    <t>023 09 03</t>
  </si>
  <si>
    <t>023 09 04</t>
  </si>
  <si>
    <t>023 09 05</t>
  </si>
  <si>
    <t>023 10 01</t>
  </si>
  <si>
    <t>023 10 02</t>
  </si>
  <si>
    <t>023 10 03</t>
  </si>
  <si>
    <t>023 11 01</t>
  </si>
  <si>
    <t>023 11 02</t>
  </si>
  <si>
    <t>023 11 03</t>
  </si>
  <si>
    <t>023 12 01</t>
  </si>
  <si>
    <t>023 13 01</t>
  </si>
  <si>
    <t>023 14 01</t>
  </si>
  <si>
    <t>023 15 01</t>
  </si>
  <si>
    <t>023 15 02</t>
  </si>
  <si>
    <t>023 16 01</t>
  </si>
  <si>
    <t>023 16 02</t>
  </si>
  <si>
    <t>023 16 03</t>
  </si>
  <si>
    <t xml:space="preserve">023 17 01 </t>
  </si>
  <si>
    <t xml:space="preserve">023 17 02 </t>
  </si>
  <si>
    <t>023 17 03</t>
  </si>
  <si>
    <t>023 19 01</t>
  </si>
  <si>
    <t>023 19 02</t>
  </si>
  <si>
    <t>023 19 03</t>
  </si>
  <si>
    <t>023 20 01</t>
  </si>
  <si>
    <t>023 20 02</t>
  </si>
  <si>
    <t xml:space="preserve">023 20 03 </t>
  </si>
  <si>
    <t>023 21 01</t>
  </si>
  <si>
    <t>023 21 02</t>
  </si>
  <si>
    <t>023 21 03</t>
  </si>
  <si>
    <t>023 22 01</t>
  </si>
  <si>
    <t>023 22 02</t>
  </si>
  <si>
    <t>023 22 03</t>
  </si>
  <si>
    <t>016 13 01</t>
  </si>
  <si>
    <t>019 09 01</t>
  </si>
  <si>
    <t>019 09 02</t>
  </si>
  <si>
    <t>019 09 03</t>
  </si>
  <si>
    <t>019 10 01</t>
  </si>
  <si>
    <t>019 10 02</t>
  </si>
  <si>
    <t>019 10 03</t>
  </si>
  <si>
    <t>027 05 01</t>
  </si>
  <si>
    <t>027 21 01</t>
  </si>
  <si>
    <t>027 21 02</t>
  </si>
  <si>
    <t>027 22 01</t>
  </si>
  <si>
    <t>027 22 02</t>
  </si>
  <si>
    <t>027 23 01</t>
  </si>
  <si>
    <t>027 23 02</t>
  </si>
  <si>
    <t>2023-MR-01</t>
  </si>
  <si>
    <t>Durante la validación de los procedimientos  "Vinculación del Talento Humano" (códigoTH-PR-21, versión 6) y Selección del Talento Humano (código TH-PR-01, versión 4), se ha detectado un incumplimiento de los numerales 7.5.2 y 7.5.3 de la norma ISO 9001:2015. Se ha constatado que los procedimientos no han sido actualizados de acuerdo con los cambios aplicables a la Resolución de encargo 020975 del 3 de noviembre de 2022. Al no contar con los procedimientos actualizados, se compromete la integridad y la efectividad del sistema de gestión de calidad en el proceso de talento humano. Se recomienda tomar acciones correctivas para actualizar y controlar la documentación de manera adecuada, garantizando la conformidad con los requisitos normativos y asegurando la disponibilidad de información actualizada y controlada.</t>
  </si>
  <si>
    <t>2022-G-05</t>
  </si>
  <si>
    <t xml:space="preserve"> 7 de febrero de 2023</t>
  </si>
  <si>
    <t>ICONTEC-2023</t>
  </si>
  <si>
    <t>Plan de mejoramiento cerrado como no efectivo 1079</t>
  </si>
  <si>
    <t>2023-G-01</t>
  </si>
  <si>
    <t>2023-G-05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</si>
</sst>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2]\ * #,##0.00_ ;_ [$€-2]\ * \-#,##0.00_ ;_ [$€-2]\ * &quot;-&quot;??_ "/>
    <numFmt numFmtId="165" formatCode="yyyy/mm/dd"/>
    <numFmt numFmtId="166" formatCode="_ * #,##0.00_ ;_ * \-#,##0.00_ ;_ * &quot;-&quot;??_ ;_ @_ "/>
    <numFmt numFmtId="167" formatCode="d/m/yyyy"/>
  </numFmts>
  <fonts count="25" x14ac:knownFonts="1">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sz val="11"/>
      <color rgb="FF000000"/>
      <name val="Calibri"/>
      <family val="2"/>
      <scheme val="minor"/>
    </font>
    <font>
      <b/>
      <sz val="12"/>
      <color indexed="9"/>
      <name val="Arial Narrow"/>
      <family val="2"/>
    </font>
    <font>
      <b/>
      <sz val="12"/>
      <color indexed="10"/>
      <name val="Arial Narrow"/>
      <family val="2"/>
    </font>
    <font>
      <sz val="12"/>
      <color theme="0"/>
      <name val="Arial Narrow"/>
      <family val="2"/>
    </font>
    <font>
      <sz val="12"/>
      <color indexed="9"/>
      <name val="Arial Narrow"/>
      <family val="2"/>
    </font>
    <font>
      <b/>
      <sz val="12"/>
      <color theme="0"/>
      <name val="Arial Narrow"/>
      <family val="2"/>
    </font>
    <font>
      <sz val="12"/>
      <color theme="1"/>
      <name val="Arial Narrow"/>
      <family val="2"/>
    </font>
    <font>
      <b/>
      <sz val="12"/>
      <color theme="1"/>
      <name val="Arial Narrow"/>
      <family val="2"/>
    </font>
    <font>
      <sz val="11"/>
      <color indexed="8"/>
      <name val="Calibri"/>
      <family val="2"/>
    </font>
    <font>
      <sz val="8"/>
      <name val="Calibri"/>
      <family val="2"/>
      <scheme val="minor"/>
    </font>
    <font>
      <b/>
      <sz val="16"/>
      <color theme="0"/>
      <name val="Arial Narrow"/>
      <family val="2"/>
    </font>
    <font>
      <b/>
      <sz val="14"/>
      <name val="Arial Narrow"/>
      <family val="2"/>
    </font>
    <font>
      <b/>
      <sz val="11"/>
      <color theme="1"/>
      <name val="Calibri"/>
      <family val="2"/>
      <scheme val="minor"/>
    </font>
    <font>
      <sz val="14"/>
      <name val="Arial Narrow"/>
      <family val="2"/>
    </font>
    <font>
      <b/>
      <sz val="11"/>
      <color indexed="9"/>
      <name val="Arial Narrow"/>
      <family val="2"/>
    </font>
    <font>
      <sz val="12"/>
      <color rgb="FFFF0000"/>
      <name val="Arial Narrow"/>
      <family val="2"/>
    </font>
    <font>
      <sz val="12"/>
      <color rgb="FF000000"/>
      <name val="Arial Narrow"/>
      <family val="2"/>
    </font>
    <font>
      <sz val="11"/>
      <color theme="1"/>
      <name val="Arial"/>
      <family val="2"/>
    </font>
    <font>
      <sz val="12"/>
      <color rgb="FF000000"/>
      <name val="Arial Narrow"/>
      <family val="2"/>
    </font>
    <font>
      <b/>
      <sz val="12"/>
      <color rgb="FFFF0000"/>
      <name val="Arial Narrow"/>
      <family val="2"/>
    </font>
  </fonts>
  <fills count="21">
    <fill>
      <patternFill patternType="none"/>
    </fill>
    <fill>
      <patternFill patternType="gray125"/>
    </fill>
    <fill>
      <patternFill patternType="solid">
        <fgColor indexed="56"/>
        <bgColor indexed="64"/>
      </patternFill>
    </fill>
    <fill>
      <patternFill patternType="solid">
        <fgColor indexed="55"/>
        <bgColor indexed="64"/>
      </patternFill>
    </fill>
    <fill>
      <patternFill patternType="solid">
        <fgColor rgb="FF003366"/>
        <bgColor indexed="64"/>
      </patternFill>
    </fill>
    <fill>
      <patternFill patternType="solid">
        <fgColor indexed="30"/>
        <bgColor indexed="64"/>
      </patternFill>
    </fill>
    <fill>
      <patternFill patternType="solid">
        <fgColor indexed="22"/>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58F4AA"/>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9" tint="-0.249977111117893"/>
        <bgColor indexed="64"/>
      </patternFill>
    </fill>
  </fills>
  <borders count="14">
    <border>
      <left/>
      <right/>
      <top/>
      <bottom/>
      <diagonal/>
    </border>
    <border>
      <left/>
      <right/>
      <top/>
      <bottom style="thin">
        <color auto="1"/>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s>
  <cellStyleXfs count="19">
    <xf numFmtId="0" fontId="0" fillId="0" borderId="0"/>
    <xf numFmtId="9" fontId="1" fillId="0" borderId="0" applyFont="0" applyFill="0" applyBorder="0" applyAlignment="0" applyProtection="0"/>
    <xf numFmtId="0" fontId="2" fillId="0" borderId="0"/>
    <xf numFmtId="164" fontId="2" fillId="0" borderId="0"/>
    <xf numFmtId="164" fontId="1" fillId="0" borderId="0"/>
    <xf numFmtId="0" fontId="2" fillId="0" borderId="0"/>
    <xf numFmtId="164" fontId="2" fillId="0" borderId="0"/>
    <xf numFmtId="0" fontId="5" fillId="0" borderId="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0" fontId="2" fillId="0" borderId="0"/>
  </cellStyleXfs>
  <cellXfs count="141">
    <xf numFmtId="0" fontId="0" fillId="0" borderId="0" xfId="0"/>
    <xf numFmtId="0" fontId="6" fillId="2" borderId="6" xfId="2" applyFont="1" applyFill="1" applyBorder="1" applyAlignment="1">
      <alignment horizontal="center" vertical="center" wrapText="1"/>
    </xf>
    <xf numFmtId="3" fontId="8" fillId="4" borderId="7" xfId="3" applyNumberFormat="1" applyFont="1" applyFill="1" applyBorder="1" applyAlignment="1">
      <alignment horizontal="center" vertical="center" wrapText="1"/>
    </xf>
    <xf numFmtId="0" fontId="11" fillId="0" borderId="0" xfId="0" applyFont="1"/>
    <xf numFmtId="0" fontId="11" fillId="0" borderId="0" xfId="0" applyFont="1" applyAlignment="1">
      <alignment horizontal="center" vertical="center"/>
    </xf>
    <xf numFmtId="0" fontId="11" fillId="0" borderId="0" xfId="0" applyFont="1" applyAlignment="1">
      <alignment horizontal="center" vertical="center" wrapText="1"/>
    </xf>
    <xf numFmtId="0" fontId="6" fillId="2" borderId="9" xfId="2" applyFont="1" applyFill="1" applyBorder="1" applyAlignment="1">
      <alignment horizontal="center" vertical="center" wrapText="1"/>
    </xf>
    <xf numFmtId="0" fontId="6" fillId="2" borderId="8" xfId="2" applyFont="1" applyFill="1" applyBorder="1" applyAlignment="1">
      <alignment horizontal="center" vertical="center"/>
    </xf>
    <xf numFmtId="1" fontId="3" fillId="3" borderId="8" xfId="0" applyNumberFormat="1" applyFont="1" applyFill="1" applyBorder="1" applyAlignment="1">
      <alignment horizontal="center" vertical="center"/>
    </xf>
    <xf numFmtId="0" fontId="3" fillId="3" borderId="8" xfId="0" applyFont="1" applyFill="1" applyBorder="1" applyAlignment="1">
      <alignment horizontal="center" vertical="center" wrapText="1"/>
    </xf>
    <xf numFmtId="0" fontId="6" fillId="2" borderId="8" xfId="2" applyFont="1" applyFill="1" applyBorder="1" applyAlignment="1">
      <alignment horizontal="center" vertical="center" wrapText="1"/>
    </xf>
    <xf numFmtId="1" fontId="9" fillId="2" borderId="8" xfId="2" applyNumberFormat="1" applyFont="1" applyFill="1" applyBorder="1" applyAlignment="1">
      <alignment horizontal="center" vertical="center" wrapText="1"/>
    </xf>
    <xf numFmtId="0" fontId="11" fillId="0" borderId="0" xfId="0" applyFont="1" applyAlignment="1">
      <alignment wrapText="1"/>
    </xf>
    <xf numFmtId="0" fontId="0" fillId="0" borderId="0" xfId="0" applyAlignment="1">
      <alignment horizontal="center" vertical="center"/>
    </xf>
    <xf numFmtId="0" fontId="12" fillId="0" borderId="0" xfId="0" applyFont="1" applyAlignment="1">
      <alignment horizontal="center" vertical="center" wrapText="1"/>
    </xf>
    <xf numFmtId="165" fontId="11" fillId="0" borderId="0" xfId="0" applyNumberFormat="1" applyFont="1" applyAlignment="1">
      <alignment horizontal="center" vertical="center" wrapText="1"/>
    </xf>
    <xf numFmtId="0" fontId="0" fillId="0" borderId="0" xfId="0" applyAlignment="1">
      <alignment horizontal="center"/>
    </xf>
    <xf numFmtId="0" fontId="0" fillId="0" borderId="7" xfId="0" applyBorder="1" applyAlignment="1">
      <alignment horizontal="center"/>
    </xf>
    <xf numFmtId="0" fontId="17" fillId="0" borderId="7" xfId="0" applyFont="1" applyBorder="1" applyAlignment="1">
      <alignment horizontal="center"/>
    </xf>
    <xf numFmtId="0" fontId="17" fillId="0" borderId="7" xfId="0" applyFont="1" applyBorder="1" applyAlignment="1">
      <alignment vertical="center"/>
    </xf>
    <xf numFmtId="0" fontId="4" fillId="0" borderId="0" xfId="0" applyFont="1"/>
    <xf numFmtId="0" fontId="4" fillId="0" borderId="0" xfId="0" applyFont="1" applyAlignment="1">
      <alignment horizontal="center" vertical="center"/>
    </xf>
    <xf numFmtId="0" fontId="4" fillId="7" borderId="0" xfId="0" applyFont="1" applyFill="1" applyAlignment="1">
      <alignment horizontal="center" vertical="center"/>
    </xf>
    <xf numFmtId="0" fontId="0" fillId="11" borderId="7" xfId="0" applyFill="1" applyBorder="1"/>
    <xf numFmtId="0" fontId="0" fillId="0" borderId="7" xfId="0" applyBorder="1" applyAlignment="1">
      <alignment horizontal="left" vertical="center" indent="2"/>
    </xf>
    <xf numFmtId="0" fontId="0" fillId="0" borderId="7" xfId="0" applyBorder="1" applyAlignment="1">
      <alignment horizontal="center" vertical="center"/>
    </xf>
    <xf numFmtId="9" fontId="0" fillId="0" borderId="7" xfId="1" applyFont="1" applyBorder="1" applyAlignment="1">
      <alignment horizontal="center" vertical="center"/>
    </xf>
    <xf numFmtId="0" fontId="0" fillId="0" borderId="7" xfId="0" applyBorder="1" applyAlignment="1">
      <alignment horizontal="left" vertical="center" wrapText="1" indent="2"/>
    </xf>
    <xf numFmtId="0" fontId="0" fillId="11" borderId="7" xfId="0" applyFill="1" applyBorder="1" applyAlignment="1">
      <alignment horizontal="center"/>
    </xf>
    <xf numFmtId="0" fontId="0" fillId="11" borderId="7" xfId="0" applyFill="1" applyBorder="1" applyAlignment="1">
      <alignment horizontal="center" vertical="center"/>
    </xf>
    <xf numFmtId="9" fontId="0" fillId="11" borderId="7" xfId="1" applyFont="1" applyFill="1" applyBorder="1" applyAlignment="1">
      <alignment horizontal="center" vertical="center"/>
    </xf>
    <xf numFmtId="0" fontId="0" fillId="0" borderId="7" xfId="0" applyBorder="1" applyAlignment="1">
      <alignment horizontal="left" vertical="center" indent="4"/>
    </xf>
    <xf numFmtId="0" fontId="0" fillId="0" borderId="7" xfId="0" applyBorder="1" applyAlignment="1">
      <alignment horizontal="left" indent="2"/>
    </xf>
    <xf numFmtId="0" fontId="17" fillId="14" borderId="7" xfId="0" applyFont="1" applyFill="1" applyBorder="1" applyAlignment="1">
      <alignment vertical="center"/>
    </xf>
    <xf numFmtId="14" fontId="12" fillId="0" borderId="0" xfId="0" applyNumberFormat="1" applyFont="1"/>
    <xf numFmtId="0" fontId="0" fillId="0" borderId="0" xfId="0" applyAlignment="1">
      <alignment horizontal="left" indent="2"/>
    </xf>
    <xf numFmtId="0" fontId="17" fillId="14" borderId="11" xfId="0" applyFont="1" applyFill="1" applyBorder="1" applyAlignment="1">
      <alignment vertical="center" wrapText="1"/>
    </xf>
    <xf numFmtId="0" fontId="11" fillId="9" borderId="0" xfId="0" applyFont="1" applyFill="1" applyAlignment="1">
      <alignment horizontal="center" vertical="center" wrapText="1"/>
    </xf>
    <xf numFmtId="0" fontId="17" fillId="11" borderId="7" xfId="0" applyFont="1" applyFill="1" applyBorder="1" applyAlignment="1">
      <alignment vertical="center" wrapText="1"/>
    </xf>
    <xf numFmtId="0" fontId="17" fillId="15" borderId="7" xfId="0" applyFont="1" applyFill="1" applyBorder="1" applyAlignment="1">
      <alignment vertical="center" wrapText="1"/>
    </xf>
    <xf numFmtId="0" fontId="17" fillId="13" borderId="7" xfId="0" applyFont="1" applyFill="1" applyBorder="1" applyAlignment="1">
      <alignment vertical="center" wrapText="1"/>
    </xf>
    <xf numFmtId="0" fontId="17" fillId="16" borderId="7" xfId="0" applyFont="1" applyFill="1" applyBorder="1" applyAlignment="1">
      <alignment horizontal="center" vertical="center" wrapText="1"/>
    </xf>
    <xf numFmtId="9" fontId="0" fillId="0" borderId="0" xfId="1" applyFont="1" applyFill="1" applyBorder="1" applyAlignment="1">
      <alignment horizontal="center" vertical="center"/>
    </xf>
    <xf numFmtId="9" fontId="0" fillId="0" borderId="0" xfId="0" applyNumberFormat="1" applyAlignment="1">
      <alignment horizontal="center"/>
    </xf>
    <xf numFmtId="0" fontId="17" fillId="0" borderId="0" xfId="0" applyFont="1"/>
    <xf numFmtId="0" fontId="17" fillId="0" borderId="7" xfId="0" applyFont="1" applyBorder="1"/>
    <xf numFmtId="0" fontId="0" fillId="18" borderId="7" xfId="0" applyFill="1" applyBorder="1" applyAlignment="1">
      <alignment horizontal="center"/>
    </xf>
    <xf numFmtId="0" fontId="0" fillId="18" borderId="7" xfId="0" applyFill="1" applyBorder="1" applyAlignment="1">
      <alignment horizontal="center" vertical="center"/>
    </xf>
    <xf numFmtId="0" fontId="0" fillId="0" borderId="0" xfId="0" pivotButton="1"/>
    <xf numFmtId="0" fontId="0" fillId="0" borderId="0" xfId="0" applyAlignment="1">
      <alignment horizontal="left"/>
    </xf>
    <xf numFmtId="0" fontId="0" fillId="0" borderId="7" xfId="0" applyBorder="1" applyAlignment="1">
      <alignment horizontal="left" indent="6"/>
    </xf>
    <xf numFmtId="14" fontId="11" fillId="0" borderId="0" xfId="0" applyNumberFormat="1" applyFont="1" applyAlignment="1">
      <alignment horizontal="center" vertical="center"/>
    </xf>
    <xf numFmtId="0" fontId="0" fillId="0" borderId="0" xfId="0" applyAlignment="1">
      <alignment horizontal="left" indent="1"/>
    </xf>
    <xf numFmtId="0" fontId="6" fillId="4" borderId="8" xfId="2" applyFont="1" applyFill="1" applyBorder="1" applyAlignment="1">
      <alignment horizontal="center" vertical="center" wrapText="1"/>
    </xf>
    <xf numFmtId="164" fontId="10" fillId="4" borderId="8" xfId="3" applyFont="1" applyFill="1" applyBorder="1" applyAlignment="1">
      <alignment horizontal="center" vertical="center" wrapText="1"/>
    </xf>
    <xf numFmtId="0" fontId="19" fillId="4" borderId="8" xfId="2" applyFont="1" applyFill="1" applyBorder="1" applyAlignment="1">
      <alignment horizontal="center" vertical="center" wrapText="1"/>
    </xf>
    <xf numFmtId="0" fontId="19" fillId="2" borderId="8" xfId="2" applyFont="1" applyFill="1" applyBorder="1" applyAlignment="1">
      <alignment horizontal="center" vertical="center" wrapText="1"/>
    </xf>
    <xf numFmtId="1" fontId="3" fillId="5" borderId="8" xfId="2" applyNumberFormat="1" applyFont="1" applyFill="1" applyBorder="1" applyAlignment="1">
      <alignment horizontal="center" vertical="center" wrapText="1"/>
    </xf>
    <xf numFmtId="0" fontId="3" fillId="5" borderId="8" xfId="2" applyFont="1" applyFill="1" applyBorder="1" applyAlignment="1">
      <alignment horizontal="center" vertical="center" wrapText="1"/>
    </xf>
    <xf numFmtId="1" fontId="3" fillId="6" borderId="8" xfId="2" applyNumberFormat="1" applyFont="1" applyFill="1" applyBorder="1" applyAlignment="1">
      <alignment horizontal="center" vertical="center" wrapText="1"/>
    </xf>
    <xf numFmtId="49" fontId="3" fillId="6" borderId="8" xfId="2" applyNumberFormat="1" applyFont="1" applyFill="1" applyBorder="1" applyAlignment="1">
      <alignment horizontal="center" vertical="center" wrapText="1"/>
    </xf>
    <xf numFmtId="0" fontId="3" fillId="6" borderId="8" xfId="2" applyFont="1" applyFill="1" applyBorder="1" applyAlignment="1">
      <alignment horizontal="center" vertical="center" wrapText="1"/>
    </xf>
    <xf numFmtId="164" fontId="10" fillId="8" borderId="8" xfId="3" applyFont="1" applyFill="1" applyBorder="1" applyAlignment="1" applyProtection="1">
      <alignment horizontal="center" vertical="center" wrapText="1"/>
      <protection locked="0"/>
    </xf>
    <xf numFmtId="0" fontId="4" fillId="0" borderId="13" xfId="0" applyFont="1" applyBorder="1" applyAlignment="1">
      <alignment horizontal="center" vertical="center"/>
    </xf>
    <xf numFmtId="0" fontId="16" fillId="10" borderId="13" xfId="0" applyFont="1" applyFill="1" applyBorder="1" applyAlignment="1">
      <alignment horizontal="center" vertical="center" wrapText="1"/>
    </xf>
    <xf numFmtId="0" fontId="4" fillId="0" borderId="13" xfId="0" applyFont="1" applyBorder="1" applyAlignment="1">
      <alignment horizontal="center" vertical="center" wrapText="1"/>
    </xf>
    <xf numFmtId="14" fontId="4" fillId="0" borderId="13" xfId="0" applyNumberFormat="1" applyFont="1" applyBorder="1" applyAlignment="1">
      <alignment horizontal="center" vertical="center"/>
    </xf>
    <xf numFmtId="0" fontId="4" fillId="0" borderId="13" xfId="0" applyFont="1" applyBorder="1" applyAlignment="1">
      <alignment horizontal="left" vertical="center" wrapText="1"/>
    </xf>
    <xf numFmtId="0" fontId="4" fillId="0" borderId="13" xfId="2" applyFont="1" applyBorder="1" applyAlignment="1">
      <alignment horizontal="center" vertical="center" wrapText="1"/>
    </xf>
    <xf numFmtId="0" fontId="4" fillId="0" borderId="13" xfId="0" applyFont="1" applyBorder="1"/>
    <xf numFmtId="0" fontId="4" fillId="0" borderId="13" xfId="0" applyFont="1" applyBorder="1" applyAlignment="1">
      <alignment horizontal="left" vertical="top" wrapText="1"/>
    </xf>
    <xf numFmtId="0" fontId="4" fillId="7" borderId="13" xfId="0" applyFont="1" applyFill="1" applyBorder="1" applyAlignment="1">
      <alignment horizontal="center" vertical="center"/>
    </xf>
    <xf numFmtId="167" fontId="11" fillId="0" borderId="13" xfId="0" applyNumberFormat="1" applyFont="1" applyBorder="1" applyAlignment="1">
      <alignment horizontal="center" vertical="center" wrapText="1"/>
    </xf>
    <xf numFmtId="0" fontId="11" fillId="0" borderId="13" xfId="0" applyFont="1" applyBorder="1" applyAlignment="1">
      <alignment horizontal="center" vertical="center" wrapText="1"/>
    </xf>
    <xf numFmtId="0" fontId="11" fillId="0" borderId="13" xfId="0" applyFont="1" applyBorder="1" applyAlignment="1">
      <alignment horizontal="center" vertical="center"/>
    </xf>
    <xf numFmtId="0" fontId="11" fillId="0" borderId="13" xfId="0" applyFont="1" applyBorder="1" applyAlignment="1">
      <alignment horizontal="justify" vertical="top" wrapText="1"/>
    </xf>
    <xf numFmtId="0" fontId="11" fillId="0" borderId="13" xfId="0" applyFont="1" applyBorder="1"/>
    <xf numFmtId="0" fontId="22" fillId="0" borderId="13" xfId="0" applyFont="1" applyBorder="1" applyAlignment="1">
      <alignment horizontal="center" vertical="center" wrapText="1"/>
    </xf>
    <xf numFmtId="0" fontId="23" fillId="0" borderId="13" xfId="0" applyFont="1" applyBorder="1" applyAlignment="1">
      <alignment horizontal="center" vertical="center" wrapText="1"/>
    </xf>
    <xf numFmtId="0" fontId="21" fillId="0" borderId="13" xfId="0" applyFont="1" applyBorder="1" applyAlignment="1">
      <alignment horizontal="center" vertical="center" wrapText="1"/>
    </xf>
    <xf numFmtId="0" fontId="17" fillId="13" borderId="7" xfId="0" applyFont="1" applyFill="1" applyBorder="1" applyAlignment="1">
      <alignment horizontal="center" vertical="center" wrapText="1"/>
    </xf>
    <xf numFmtId="49" fontId="3" fillId="6" borderId="8" xfId="2" applyNumberFormat="1" applyFont="1" applyFill="1" applyBorder="1" applyAlignment="1">
      <alignment horizontal="center" vertical="top" wrapText="1"/>
    </xf>
    <xf numFmtId="0" fontId="11" fillId="12" borderId="13" xfId="0" applyFont="1" applyFill="1" applyBorder="1" applyAlignment="1">
      <alignment horizontal="center" vertical="center"/>
    </xf>
    <xf numFmtId="0" fontId="0" fillId="18" borderId="0" xfId="0" applyFill="1" applyAlignment="1">
      <alignment horizontal="center" vertical="center"/>
    </xf>
    <xf numFmtId="0" fontId="17" fillId="0" borderId="0" xfId="0" applyFont="1" applyAlignment="1">
      <alignment horizontal="center"/>
    </xf>
    <xf numFmtId="164" fontId="10" fillId="20" borderId="8" xfId="3" applyFont="1" applyFill="1" applyBorder="1" applyAlignment="1">
      <alignment horizontal="center" vertical="center" wrapText="1"/>
    </xf>
    <xf numFmtId="9" fontId="10" fillId="20" borderId="8" xfId="1" applyFont="1" applyFill="1" applyBorder="1" applyAlignment="1" applyProtection="1">
      <alignment horizontal="center" vertical="center" wrapText="1"/>
    </xf>
    <xf numFmtId="9" fontId="10" fillId="20" borderId="8" xfId="1" applyFont="1" applyFill="1" applyBorder="1" applyAlignment="1" applyProtection="1">
      <alignment horizontal="center" vertical="top" wrapText="1"/>
    </xf>
    <xf numFmtId="1" fontId="10" fillId="20" borderId="8" xfId="1" applyNumberFormat="1" applyFont="1" applyFill="1" applyBorder="1" applyAlignment="1" applyProtection="1">
      <alignment horizontal="center" vertical="center" wrapText="1"/>
      <protection locked="0"/>
    </xf>
    <xf numFmtId="0" fontId="15" fillId="20" borderId="1" xfId="3" applyNumberFormat="1" applyFont="1" applyFill="1" applyBorder="1" applyAlignment="1">
      <alignment vertical="center" wrapText="1"/>
    </xf>
    <xf numFmtId="0" fontId="15" fillId="20" borderId="0" xfId="3" applyNumberFormat="1" applyFont="1" applyFill="1" applyAlignment="1">
      <alignment horizontal="center" vertical="center" wrapText="1"/>
    </xf>
    <xf numFmtId="0" fontId="24" fillId="0" borderId="12" xfId="0" applyFont="1" applyBorder="1" applyAlignment="1">
      <alignment horizontal="center" vertical="center" wrapText="1"/>
    </xf>
    <xf numFmtId="0" fontId="3" fillId="9" borderId="12" xfId="0" applyFont="1" applyFill="1" applyBorder="1" applyAlignment="1">
      <alignment horizontal="center" vertical="center" wrapText="1"/>
    </xf>
    <xf numFmtId="0" fontId="3" fillId="19" borderId="12" xfId="0" applyFont="1" applyFill="1" applyBorder="1" applyAlignment="1">
      <alignment horizontal="center" vertical="center" wrapText="1"/>
    </xf>
    <xf numFmtId="0" fontId="3" fillId="17" borderId="12"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19" borderId="12" xfId="0" applyFont="1" applyFill="1" applyBorder="1" applyAlignment="1" applyProtection="1">
      <alignment horizontal="center" vertical="center" wrapText="1"/>
      <protection locked="0"/>
    </xf>
    <xf numFmtId="0" fontId="3" fillId="9" borderId="12" xfId="0" applyFont="1" applyFill="1" applyBorder="1" applyAlignment="1" applyProtection="1">
      <alignment horizontal="center" vertical="center" wrapText="1"/>
      <protection locked="0"/>
    </xf>
    <xf numFmtId="0" fontId="3" fillId="17" borderId="12" xfId="0" applyFont="1" applyFill="1" applyBorder="1" applyAlignment="1" applyProtection="1">
      <alignment horizontal="center" vertical="center" wrapText="1"/>
      <protection locked="0"/>
    </xf>
    <xf numFmtId="0" fontId="3" fillId="12" borderId="12" xfId="0" applyFont="1" applyFill="1" applyBorder="1" applyAlignment="1" applyProtection="1">
      <alignment horizontal="center" vertical="center" wrapText="1"/>
      <protection locked="0"/>
    </xf>
    <xf numFmtId="14" fontId="18" fillId="0" borderId="13" xfId="0" applyNumberFormat="1" applyFont="1" applyBorder="1" applyAlignment="1">
      <alignment horizontal="center" vertical="center" wrapText="1"/>
    </xf>
    <xf numFmtId="0" fontId="4" fillId="0" borderId="13" xfId="0" applyFont="1" applyBorder="1" applyAlignment="1">
      <alignment vertical="top" wrapText="1"/>
    </xf>
    <xf numFmtId="0" fontId="11" fillId="0" borderId="13" xfId="0" applyFont="1" applyBorder="1" applyAlignment="1">
      <alignment horizontal="left" vertical="top" wrapText="1"/>
    </xf>
    <xf numFmtId="14" fontId="4" fillId="0" borderId="13" xfId="0" applyNumberFormat="1" applyFont="1" applyBorder="1" applyAlignment="1">
      <alignment horizontal="center" vertical="center" wrapText="1"/>
    </xf>
    <xf numFmtId="0" fontId="4" fillId="0" borderId="13" xfId="0" applyFont="1" applyBorder="1" applyAlignment="1">
      <alignment vertical="center" wrapText="1"/>
    </xf>
    <xf numFmtId="0" fontId="11" fillId="0" borderId="13" xfId="0" applyFont="1" applyBorder="1" applyAlignment="1">
      <alignment vertical="top" wrapText="1"/>
    </xf>
    <xf numFmtId="0" fontId="11" fillId="0" borderId="13" xfId="0" applyFont="1" applyBorder="1" applyAlignment="1">
      <alignment horizontal="center" vertical="top" wrapText="1"/>
    </xf>
    <xf numFmtId="0" fontId="11" fillId="0" borderId="13" xfId="0" applyFont="1" applyBorder="1" applyAlignment="1">
      <alignment horizontal="left" vertical="center" wrapText="1"/>
    </xf>
    <xf numFmtId="0" fontId="20" fillId="0" borderId="13" xfId="0" applyFont="1" applyBorder="1" applyAlignment="1">
      <alignment horizontal="left" vertical="top" wrapText="1"/>
    </xf>
    <xf numFmtId="0" fontId="20" fillId="0" borderId="13" xfId="0" applyFont="1" applyBorder="1" applyAlignment="1">
      <alignment horizontal="center" vertical="center" wrapText="1"/>
    </xf>
    <xf numFmtId="0" fontId="4" fillId="0" borderId="13" xfId="0" applyFont="1" applyBorder="1" applyAlignment="1">
      <alignment horizontal="left" wrapText="1"/>
    </xf>
    <xf numFmtId="164" fontId="4" fillId="0" borderId="7" xfId="3" applyFont="1" applyBorder="1" applyAlignment="1">
      <alignment horizontal="center" vertical="center" wrapText="1"/>
    </xf>
    <xf numFmtId="9" fontId="4" fillId="0" borderId="7" xfId="0" applyNumberFormat="1" applyFont="1" applyBorder="1" applyAlignment="1">
      <alignment horizontal="center" vertical="center"/>
    </xf>
    <xf numFmtId="0" fontId="4" fillId="0" borderId="7" xfId="0" applyFont="1" applyBorder="1" applyAlignment="1" applyProtection="1">
      <alignment horizontal="left" vertical="top" wrapText="1"/>
      <protection locked="0"/>
    </xf>
    <xf numFmtId="14" fontId="4" fillId="0" borderId="12" xfId="0" applyNumberFormat="1"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0" borderId="12" xfId="0" applyFont="1" applyBorder="1" applyAlignment="1" applyProtection="1">
      <alignment horizontal="left" vertical="top" wrapText="1"/>
      <protection locked="0"/>
    </xf>
    <xf numFmtId="9" fontId="4" fillId="0" borderId="12" xfId="0" applyNumberFormat="1" applyFont="1" applyBorder="1" applyAlignment="1">
      <alignment horizontal="center" vertical="center"/>
    </xf>
    <xf numFmtId="0" fontId="20" fillId="0" borderId="12" xfId="0" applyFont="1" applyBorder="1" applyAlignment="1" applyProtection="1">
      <alignment horizontal="center" vertical="center" wrapText="1"/>
      <protection locked="0"/>
    </xf>
    <xf numFmtId="9" fontId="4" fillId="0" borderId="13" xfId="0" applyNumberFormat="1" applyFont="1" applyBorder="1" applyAlignment="1">
      <alignment horizontal="center" vertical="center"/>
    </xf>
    <xf numFmtId="9" fontId="4" fillId="0" borderId="12" xfId="0" applyNumberFormat="1"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12" xfId="0" applyFont="1" applyBorder="1" applyAlignment="1" applyProtection="1">
      <alignment horizontal="justify" vertical="top" wrapText="1"/>
      <protection locked="0"/>
    </xf>
    <xf numFmtId="9" fontId="4" fillId="0" borderId="12" xfId="0" applyNumberFormat="1" applyFont="1" applyBorder="1" applyAlignment="1" applyProtection="1">
      <alignment horizontal="center" vertical="center"/>
      <protection locked="0"/>
    </xf>
    <xf numFmtId="0" fontId="18" fillId="0" borderId="12" xfId="0" applyFont="1" applyBorder="1" applyAlignment="1" applyProtection="1">
      <alignment vertical="top" wrapText="1"/>
      <protection locked="0"/>
    </xf>
    <xf numFmtId="9" fontId="4" fillId="0" borderId="7" xfId="1" applyFont="1" applyFill="1" applyBorder="1" applyAlignment="1">
      <alignment horizontal="center" vertical="center"/>
    </xf>
    <xf numFmtId="0" fontId="4" fillId="0" borderId="7" xfId="0" quotePrefix="1" applyFont="1" applyBorder="1" applyAlignment="1" applyProtection="1">
      <alignment horizontal="left" vertical="top" wrapText="1"/>
      <protection locked="0"/>
    </xf>
    <xf numFmtId="0" fontId="4" fillId="0" borderId="13" xfId="0" applyFont="1" applyBorder="1" applyAlignment="1" applyProtection="1">
      <alignment vertical="top" wrapText="1"/>
      <protection locked="0"/>
    </xf>
    <xf numFmtId="9" fontId="0" fillId="0" borderId="7" xfId="1" applyFont="1" applyFill="1" applyBorder="1" applyAlignment="1">
      <alignment horizontal="center" vertical="center"/>
    </xf>
    <xf numFmtId="0" fontId="0" fillId="0" borderId="0" xfId="0" applyAlignment="1">
      <alignment horizontal="center"/>
    </xf>
    <xf numFmtId="0" fontId="17" fillId="0" borderId="0" xfId="0" applyFont="1" applyAlignment="1">
      <alignment horizontal="center" vertical="center"/>
    </xf>
    <xf numFmtId="0" fontId="15" fillId="20" borderId="10" xfId="3" applyNumberFormat="1" applyFont="1" applyFill="1" applyBorder="1" applyAlignment="1">
      <alignment horizontal="center" vertical="center" wrapText="1"/>
    </xf>
    <xf numFmtId="0" fontId="15" fillId="20" borderId="1" xfId="3" applyNumberFormat="1" applyFont="1" applyFill="1" applyBorder="1" applyAlignment="1">
      <alignment horizontal="center" vertical="center" wrapText="1"/>
    </xf>
    <xf numFmtId="0" fontId="6" fillId="2" borderId="1" xfId="2" applyFont="1" applyFill="1" applyBorder="1" applyAlignment="1">
      <alignment horizontal="center" vertical="center" wrapText="1"/>
    </xf>
    <xf numFmtId="0" fontId="6" fillId="0" borderId="1" xfId="2" applyFont="1" applyBorder="1" applyAlignment="1">
      <alignment horizontal="center" vertical="center" wrapText="1"/>
    </xf>
    <xf numFmtId="0" fontId="6" fillId="9" borderId="1" xfId="2" applyFont="1" applyFill="1" applyBorder="1" applyAlignment="1">
      <alignment horizontal="center" vertical="center" wrapText="1"/>
    </xf>
    <xf numFmtId="0" fontId="6" fillId="0" borderId="2" xfId="2" applyFont="1" applyBorder="1" applyAlignment="1">
      <alignment horizontal="center" vertical="center" wrapText="1"/>
    </xf>
    <xf numFmtId="1" fontId="3" fillId="3" borderId="3" xfId="0" applyNumberFormat="1" applyFont="1" applyFill="1" applyBorder="1" applyAlignment="1">
      <alignment horizontal="center" vertical="center" wrapText="1"/>
    </xf>
    <xf numFmtId="1" fontId="3" fillId="3" borderId="4" xfId="0" applyNumberFormat="1" applyFont="1" applyFill="1" applyBorder="1" applyAlignment="1">
      <alignment horizontal="center" vertical="center" wrapText="1"/>
    </xf>
    <xf numFmtId="1" fontId="3" fillId="0" borderId="4" xfId="0" applyNumberFormat="1" applyFont="1" applyBorder="1" applyAlignment="1">
      <alignment horizontal="center" vertical="center" wrapText="1"/>
    </xf>
    <xf numFmtId="1" fontId="3" fillId="0" borderId="5" xfId="0" applyNumberFormat="1" applyFont="1" applyBorder="1" applyAlignment="1">
      <alignment horizontal="center" vertical="center" wrapText="1"/>
    </xf>
  </cellXfs>
  <cellStyles count="19">
    <cellStyle name="Comma 2" xfId="8" xr:uid="{52F9F5BD-7704-42CD-9458-D859860DE10A}"/>
    <cellStyle name="Euro" xfId="9" xr:uid="{8507C9D7-0712-4CC7-8F58-79AC49BD93DD}"/>
    <cellStyle name="Millares 2" xfId="10" xr:uid="{1D74651D-BAC4-4DE1-9021-CE530CA18539}"/>
    <cellStyle name="Millares 2 2" xfId="11" xr:uid="{F265564A-1C0B-4749-9487-3DE9EF65507D}"/>
    <cellStyle name="Normal" xfId="0" builtinId="0"/>
    <cellStyle name="Normal 2" xfId="3" xr:uid="{00000000-0005-0000-0000-000001000000}"/>
    <cellStyle name="Normal 2 2" xfId="2" xr:uid="{00000000-0005-0000-0000-000002000000}"/>
    <cellStyle name="Normal 2 2 2" xfId="5" xr:uid="{00000000-0005-0000-0000-000003000000}"/>
    <cellStyle name="Normal 3" xfId="4" xr:uid="{00000000-0005-0000-0000-000004000000}"/>
    <cellStyle name="Normal 3 2" xfId="12" xr:uid="{6966A21C-1FF3-4BB8-9999-1BC0262BC7F5}"/>
    <cellStyle name="Normal 6" xfId="7" xr:uid="{00000000-0005-0000-0000-000005000000}"/>
    <cellStyle name="Normal 7 2" xfId="6" xr:uid="{00000000-0005-0000-0000-000006000000}"/>
    <cellStyle name="Normal 7 2 2" xfId="18" xr:uid="{1C763F50-EF11-48A2-B478-92CCBEA3E6AD}"/>
    <cellStyle name="Percent 2" xfId="13" xr:uid="{9BCCAD25-4D80-43F3-8FF2-D14CE59ADB83}"/>
    <cellStyle name="Porcentaje" xfId="1" builtinId="5"/>
    <cellStyle name="Porcentual 2" xfId="14" xr:uid="{5B1A6359-BEE5-44AC-A594-4942F0321ABC}"/>
    <cellStyle name="Porcentual 3" xfId="15" xr:uid="{1246C77D-B068-43F8-957C-96DEA5906FAE}"/>
    <cellStyle name="Porcentual 3 2" xfId="16" xr:uid="{80F98C0F-DD94-4B39-B2B1-BD07DD137651}"/>
    <cellStyle name="Porcentual 4" xfId="17" xr:uid="{BF46D22D-7D8E-4FFD-AB24-D2E411F07347}"/>
  </cellStyles>
  <dxfs count="0"/>
  <tableStyles count="0" defaultTableStyle="TableStyleMedium2" defaultPivotStyle="PivotStyleLight16"/>
  <colors>
    <mruColors>
      <color rgb="FF66FFFF"/>
      <color rgb="FFC65911"/>
      <color rgb="FF58F4AA"/>
      <color rgb="FFED7D31"/>
      <color rgb="FFA51390"/>
      <color rgb="FFACB9CA"/>
      <color rgb="FF003366"/>
      <color rgb="FFCCFFCC"/>
      <color rgb="FF2692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Luz Salamanca" id="{A20CC230-9F88-4773-938E-EB36A0475B81}" userId="Luz Salamanca" providerId="None"/>
  <person displayName="Luz Yanira Salamanca" id="{B9BF0FEF-1A81-4353-AE52-2BC73857CC11}" userId="S::lsalamanca@mineducacion.gov.co::3d20eee9-1787-4fef-8265-da3d68c42199"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z Yanira Salamanca" refreshedDate="45289.716303240741" createdVersion="8" refreshedVersion="8" minRefreshableVersion="3" recordCount="345" xr:uid="{26F79D2F-65B7-4663-85F5-08C3AAD51A25}">
  <cacheSource type="worksheet">
    <worksheetSource ref="B4:AD351" sheet="DIC DE 2023"/>
  </cacheSource>
  <cacheFields count="50">
    <cacheField name="CODIGO SIG" numFmtId="0">
      <sharedItems containsSemiMixedTypes="0" containsString="0" containsNumber="1" containsInteger="1" minValue="1004" maxValue="1819"/>
    </cacheField>
    <cacheField name="Plan de mejoramiento No." numFmtId="0">
      <sharedItems containsNonDate="0" containsString="0" containsBlank="1"/>
    </cacheField>
    <cacheField name="No" numFmtId="0">
      <sharedItems containsNonDate="0" containsString="0" containsBlank="1"/>
    </cacheField>
    <cacheField name="NO. AUDITORÍA Y/O EVALUACIÓN" numFmtId="0">
      <sharedItems containsBlank="1"/>
    </cacheField>
    <cacheField name="FECHA EMISION DE INFORME" numFmtId="0">
      <sharedItems containsDate="1" containsBlank="1" containsMixedTypes="1" minDate="2022-08-03T00:00:00" maxDate="2023-09-01T00:00:00"/>
    </cacheField>
    <cacheField name="TIPO DE HALLAZGO" numFmtId="0">
      <sharedItems containsBlank="1"/>
    </cacheField>
    <cacheField name="CÓDIGO DEL HALLAZGO " numFmtId="0">
      <sharedItems containsBlank="1"/>
    </cacheField>
    <cacheField name="PROCESO" numFmtId="0">
      <sharedItems/>
    </cacheField>
    <cacheField name="DESCRICPIÓN DEL  HALLAZGO " numFmtId="0">
      <sharedItems longText="1"/>
    </cacheField>
    <cacheField name="TIPO DE MECANISMO DE CONTROL SIG" numFmtId="0">
      <sharedItems containsBlank="1"/>
    </cacheField>
    <cacheField name="FUENTE" numFmtId="0">
      <sharedItems containsBlank="1" count="9">
        <s v="Auditoría y/o Evaluación OCI"/>
        <s v="Resultados de la revisión por la dirección del SIG"/>
        <s v="Análisis de desempeño de los indicadores reiterado"/>
        <s v="Informe Auditoría ente certificador"/>
        <s v="Auditoria OCI"/>
        <s v="Autoevaluación"/>
        <s v="Informe de PQRSD reiterado"/>
        <m/>
        <s v="Evaluación otras entidades externas (CGR)"/>
      </sharedItems>
    </cacheField>
    <cacheField name="AC/AP/AM" numFmtId="0">
      <sharedItems containsBlank="1"/>
    </cacheField>
    <cacheField name="TIPO DE PLAN" numFmtId="0">
      <sharedItems containsBlank="1"/>
    </cacheField>
    <cacheField name="IDENTIFICADOR" numFmtId="0">
      <sharedItems containsBlank="1"/>
    </cacheField>
    <cacheField name="FECHA RECEPCION DEL PLAN_x000a_DD/MM/AAAA" numFmtId="14">
      <sharedItems containsSemiMixedTypes="0" containsNonDate="0" containsDate="1" containsString="0" minDate="2021-03-11T00:00:00" maxDate="2023-10-05T00:00:00"/>
    </cacheField>
    <cacheField name="Corrección No." numFmtId="0">
      <sharedItems containsNonDate="0" containsString="0" containsBlank="1"/>
    </cacheField>
    <cacheField name="Corrección" numFmtId="0">
      <sharedItems containsNonDate="0" containsString="0" containsBlank="1"/>
    </cacheField>
    <cacheField name="Responsable Corrección" numFmtId="0">
      <sharedItems containsNonDate="0" containsString="0" containsBlank="1"/>
    </cacheField>
    <cacheField name="Fecha" numFmtId="0">
      <sharedItems containsNonDate="0" containsString="0" containsBlank="1"/>
    </cacheField>
    <cacheField name="Acción No. " numFmtId="0">
      <sharedItems containsString="0" containsBlank="1" containsNumber="1" containsInteger="1" minValue="1" maxValue="7"/>
    </cacheField>
    <cacheField name="CAUSAS" numFmtId="0">
      <sharedItems containsBlank="1" longText="1"/>
    </cacheField>
    <cacheField name="ACCIONES DE MEJORAMIENTO" numFmtId="0">
      <sharedItems longText="1"/>
    </cacheField>
    <cacheField name="DESCRIPCIÓN DE LAS METAS" numFmtId="0">
      <sharedItems containsBlank="1"/>
    </cacheField>
    <cacheField name=" UNIDAD DE MEDIDA DE LAS METAS" numFmtId="0">
      <sharedItems containsBlank="1"/>
    </cacheField>
    <cacheField name="CANTIDAD DE LA META" numFmtId="0">
      <sharedItems containsString="0" containsBlank="1" containsNumber="1" containsInteger="1" minValue="1" maxValue="169"/>
    </cacheField>
    <cacheField name="FECHA INICIACIÓN DE LAS METAS_x000a_DD/MM/AAAA" numFmtId="14">
      <sharedItems containsNonDate="0" containsDate="1" containsString="0" containsBlank="1" minDate="2021-03-11T00:00:00" maxDate="2024-04-02T00:00:00"/>
    </cacheField>
    <cacheField name="FECHA TERMINACIÓN DE LAS METAS_x000a_DD/MM/AAAA" numFmtId="14">
      <sharedItems containsDate="1" containsBlank="1" containsMixedTypes="1" minDate="2023-08-31T00:00:00" maxDate="2025-01-01T00:00:00"/>
    </cacheField>
    <cacheField name="RESPONSABLE" numFmtId="0">
      <sharedItems containsBlank="1"/>
    </cacheField>
    <cacheField name="DEPENDENCIA " numFmtId="0">
      <sharedItems/>
    </cacheField>
    <cacheField name="RESPONSABLE1" numFmtId="0">
      <sharedItems containsBlank="1"/>
    </cacheField>
    <cacheField name="ESTADO C/A" numFmtId="164">
      <sharedItems containsBlank="1"/>
    </cacheField>
    <cacheField name="% REAL EJEC" numFmtId="9">
      <sharedItems containsString="0" containsBlank="1" containsNumber="1" minValue="0" maxValue="0.95"/>
    </cacheField>
    <cacheField name="DETALLE DE ACCIONES EJECUTADAS / EVIDENCIAS Y/O SOPORTES " numFmtId="0">
      <sharedItems containsBlank="1" longText="1"/>
    </cacheField>
    <cacheField name="E1" numFmtId="9">
      <sharedItems containsString="0" containsBlank="1" containsNumber="1" minValue="0" maxValue="0.95"/>
    </cacheField>
    <cacheField name="RESULTADOS DEL SEGUIMIENTO (Porqué es o no es eficaz)" numFmtId="0">
      <sharedItems containsBlank="1" longText="1"/>
    </cacheField>
    <cacheField name="Fecha de Seguimiento OCI" numFmtId="14">
      <sharedItems containsNonDate="0" containsDate="1" containsString="0" containsBlank="1" minDate="2023-04-25T00:00:00" maxDate="2023-04-30T00:00:00"/>
    </cacheField>
    <cacheField name="Documentos _x000a_(Evidencias que se entregan)" numFmtId="0">
      <sharedItems containsBlank="1" longText="1"/>
    </cacheField>
    <cacheField name="Conclusion" numFmtId="0">
      <sharedItems containsBlank="1" longText="1"/>
    </cacheField>
    <cacheField name="OBSERVACIONES" numFmtId="0">
      <sharedItems containsBlank="1" longText="1"/>
    </cacheField>
    <cacheField name="RESPONSABLE2" numFmtId="0">
      <sharedItems containsBlank="1"/>
    </cacheField>
    <cacheField name="ESTADO C/A2" numFmtId="164">
      <sharedItems containsBlank="1"/>
    </cacheField>
    <cacheField name="% REAL EJEC2" numFmtId="9">
      <sharedItems containsString="0" containsBlank="1" containsNumber="1" minValue="0" maxValue="0.95"/>
    </cacheField>
    <cacheField name="DETALLE DE ACCIONES EJECUTADAS / EVIDENCIAS Y/O SOPORTES 2" numFmtId="0">
      <sharedItems containsBlank="1" longText="1"/>
    </cacheField>
    <cacheField name="E12" numFmtId="9">
      <sharedItems containsString="0" containsBlank="1" containsNumber="1" minValue="0" maxValue="0.95"/>
    </cacheField>
    <cacheField name="RESULTADOS DEL SEGUIMIENTO (Porqué es o no es eficaz)2" numFmtId="0">
      <sharedItems containsBlank="1" longText="1"/>
    </cacheField>
    <cacheField name="Fecha de Seguimiento OCI2" numFmtId="14">
      <sharedItems containsDate="1" containsBlank="1" containsMixedTypes="1" minDate="2023-07-17T00:00:00" maxDate="2023-07-29T00:00:00"/>
    </cacheField>
    <cacheField name="Documentos _x000a_(Evidencias que se entregan)2" numFmtId="0">
      <sharedItems containsBlank="1"/>
    </cacheField>
    <cacheField name="Conclusion2" numFmtId="0">
      <sharedItems containsBlank="1"/>
    </cacheField>
    <cacheField name="OBSERVACIONES2" numFmtId="0">
      <sharedItems containsBlank="1" longText="1"/>
    </cacheField>
    <cacheField name="RESPONSABLE3" numFmtId="0">
      <sharedItems containsBlank="1" count="12">
        <s v="Jessica Paola Ortiz Mendez"/>
        <s v="Luz Yanira Salamanca"/>
        <s v="Aura Rosa Gomez Avellaneda"/>
        <s v="Ginna Katherine Castillo Silva"/>
        <s v="Ingrid Bibiana Rodriguez Camelo"/>
        <s v="Martha Lucia Carbonell Calderon"/>
        <s v="Kelly Johanna Gordillo Gomez"/>
        <s v="Gina Paola Hernandez Muñoz"/>
        <s v="Monica Alexandra Gonzalez Moreno"/>
        <s v="Cesar David Rodriguez Rodriguez"/>
        <m/>
        <s v="Pendiente"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5">
  <r>
    <n v="1004"/>
    <m/>
    <m/>
    <s v="2019-G-01"/>
    <m/>
    <s v="Hallazgo"/>
    <m/>
    <s v="Gestión Jurídica"/>
    <s v="Se encuentran sin conciliar 2.439 registros de embargos en razón a que no se cuenta con el oficio del juzgado y la nota debito del banco."/>
    <s v="Mecanismos de Evaluación Independiente –Interna"/>
    <x v="0"/>
    <s v="AC"/>
    <s v="Proceso"/>
    <s v="Fecha Fin inicial: 31/12/2021_x000a_Reformulada 04-02-2022 (30/06/2022)_x000a_Reformulada 29-06-2022 (31/12/2022)_x000a_Reformulada 15-12-2022 (31/12/2023)"/>
    <d v="2021-03-11T00:00:00"/>
    <m/>
    <m/>
    <m/>
    <m/>
    <n v="3"/>
    <s v="Los registros que faltan por conciliar con la fiduciaria la PREVISORA S.A., corresponden a vigencias de los años 2000 al 2012 y obedecen a la falta de soportes de los oficios de los juzgados que decretan la medida cautelar de embargo y la nota débito del banco que aplica dicho embargo, soportes que son indispensables para la conciliación ante la fiduciaria y los cuales no se encuentran en los archivos físicos y digitales de la Subdirección de Gestión financiera como de la Oficina Asesora Jurídica."/>
    <s v="Realizar la conciliación de los registros de embargo pendientes "/>
    <s v="Realizar la conciliación de 169 registros de embargos y remitir las cuentas de cobro correspondientes a la fiduciaria la PREVISORA S.A.."/>
    <s v="Realizar la conciliación de 169 registros de embargos y remitir las cuentas de cobro correspondientes a la fiduciaria la PREVISORA S.A."/>
    <n v="169"/>
    <d v="2021-03-11T00:00:00"/>
    <d v="2023-12-31T00:00:00"/>
    <s v="Luisa Fernanda Urrutia Corredor"/>
    <s v="Oficina Asesora Jurídica"/>
    <s v="Jessica Paola Ortiz Mendez"/>
    <s v="A"/>
    <n v="0.91"/>
    <s v="Durante el primer trimestre se conciliación 2 registros y se oficio a la FIDUPREVISORA con el animo de definir una estrategia para los registros que no se han podido depurar. Remito las evidencias del plan de mejoramiento de conciliación de embargos: Oficio No. 2023-EE-086069 del 14 de abril de 2023, donde se solicita a la directora de la Unidad de Defensa Judicial de la FIDURPEVISORA S.A, estrategias de conciliación de aquellos registros que no se han podido depurar. Soporte de dos registros que se lograron conciliar en ocasión al envío de la pieza procesal por parte del despacho judicial (BILMA GONZALEZ y NESTOR GARRIDO)."/>
    <n v="0.91"/>
    <s v="Para el primer trimestre de 2023, se observa el avance de la acción prevista en un 91% se verificará la depuración de los registros de embargos pendientes durante el próximo periodo de seguimiento."/>
    <d v="2023-04-26T00:00:00"/>
    <s v="Oficio del 14-04-2023 Radicado No._x000a_2023-EE-086069 dirigido a FIDUPREVISORA_x000a__x000a_Piezas procesales correspondientes a las conciliaciones realizadas"/>
    <s v=" se observa el avance del 91% se verificará la depuración de los registros de embargos pendientes durante el próximo periodo de seguimiento."/>
    <m/>
    <s v="Jessica Paola Ortiz Mendez"/>
    <s v="A"/>
    <n v="0.92"/>
    <s v="Se presenta soporte de cinco registros que se lograron conciliar en ocasión al envío de la pieza procesal por parte del despacho judicial. El peso de los documentos supera la capacidad del SIG, por locual se adjunta link de one drive."/>
    <n v="0.92"/>
    <s v="Para el segundo trimestre de 2023, Se avanzó con la conciliación de 5 registros de embargos, se verificó link de one drive. https://mineducaciongovco-my.sharepoint.com/:f:/g/personal/lurrutiac_mineducacion_gov_co/EnqCVRpNJzhBhc94CmLCzz8BAAjETDlJrAQqYpKeHATVPQ?e=C4PCf0. se verificará la depuración de los registros de embargos pendientes durante el próximo periodo de seguimiento."/>
    <d v="2023-07-17T00:00:00"/>
    <s v="Soporte de conciliación de 5 registros de embargo"/>
    <s v="Se observa el avance del 92% se verificará la depuración de los registros de embargos pendientes durante el próximo periodo de seguimiento."/>
    <m/>
    <x v="0"/>
  </r>
  <r>
    <n v="1139"/>
    <m/>
    <m/>
    <s v="Resultados de la revisión por la dirección del SIG"/>
    <s v="N.A"/>
    <s v="Oportunidad de Mejora"/>
    <m/>
    <s v="Gestión de Procesos y Mejora"/>
    <s v="Establecer e implementar un plan de trabajo que permita la revisión, actualización y mejora de la metodología y herramienta para el reporte de PSNC"/>
    <s v="Mecanismos de Evaluación Independiente –Interna"/>
    <x v="1"/>
    <m/>
    <m/>
    <s v="Fecha Fin inicial: 31/07/2022_x000a_Reformulada 01-08-2022 (15/12/2022)_x000a_ Reformulada 03-01-2023 (30/07/2023)_x000a_Reformulada 26-07-2023 (30/10/2023)"/>
    <d v="2021-09-10T00:00:00"/>
    <m/>
    <m/>
    <m/>
    <m/>
    <n v="3"/>
    <s v="Metodología de salidas no conforme presenra situaciones de mejora de simplificación"/>
    <s v="Aprobación y publicación de la nueva metodología y sus instrumentos para las salidas no conforme "/>
    <s v="Documento publicado en el SIG/cantidad"/>
    <s v="Documento publicado en el SIG/cantidad"/>
    <n v="1"/>
    <d v="2021-10-01T00:00:00"/>
    <d v="2023-10-30T00:00:00"/>
    <s v="Maura Yuliana Ramirez Goez"/>
    <s v="Subdirección de Desarrollo Organizacional"/>
    <s v="Monica Alexandra Gonzalez Moreno"/>
    <s v="A"/>
    <n v="0"/>
    <s v="Para el primer trimestre de 2023, no se evidencio actividades de avances en la acción de mejora."/>
    <n v="0"/>
    <s v="Para el primer trimestre de 2023, no se evidencio avance de la actividad._x000a_Se recomienda iniciar con la actividad planteada para lograr cumplir con la meta propuesta."/>
    <d v="2023-04-26T00:00:00"/>
    <s v="N/A"/>
    <s v="No se presentó avances para este periodo de seguimiento."/>
    <s v="La actividad cuenta con el monitoreo cargado en el SIG el 27 de marzo de 2023. Sin embargo, se observa que el funcionario encargado del monitoreo es el mismo que realiza el seguimiento, siendo este juez y parte."/>
    <s v="Monica Alexandra Gonzalez Moreno"/>
    <s v="A"/>
    <n v="0"/>
    <s v="Para el segundo trimestre de 2023, no se evidencio avance de la actividad._x000a_Se recomienda iniciar con la actividad planteada para lograr cumplir con la meta propuesta."/>
    <n v="0"/>
    <s v="Para el segundo trimestre de 2023, no se evidencio avance de la actividad._x000a_Se recomienda iniciar con la actividad planteada para lograr cumplir con la meta propuesta."/>
    <d v="2023-07-25T00:00:00"/>
    <s v="No se presentaron para este periodo."/>
    <s v="no se evidenció avance de la actividad."/>
    <s v="Se recomienda iniciar con la actividad planteada para lograr cumplir con la meta propuesta. Se debe tener en cuenta que esta acción ya ha sido reformulada 2 veces, por tanto no se permite mas modificaciones de acuerdo a lo estipulado en el procedimiento, DE GESTIÓN DE PLANES DE MEJORAMIENTO PM-PR-02 V.07."/>
    <x v="1"/>
  </r>
  <r>
    <n v="1139"/>
    <m/>
    <m/>
    <s v="Resultados de la revisión por la dirección del SIG"/>
    <s v="N.A"/>
    <s v="Oportunidad de Mejora"/>
    <m/>
    <s v="Gestión de Procesos y Mejora"/>
    <s v="Establecer e implementar un plan de trabajo que permita la revisión, actualización y mejora de la metodología y herramienta para el reporte de PSNC"/>
    <s v="Mecanismos de Evaluación Independiente –Interna"/>
    <x v="1"/>
    <m/>
    <m/>
    <s v="Fecha Fin inicial: 31/07/2022_x000a_Reformulada 01-08-2022 (15/12/2022)_x000a_ Reformulada 03-01-2023 (30/09/2023)_x000a_Reformulada 26-07-2023 (30/03/2024)"/>
    <d v="2021-09-10T00:00:00"/>
    <m/>
    <m/>
    <m/>
    <m/>
    <n v="4"/>
    <s v="Metodología de salidas no conforme presenra situaciones de mejora de simplificación"/>
    <s v="Aplicación de la nueva metodología, con sus instrumentos, para el tratamiento del PSNC"/>
    <s v="Informe de resultados del tramiento de las salidas no conforme con la nueva metodología"/>
    <s v="Informe de resultados del tramiento de las salidas no conforme con la nueva metodología"/>
    <n v="1"/>
    <d v="2021-10-01T00:00:00"/>
    <d v="2024-03-30T00:00:00"/>
    <s v="Maura Yuliana Ramirez Goez"/>
    <s v="Subdirección de Desarrollo Organizacional"/>
    <s v="Monica Alexandra Gonzalez Moreno"/>
    <s v="A"/>
    <n v="0"/>
    <s v="Para el primer trimestre de 2023, no se evidencio actividades de avances en la acción de mejora."/>
    <n v="0"/>
    <s v="Para el primer trimestre de 2023, no se evidencio avance de la actividad._x000a_Se recomienda iniciar con la actividad planteada para lograr cumplir con la meta propuesta."/>
    <d v="2023-04-26T00:00:00"/>
    <s v="N/A"/>
    <s v="No se presentó avances para este periodo de seguimiento."/>
    <s v="La actividad cuenta con el monitoreo cargado en el SIG el 27 de marzo de 2023. Sin embargo, se observa que el funcionario encargado del monitoreo es el mismo que realiza el seguimiento, siendo este juez y parte."/>
    <s v="Monica Alexandra Gonzalez Moreno"/>
    <s v="A"/>
    <n v="0"/>
    <s v="Para el segundo trimestre de 2023, no se evidencio avance de la actividad._x000a_Se recomienda iniciar con la actividad planteada para lograr cumplir con la meta propuesta."/>
    <n v="0"/>
    <s v="Para el segundo trimestre de 2023, no se evidencio avance de la actividad._x000a_Se recomienda iniciar con la actividad planteada para lograr cumplir con la meta propuesta."/>
    <d v="2023-07-25T00:00:00"/>
    <s v="No se presentaron para este periodo."/>
    <s v="no se evidenció avance de la actividad."/>
    <s v="Se recomienda iniciar con la actividad planteada para lograr cumplir con la meta propuesta. Se debe tener en cuenta que esta acción ya ha sido reformulada 2 veces, por tanto no se permite mas modificaciones de acuerdo a lo estipulado en el procedimiento, DE GESTIÓN DE PLANES DE MEJORAMIENTO PM-PR-02 V.07."/>
    <x v="1"/>
  </r>
  <r>
    <n v="1247"/>
    <m/>
    <m/>
    <s v="Análisis de desempeño de los indicadores reiterado"/>
    <s v="N.A"/>
    <s v="Oportunidad de Mejora"/>
    <m/>
    <s v="Gestión del Talento Humano"/>
    <s v="Modificar la meta establecida con el fin de tener coherencia entre el promedio de trabajadores y las enfermedades laborales."/>
    <m/>
    <x v="2"/>
    <m/>
    <m/>
    <m/>
    <d v="2022-01-19T00:00:00"/>
    <m/>
    <m/>
    <m/>
    <m/>
    <n v="1"/>
    <s v="El responsable del Sistema de Seguridad y Salud en el Trabajo realizó la medición del indicador teniendo en cuenta, como trabajadores a los servidores públicos de la entidad, sin embargo, la normativa SGSST vigente establece que, los trabajadores son todo el personal de la entidad, razón por la cual, se evidenció un diligenciamiento incorrecto del indicador al no incluir a los contratistas."/>
    <s v="Realizar un informe trimestral resultado del monitoreo al reporte del indicador con el fin de continuar su correcto diligenciamiento de acuerdo con la normativa vigente."/>
    <s v="Informe trimestral"/>
    <s v="Informe trimestral"/>
    <n v="2"/>
    <d v="2023-04-28T00:00:00"/>
    <d v="2023-10-13T00:00:00"/>
    <s v="David Leonardo Almanza Sanchez"/>
    <s v="Subdirección de Talento Humano"/>
    <s v="Aura Rosa Gomez Avellaneda"/>
    <s v="A"/>
    <n v="0"/>
    <s v="El area no ha formulado las actividades para el plan. Se recomienda generar las acciones del plan ya que lleva mas de un año sin formular. "/>
    <n v="0"/>
    <s v="Para el primer trimestre de 2023, la dependencia presenta reiterada inobservancia en la determinación y formulación de acciones de esta fuente de evaluación ya que no ha formulado las actividades para el plan. Se recomienda generar las todas las gestiones correspondientes a que haya lugar ya que lleva más de un año sin formular, se reitera de nuevo por parte de la OCI en reunion el dia 26 de abril del 2023 con la coordinadora de GTH, la necesidad de su formulacion y registro en el SIG. "/>
    <d v="2023-04-26T00:00:00"/>
    <s v="El area no ha formulado las actividades para el plan. "/>
    <s v="se vuelve a informar al area de la situacion que se presenta  esta accion al no ser formulado un plan de mejora que subsane  el hallazgo evidenciado. en reunion el dia 26 de abril del 2023. "/>
    <s v="El area no ha formulado las actividades para el plan.  Se realiza reunion  con las personas encargadas de taalento humano y se les informa la situacion  actual del hallazgo "/>
    <s v="Aura Rosa Gomez Avellaneda"/>
    <s v="A"/>
    <n v="0"/>
    <s v="No se evidencia avance para este periodo"/>
    <n v="0"/>
    <s v="Para el seguimiento del segundo  trimestre de 2023, el proceso no presenta soportes."/>
    <d v="2023-07-27T00:00:00"/>
    <s v="No se evidencia avance significativo para esta acción, no se acepta. "/>
    <m/>
    <m/>
    <x v="2"/>
  </r>
  <r>
    <n v="1391"/>
    <m/>
    <m/>
    <s v="ICONTEC-2022"/>
    <d v="2022-08-03T00:00:00"/>
    <s v="Oportunidad de Mejora"/>
    <m/>
    <s v="Gestión de Procesos y Mejora"/>
    <s v="En Gestión de Procesos y Mejora, dar celeridad a la actualización del portafolio de los servicios del MEN, para fortalecer la identificación y manejo de las posibles salidas no conformes de los procesos."/>
    <s v="Mecanismos de Evaluación Externa"/>
    <x v="3"/>
    <m/>
    <m/>
    <s v="Fecha Fin inicial: 30/07/2023_x000a_Reformulada 21-07-2023 (30-10-2023)"/>
    <d v="2022-08-18T00:00:00"/>
    <m/>
    <m/>
    <m/>
    <m/>
    <n v="2"/>
    <s v="De acuerdo con la auditoría se requiere dar dar celeridad a la actualización del portafolio de los servicios del MEN, para fortalecer la identificación y manejo de las posibles salidas no conformes de los procesos."/>
    <s v="Presentar, ante el Comité de Gestión y Desempeño, la propuesta del portafolio de servicios del MEN."/>
    <s v="Acta de comité de Gestión y Desempeño"/>
    <s v="Acta de comité de Gestión y Desempeño"/>
    <n v="1"/>
    <d v="2023-06-01T00:00:00"/>
    <d v="2023-10-30T00:00:00"/>
    <s v="Maura Yuliana Ramirez Goez / Contratista"/>
    <s v="Subdirección de Desarrollo Organizacional"/>
    <s v="Ginna Katherine Castillo Silva"/>
    <s v="A"/>
    <n v="0"/>
    <s v="Para el primer trimestre del 2023 la dependencia no reporta soportes de avance debido a que no ha iniciado la fecha de ejecución."/>
    <n v="0"/>
    <s v="Para el primer trimestre del 2023 la dependencia no reporta soportes de avance debido a que no ha iniciado la fecha de ejecución."/>
    <d v="2023-04-26T00:00:00"/>
    <m/>
    <m/>
    <m/>
    <s v="Ginna Katherine Castillo Silva"/>
    <s v="A"/>
    <n v="0"/>
    <s v="Para el segundo trimestre del 2023 la dependencia no reporta soportes de avance, sin embargo no se ha cumplido la fecha de finalización."/>
    <n v="0"/>
    <s v="Para el segundo trimestre del 2023 la dependencia no reporta soportes de avance, sin embargo no se ha cumplido la fecha de finalización."/>
    <d v="2023-07-26T00:00:00"/>
    <m/>
    <m/>
    <m/>
    <x v="3"/>
  </r>
  <r>
    <n v="1391"/>
    <m/>
    <m/>
    <s v="ICONTEC-2022"/>
    <d v="2022-08-03T00:00:00"/>
    <s v="Oportunidad de Mejora"/>
    <m/>
    <s v="Gestión de Procesos y Mejora"/>
    <s v="En Gestión de Procesos y Mejora, dar celeridad a la actualización del portafolio de los servicios del MEN, para fortalecer la identificación y manejo de las posibles salidas no conformes de los procesos."/>
    <s v="Mecanismos de Evaluación Externa"/>
    <x v="3"/>
    <m/>
    <m/>
    <s v="Fecha Fin inicial: 30/09/2023_x000a_Reformulada 21-07-2023 (30-11-2023)"/>
    <d v="2022-08-18T00:00:00"/>
    <m/>
    <m/>
    <m/>
    <m/>
    <n v="3"/>
    <s v="De acuerdo con la auditoría se requiere dar dar celeridad a la actualización del portafolio de los servicios del MEN, para fortalecer la identificación y manejo de las posibles salidas no conformes de los procesos."/>
    <s v="Socializar el portafolio de servicios del MEN aprobado por el Comité de Gestión y Desempeño."/>
    <s v="Lista de asistencia de socialización"/>
    <s v="Lista de asistencia de socialización"/>
    <n v="1"/>
    <d v="2023-08-01T00:00:00"/>
    <d v="2023-11-30T00:00:00"/>
    <s v="Maura Yuliana Ramirez Goez / Contratista"/>
    <s v="Subdirección de Desarrollo Organizacional"/>
    <s v="Ginna Katherine Castillo Silva"/>
    <s v="A"/>
    <n v="0"/>
    <s v="Para el primer trimestre del 2023 la dependencia no reporta soportes de avance debido a que no ha iniciado la fecha de ejecución."/>
    <n v="0"/>
    <s v="Para el primer trimestre del 2023 la dependencia no reporta soportes de avance debido a que no ha iniciado la fecha de ejecución."/>
    <d v="2023-04-26T00:00:00"/>
    <m/>
    <m/>
    <m/>
    <s v="Ginna Katherine Castillo Silva"/>
    <s v="A"/>
    <n v="0"/>
    <s v="Para el segundo trimestre del 2023 la dependencia no reporta soportes de avance debido a que no ha iniciado la fecha de ejecución."/>
    <n v="0"/>
    <s v="Para el segundo trimestre del 2023 la dependencia no reporta soportes de avance debido a que no ha iniciado la fecha de ejecución."/>
    <d v="2023-07-26T00:00:00"/>
    <m/>
    <m/>
    <m/>
    <x v="3"/>
  </r>
  <r>
    <n v="1391"/>
    <m/>
    <m/>
    <s v="ICONTEC-2022"/>
    <d v="2022-08-03T00:00:00"/>
    <s v="Oportunidad de Mejora"/>
    <m/>
    <s v="Gestión de Procesos y Mejora"/>
    <s v="En Gestión de Procesos y Mejora, dar celeridad a la actualización del portafolio de los servicios del MEN, para fortalecer la identificación y manejo de las posibles salidas no conformes de los procesos."/>
    <s v="Mecanismos de Evaluación Externa"/>
    <x v="3"/>
    <m/>
    <m/>
    <s v="Fecha Fin inicial: 30/09/2023_x000a_Reformulada 21-07-2023 (30-01-2024)"/>
    <d v="2022-08-18T00:00:00"/>
    <m/>
    <m/>
    <m/>
    <m/>
    <n v="4"/>
    <s v="De acuerdo con la auditoría se requiere dar dar celeridad a la actualización del portafolio de los servicios del MEN, para fortalecer la identificación y manejo de las posibles salidas no conformes de los procesos."/>
    <s v="Generar plan de trabajo para articular el portafolio con la metodología de salidas no conformes"/>
    <s v="Plan de trabajo"/>
    <s v="Plan de trabajo"/>
    <n v="1"/>
    <d v="2023-04-01T00:00:00"/>
    <d v="2024-01-30T00:00:00"/>
    <s v="Maura Yuliana Ramirez Goez / Contratista"/>
    <s v="Subdirección de Desarrollo Organizacional"/>
    <s v="Ginna Katherine Castillo Silva"/>
    <s v="A"/>
    <n v="0"/>
    <s v="Para el primer trimestre del 2023 la dependencia no reporta soportes de avance debido a que no ha iniciado la fecha de ejecución."/>
    <n v="0"/>
    <s v="Para el primer trimestre del 2023 la dependencia no reporta soportes de avance debido a que no ha iniciado la fecha de ejecución."/>
    <d v="2023-04-26T00:00:00"/>
    <m/>
    <m/>
    <m/>
    <s v="Ginna Katherine Castillo Silva"/>
    <s v="A"/>
    <n v="0"/>
    <s v="Para el segundo trimestre del 2023 la dependencia no reporta soportes de avance, sin embargo no se ha cumplido la fecha de finalización."/>
    <n v="0"/>
    <s v="Para el segundo trimestre del 2023 la dependencia no reporta soportes de avance, sin embargo no se ha cumplido la fecha de finalización."/>
    <d v="2023-07-26T00:00:00"/>
    <m/>
    <m/>
    <m/>
    <x v="3"/>
  </r>
  <r>
    <n v="1395"/>
    <m/>
    <m/>
    <s v="ICONTEC-2022"/>
    <d v="2022-08-03T00:00:00"/>
    <s v="Oportunidad de Mejora"/>
    <m/>
    <s v="Gestión del Talento Humano"/>
    <s v="Mejorar el nivel de análisis de los indicadores que se vienen midiendo en el proceso de gestión humana con el fin de fortalecer acciones y decisiones relacionadas con la meta establecida y el resultado obtenido en la gestión del talento humano."/>
    <s v="Mecanismos de Evaluación Externa"/>
    <x v="3"/>
    <s v="AM"/>
    <m/>
    <m/>
    <d v="2022-08-18T00:00:00"/>
    <m/>
    <m/>
    <m/>
    <m/>
    <n v="1"/>
    <s v="Durante la vigencia 2021, en la Subdirección de Talento Humano, al empezar las jornadas de planeación para 2022 se tuvieron en cuenta los resultados acumulados de los indicadores para la toma de decisiones, sin embargo, en lo corrido de la vigencia 2022 no se realizaron reuniones, mesas de trabajo o similares que permitieran tomar acciones, si a ellas hubiera lugar, frente a los procedimientos y actividades desarrolladas por la dependencia."/>
    <s v="Realizar, de forma trimestral, una reunión entre la Subdirectora de talento humano, los coordinadores de los grupos internos de trabajo (Fortalecimiento de calidad de vida laboral, administración del vínculo laboral, vinculación y gestión del talento humano, y certificaciones) y el enlace de planeación de la dependencia, para analizar los resultados obtenidos en los indicadores y, de ser necesario, tomar decisiones al respecto."/>
    <s v="Acta de reunión"/>
    <s v="Acta de reunión"/>
    <n v="2"/>
    <d v="2023-05-01T00:00:00"/>
    <d v="2023-10-13T00:00:00"/>
    <s v="David Leonardo Almanza Sanchez / Profesional Especializado_x0009_"/>
    <s v="Subdirección de Talento Humano"/>
    <s v="Aura Rosa Gomez Avellaneda"/>
    <s v="A"/>
    <n v="0"/>
    <s v="El dia 27 de abril  en las horas de la tarde esta accion ya se puede evidenciar cargada. en la plataforma SIG  Se observa la actividad de &quot;Realizar, de forma trimestral, una reunión entre la Subdirectora de talento humano, los coordinadores de los grupos internos de trabajo (Fortalecimiento de calidad de vida laboral, administración del vínculo laboral, vinculación y gestión del talento humano, y certificaciones) y el enlace de planeación de la dependencia, para analizar los resultados obtenidos en los indicadores y, de ser necesario, tomar decisiones al respecto.&quot; "/>
    <n v="0"/>
    <s v="Para el primer trimestre de 2023, se observo que el proceso al 26 de abril aun no contaba con la aprobacion de  jefe del area por tal razon no se presenta avance. Sin embargo, en reunion  sostenida con el proceso de gestion del talento humano el dia 26 de abril de 2023, ellos informan que muy difícilmente va hacer aprobada producto de cambio de líder de proceso. El dia 27 de abril  en las horas de la tarde esta accion ya se puede evidenciar en la plataforma SIG  generandose la siguiente actividad &quot;Realizar, de forma trimestral, una reunión entre la Subdirectora de talento humano, los coordinadores de los grupos internos de trabajo (Fortalecimiento de calidad de vida laboral, administración del vínculo laboral, vinculación y gestión del talento humano, y certificaciones) y el enlace de planeación de la dependencia, para analizar los resultados obtenidos en los indicadores y, de ser necesario, tomar decisiones al respecto.&quot; y lo envian para aprobacion de la Oficina de Control Interno. A la fecha no se evidencian, soportes de avance para este corte ya que las actividades presentan como fecha de inicio el 1 de mayo de 2023. "/>
    <d v="2023-04-26T00:00:00"/>
    <s v="No presentan"/>
    <s v="se recuerda la importanca de realizar estas aprobaciones de manera oportuna, para que se pueda realizar  el seguimiento y aprobacion  en las fechas que se establecen "/>
    <s v="el proceso envia la accion para aprobacion dos dias despues del seguimiento realizado por la Oficina de Contro Interno "/>
    <s v="Aura Rosa Gomez Avellaneda"/>
    <s v="A"/>
    <n v="0"/>
    <s v="No se evidencia avance para este periodo"/>
    <n v="0"/>
    <s v="Para el seguimiento del segundo  trimestre de 2023, el proceso no presenta soportes de la reunión entre la Subdirectora de talento humano, los coordinadores de los grupos internos de trabajo (Fortalecimiento de calidad de vida laboral, administración del vínculo laboral, vinculación y gestión del talento humano, y certificaciones). "/>
    <d v="2023-07-27T00:00:00"/>
    <s v="No se evidencia avance significativo para esta acción, no se acepta. "/>
    <m/>
    <m/>
    <x v="2"/>
  </r>
  <r>
    <n v="1396"/>
    <m/>
    <m/>
    <s v="ICONTEC-2022"/>
    <d v="2022-08-03T00:00:00"/>
    <s v="Oportunidad de Mejora"/>
    <m/>
    <s v="Gestión de Procesos y Mejora"/>
    <s v="Fortalecer las acciones derivadas de las oportunidades identificadas con el fin visibilizar que estas se vayan cumpliendo en el tiempo y se pueden evaluar en cuanto a su cumplimiento."/>
    <s v="Mecanismos de Evaluación Externa"/>
    <x v="3"/>
    <s v="AM"/>
    <m/>
    <m/>
    <d v="2022-08-18T00:00:00"/>
    <m/>
    <m/>
    <m/>
    <m/>
    <n v="3"/>
    <s v="De acuerdo con el auditor se requiere fortalecer las acciones derivadas de las oportunidades identificadas con el fin visibilizar que estas se vayan cumpliendo en el tiempo y se pueden evaluar la efectividad de las mismas."/>
    <s v="Aplicar los instrumentos y analizar los resultados frente a la efectividad de las oportunidades."/>
    <s v="Informes con resultados con de la rente a la efectividad de las oportunidades."/>
    <s v="Informes con resultados con de la rente a la efectividad de las oportunidades."/>
    <n v="1"/>
    <d v="2023-09-01T00:00:00"/>
    <d v="2023-10-30T00:00:00"/>
    <s v="_x0009_Maura Yuliana Ramirez Goez / Contratista"/>
    <s v="Subdirección de Desarrollo Organizacional"/>
    <s v="Ginna Katherine Castillo Silva"/>
    <s v="A"/>
    <n v="0"/>
    <s v="Para el primer trimestre del 2023 la dependencia no reporta soportes de avance debido a que no ha iniciado la fecha de ejecución."/>
    <n v="0"/>
    <s v="Para el primer trimestre del 2023 la dependencia no reporta soportes de avance debido a que no ha iniciado la fecha de ejecución."/>
    <d v="2023-04-26T00:00:00"/>
    <m/>
    <m/>
    <m/>
    <s v="Ginna Katherine Castillo Silva"/>
    <s v="A"/>
    <n v="0.5"/>
    <s v="Para aplicar los instrumentos, la SDO generó una estrategia para socializar los mecanismos de reporte, se hizo invitaciones a los enlaces de reporte y una capacitación el 29 de junio de 2023, el cual estuvo acompañado de correos de invitación, tips para reportes adecuados, desarrollo de un taller especifico con casuística y recordatorios. Se adjunto las invitaciones, material pedagógico, lista de asistencia y alertas respectivas para cumplir plazos de reporte."/>
    <n v="0.5"/>
    <s v="Para el segundo trimestre del 2023 la dependencia reporta un avance soportando recordatorios, invitaciones y capacitaciones pedagógicas con el fin de incentivar el cumplimiento de los reportes, dejando pendiente reportar los informes de resultados. Por lo anterior mencionado se da un cumplimiento del 50%."/>
    <d v="2023-07-26T00:00:00"/>
    <m/>
    <m/>
    <m/>
    <x v="3"/>
  </r>
  <r>
    <n v="1400"/>
    <m/>
    <m/>
    <s v="2021-AE-07"/>
    <m/>
    <s v="Oportunidad de Mejora"/>
    <s v="OP1"/>
    <s v="Gestión del Conocimiento e Innovación"/>
    <s v="El objetivo de algunos enlaces no se describe claramente."/>
    <s v="Mecanismos de Evaluación Independiente –Interna"/>
    <x v="4"/>
    <s v="AM"/>
    <m/>
    <m/>
    <d v="2022-08-31T00:00:00"/>
    <m/>
    <m/>
    <m/>
    <m/>
    <n v="1"/>
    <s v="El objetivo de algunos enlaces no se describe claramente."/>
    <s v="Modificar los enlaces de manera que permitan identificar el propósito de cada enlace con sólo el texto del enlace."/>
    <s v="Documento en word o excel (Editables) y en PDF"/>
    <s v="Documento en word o excel (Editables) y en PDF"/>
    <n v="1"/>
    <d v="2022-10-01T00:00:00"/>
    <d v="2023-12-31T00:00:00"/>
    <s v="Maria del Pilar Ardila / Profesional"/>
    <s v="Oficina de Innovación Educativa con Uso de Nuevas Tecnologías"/>
    <s v="Monica Alexandra Gonzalez Moreno"/>
    <s v="A"/>
    <n v="0.92"/>
    <s v="Para el primer trimestre de 2023, en el componente Editorial , se avanzó en la revisión de 52 notas editoriales lo cual representa un 15% de avance para este periodo y un 50.4% de avance general a 31 de marzo de 2023. Componente Contenidos: Durante el primer trimestre de 2023, se avanzó en la revisión de 11 colecciones, lo cual representa un 6% de avance, para un total de 68.1% a 31 de marzo de 2023. "/>
    <n v="0.92"/>
    <s v="Para el primer trimestre de 2023, se observó avance por medio del documento Excel “ACCIONES PLAN DE MEJORAMIENTO ACCESIBILIDAD PORTAL COLOMBIA APRENDE”, con el seguimiento a los componentes Editorial, contenidos y Home donde se señala que el texto de los enlaces es claro y tienen significado por sí solo. La actividad se encuentra dentro del tiempo propuesto para su cumplimiento."/>
    <d v="2023-04-26T00:00:00"/>
    <s v="Avances_Plan Mejor_Accesib_IV Trim 2022 .xlsx_2023-01-16"/>
    <s v="Se evidenció documentos que dan cuenta del avance realizado durante el periodo evaluado."/>
    <s v="N/A"/>
    <s v="Monica Alexandra Gonzalez Moreno"/>
    <s v="A"/>
    <n v="0.93"/>
    <s v="Para el segundo trimestre de 2023, se implementó las recomendaciones en imágenes de Contenidos y artículos en el Portal Colombia Aprende."/>
    <n v="0.93"/>
    <s v="Para el segundo trimestre de 2023, se evidenció avance con el manual de imagen, de igual manera se lleva trazabiidad de los enlaces intervenidos y acciones desarrolladas."/>
    <d v="2023-07-25T00:00:00"/>
    <s v="Manual uso de imagenes PCA.docx_2023-07-10_x000a__x000a_Plan Mejoramiento Accesibilidad V Junio.xlsx_2023-07-10_x000a__x000a_Informe técnico Plan de mejoramiento marzo_junio_2023.pdf_2023-07-10"/>
    <s v="Se evidencia Avance para la actividad propuesta."/>
    <m/>
    <x v="1"/>
  </r>
  <r>
    <n v="1402"/>
    <m/>
    <m/>
    <s v="2021-AE-07"/>
    <m/>
    <s v="No conformidad"/>
    <s v="NC1"/>
    <s v="Gestión del Conocimiento e Innovación"/>
    <s v="Faltan algunos elementos para que la información se transmita acorde a lo que se requiere."/>
    <s v="Mecanismos de Evaluación Independiente –Interna"/>
    <x v="4"/>
    <s v="AC"/>
    <m/>
    <s v="Fecha Final inicial: 31/12/2022_x000a_Reformulada 05-04-2023 (29/12/2023)"/>
    <d v="2022-08-31T00:00:00"/>
    <m/>
    <m/>
    <m/>
    <m/>
    <n v="1"/>
    <s v="Algunas imágenes contienen texto dentro y no presentan esa información en el texto alternativo"/>
    <s v="Agregar los textos correspondientes en el texto alternativo de cada imagen o ,si es pertinente, reemplazar la imagen por una que no contenga texto. (informe técnico que dé cuenta de la identificación y tratamiento de imágenes)"/>
    <s v="Documento en word o excel (Editables) y en PDF"/>
    <s v="Documento en word o excel (Editables) y en PDF"/>
    <n v="1"/>
    <d v="2022-10-01T00:00:00"/>
    <d v="2023-12-29T00:00:00"/>
    <s v="Maria del Pilar Ardila / Profesional"/>
    <s v="Oficina de Innovación Educativa con Uso de Nuevas Tecnologías"/>
    <s v="Monica Alexandra Gonzalez Moreno"/>
    <s v="A"/>
    <n v="0.68"/>
    <s v="Para el primer trimestre de 2023, se avanzó en la revisión de 11 colecciones, lo cual representa un 6% de avance, para un total de 68.1% a 31 de marzo de 2023."/>
    <n v="0.68"/>
    <s v="Para el primer trimestre de 2023, Se evidencia avance por medio del documento Excel “ACCIONES PLAN DE MEJORAMIENTO ACCESIBILIDAD PORTAL COLOMBIA APRENDE” con el seguimiento a los enlaces del componente Editorial, contenidos y Home donde se han hecho las validaciones a las imágenes y banners del Portal Colombia Aprende."/>
    <d v="2023-04-26T00:00:00"/>
    <s v="Avances_Plan Mejor_Accesib_IV Trim 2022 .xlsx_2023-01-16_x000a_Informe técnico Plan de mejoramiento Trimestre Enero-Marzo 2023.pdf_2023-04-20"/>
    <s v="Se evidenció documentos que dan cuenta del avance realizado durante el periodo evaluado."/>
    <s v="La actividad tiene como fecha de finalización el 29-12-2023 en el SIG. Estos ajustes se solicitaron el 5/04/2023, por solicitud de la SDO, se realizo la aprobación, no obstante, se les hizo la anotación de que los ajustes se realizan 10 días antes de cumplir la fecha de vencimiento, cómo lo dicta el Procedimiento de Gestión de Planes de Mejoramiento M-PR-02  V.07."/>
    <s v="Monica Alexandra Gonzalez Moreno"/>
    <s v="A"/>
    <n v="0.76"/>
    <s v="Durante el segundo trimestre de 2023, se avanzó en la revisión de 15 colecciones, lo cual representa un 8% de avance, para un total de 76% a 30 de junio de 2023. (falta 24%)"/>
    <n v="0.76"/>
    <s v="Durante el segundo trimestre de 2023, se observo la revisión de 15 colecciones."/>
    <d v="2023-07-25T00:00:00"/>
    <s v="Plan Mejoramiento Accesibilidad V Junio.xlsx_2023-07-10_x000a_Informe técnico Plan de mejoramiento marzo_junio_2023.pdf_2023-07-10"/>
    <s v="Se observó avance de la meta por medio de la revisión de 15 colecciones."/>
    <m/>
    <x v="1"/>
  </r>
  <r>
    <n v="1406"/>
    <m/>
    <m/>
    <s v="2021-AE-07"/>
    <m/>
    <s v="No conformidad"/>
    <s v="NC5"/>
    <s v="Gestión del Conocimiento e Innovación"/>
    <s v="El contenido no textual que se presenta al usuario no tiene una alternativa textual que cumple el mismo propósito."/>
    <s v="Mecanismos de Evaluación Independiente –Interna"/>
    <x v="4"/>
    <s v="AC"/>
    <m/>
    <m/>
    <d v="2022-08-31T00:00:00"/>
    <m/>
    <m/>
    <m/>
    <m/>
    <n v="2"/>
    <s v="Existen imágenes que no cuentan con alternativa textual"/>
    <s v="Actualizar la información de los nuevos campos Title en el editor de contenidos publicados."/>
    <s v="Documento en word ó ppt ó excel (Editables) y en versión PDF"/>
    <s v="Documento en word ó ppt ó excel (Editables) y en versión PDF"/>
    <n v="1"/>
    <d v="2022-10-01T00:00:00"/>
    <d v="2023-12-31T00:00:00"/>
    <s v="Maria del Pilar Ardila / Profesional"/>
    <s v="Oficina de Innovación Educativa con Uso de Nuevas Tecnologías"/>
    <s v="Monica Alexandra Gonzalez Moreno"/>
    <s v="A"/>
    <n v="0.56000000000000005"/>
    <s v="Para el primer trimestre de 2023, se avanzó en la revisión de 52 notas editoriales lo cual representa un 15% de avance para este periodo y un 50.4% de avance general a 31 de marzo de 2023. Componente Contenidos: Durante el primer trimestre de 2023, se avanzó en la revisión de 11 colecciones, lo cual representa un 6% de avance, para un total de 68.1% a 31 de marzo de 2023. "/>
    <n v="0.56000000000000005"/>
    <s v="Para el primer trimestre de 2023, Se evidencia avance por medio del documento Excel “ACCIONES PLAN DE MEJORAMIENTO ACCESIBILIDAD PORTAL COLOMBIA APRENDE” con el seguimiento a los enlaces del componente Editorial, contenidos y Home donde se indica que el contenido no textual que se presenta al usuario tiene una alternativa textual que cumple el mismo propósito. La actividad se encuentra dentro del tiempo propuesto para su cumplimiento."/>
    <d v="2023-04-26T00:00:00"/>
    <s v="Avances_Plan Mejor_Accesib_IV Trim 2022 .xlsx_2023-01-16_x000a_Informe técnico Plan de mejoramiento Trimestre Enero-Marzo 2023.pdf_2023-04-20"/>
    <s v="Se evidenció documentos que dan cuenta del avance realizado durante el periodo evaluado."/>
    <s v="N/A"/>
    <s v="Monica Alexandra Gonzalez Moreno"/>
    <s v="A"/>
    <n v="0.8"/>
    <s v="Durante el segundo trimestre de 2023, en el componente Editorial se avanzó en la revisión de 119 notas editoriales lo cual representa un 35% de avance para este periodo y un 85% de avance general a 30 de junio de 2023. (falta un 15%) Componente Contenidos: Durante el segundo trimestre de 2023, se avanzó en la revisión de 15 colecciones, lo cual representa un 8% de avance, para un total de 76% a 30 de junio de 2023. (falta 24%) Componente Tecnológico Actividad finalizada y enunciada en el segundo reporte."/>
    <n v="0.8"/>
    <s v="Durante el segundo trimestre de 2023, se evidencio el avance en cuanto al componente Editorial, donde se avanzó en 119 notas; Así mismo, se adelantó actividades en el componente Contenidos, donde la Oficina de Innovación con Uso de Nuevas Tecnologías validó 15 colecciones, en cuanto al componente tecnológico fue finalizada su verificación y actualización."/>
    <d v="2023-07-25T00:00:00"/>
    <s v="Informe técnico Plan de mejoramiento marzo_junio_2023.pdf_2023-07-10_x000a__x000a_Plan Mejoramiento Accesibilidad V Junio.xlsx_2023-07-10"/>
    <s v="Se evidencia Avance para la actividad propuesta."/>
    <m/>
    <x v="1"/>
  </r>
  <r>
    <n v="1410"/>
    <m/>
    <m/>
    <s v="2021-AE-07"/>
    <m/>
    <s v="No conformidad"/>
    <s v="NC9"/>
    <s v="Gestión del Conocimiento e Innovación"/>
    <s v="No se cuenta con un componente que ayuda con esta necesidad."/>
    <s v="Mecanismos de Evaluación Independiente –Interna"/>
    <x v="4"/>
    <s v="AC"/>
    <m/>
    <s v="Fecha Final inicial: 30/07/2023_x000a_Reformulada 19-09-2023 (31/12/2024)"/>
    <d v="2022-08-31T00:00:00"/>
    <m/>
    <m/>
    <m/>
    <m/>
    <n v="3"/>
    <s v="La pagina de logeo no cuenta con un componente de cambio de tamaño del texto"/>
    <s v="Seguimiento a la solicitud de implementación del componente de cambio de tamaño del texto en el CAS, remitida a la Oficina de Tecnologías y Sistemas de Información"/>
    <s v="Memorandos Internos"/>
    <s v="Memorandos Internos"/>
    <n v="1"/>
    <d v="2022-09-30T00:00:00"/>
    <d v="2024-12-31T00:00:00"/>
    <s v="Maria del Pilar Ardila / Profesional"/>
    <s v="Oficina de Innovación Educativa con Uso de Nuevas Tecnologías"/>
    <s v="Monica Alexandra Gonzalez Moreno"/>
    <s v="A"/>
    <n v="0.3"/>
    <s v="Durante el mes de septiembre se remitió Documento de Alto Nivel. Durante 2023, se indagó sobre este tema a la jefe de la Oficina de Tecnología y Sistemas de Información del MEN mediante correo electrónico del 9 de marzo de 2023, hasta el momento la Oficina de Innovación Educativa no ha recibido respuesta."/>
    <n v="0.3"/>
    <s v="Para el primer trimestre de 2023, se evidencio las gestiones realizadas para la implementación del componente de cambio de tamaño del texto en el CAS, remitida a la Oficina de Tecnologías y Sistemas de Información, sin embargo la Oficina de Innovación no ha recibido respuesta._x000a__x000a_Se recomienda continuar con las actividades necesarias para dar cumplimiento a la meta propuesta."/>
    <d v="2023-04-26T00:00:00"/>
    <s v="Requerimientos tecnológicos 2023 Ecosistema Digital Colombia Aprende.pdf_2023-04-20_x000a_RV_ Avances plan de mejoramiento Accesibilidad Of Innovación.pdf_2023-04-20_x000a_Solicitudes de mejora al CAS Portal Colombia Aprende.pdf_2023-04-20_x000a_ST-FT-18_Formato_Requerimientos_Funcionales_OTSI-30.01.2023.docx_2023-04-20"/>
    <s v="Se evidenció documentos que dan cuenta del avance realizado durante el periodo evaluado."/>
    <s v="N/A"/>
    <s v="Monica Alexandra Gonzalez Moreno"/>
    <s v="A"/>
    <n v="0.6"/>
    <s v="Durante el segundo Trimestre de 2023, se hizo segumiento a la solicitud elevada a la Oficina de Tecnología y Sistemas de Información mediante documento de alto nivel con requerimientos de ajuste al tamaño de texto del CAS. En las evidencias se reporta trazabilidad del seguimiento y respuesta técnica de la OTSI remitida el 30 de junio de 2023 con matriz de valoración de la solicitud que incluye los ítems: actores, identificación de adaptaciones, estimación de roles/costos, cronograma."/>
    <n v="0.6"/>
    <s v="Durante el segundo trimestre de 2023, se evidencio el avance de la actividad, desde la Oficina Innovación y Uso de Nuevas Tecnologías, se realizó seguimiento al requerimiento enviado a la Oficina de tecnología y Sistemas de Información en cuanto el ajuste de tamaño de texto del CAS. Se registra las evidencias del seguimiento y respuesta y anexos de la OTSI."/>
    <d v="2023-07-25T00:00:00"/>
    <s v="ACTORES QUE SE AFECTAN CON LA ADAPTACIÓN / CREACIÓN_x000a__x000a_2023-07-10Rta Solicitud CAS_ Plan Mejoramiento 2021_2022.pdf__x000a__x000a_2023-07-10Trazab_Correos_Seguim_CAS_x000a__x000a_ Acualización técnologica.pdf_2023-07-10"/>
    <s v="Se evidencia Avance para la actividad propuesta."/>
    <m/>
    <x v="1"/>
  </r>
  <r>
    <n v="1413"/>
    <m/>
    <m/>
    <s v="2021-AE-07"/>
    <m/>
    <s v="No conformidad"/>
    <s v="NC12"/>
    <s v="Gestión del Conocimiento e Innovación"/>
    <s v="El editor de contenidos de la entidad debe incluir un mecanismo para identificar la pronunciación específica de las palabras cuando su significado dentro del contexto resulte ambiguo."/>
    <s v="Mecanismos de Evaluación Independiente –Interna"/>
    <x v="4"/>
    <s v="AC"/>
    <m/>
    <m/>
    <d v="2022-08-31T00:00:00"/>
    <m/>
    <m/>
    <m/>
    <m/>
    <n v="1"/>
    <s v="El editor de contenidos de la entidad debe incluir un mecanismo para identificar la pronunciación específica de las palabras cuando su significado dentro del contexto resulte ambiguo."/>
    <s v="Validar la no utilización de palabras con significado ambiguo dentro del contexto."/>
    <s v="Documento en word o excel (Editables) y en PDF"/>
    <s v="Documento en word o excel (Editables) y en PDF"/>
    <n v="1"/>
    <d v="2022-10-01T00:00:00"/>
    <d v="2023-12-31T00:00:00"/>
    <s v="Maria del Pilar Ardila / Profesional"/>
    <s v="Oficina de Innovación Educativa con Uso de Nuevas Tecnologías"/>
    <s v="Monica Alexandra Gonzalez Moreno"/>
    <s v="A"/>
    <n v="0.56000000000000005"/>
    <s v="Para el primer trimestre de 2023, se avanzó en la revisión de 52 notas editoriales lo cual representa un 15% de avance para este periodo y un 50.4% de avance general a 31 de marzo de 2023. Componente Contenidos: Durante el primer trimestre de 2023, se avanzó en la revisión de 11 colecciones, lo cual representa un 6% de avance, para un total de 68.1% a 31 de marzo de 2023. "/>
    <n v="0.56000000000000005"/>
    <s v="Para el primer trimestre de 2023, Se evidencia avance por medio del documento Excel “ACCIONES PLAN DE MEJORAMIENTO ACCESIBILIDAD PORTAL COLOMBIA APRENDE” con el seguimiento a los enlaces del componente Editorial, contenidos y Home donde se indica que el contenido no textual que se presenta al usuario tiene una alternativa textual que cumple el mismo propósito. La actividad se encuentra dentro del tiempo propuesto para su cumplimiento."/>
    <d v="2023-04-27T00:00:00"/>
    <s v="Avances_Plan Mejor_Accesib_IV Trim 2022 .xlsx_2023-01-16_x000a_Informe técnico Plan de mejoramiento Trimestre Enero-Marzo 2023.pdf_2023-04-20"/>
    <s v="Se evidenció documentos que dan cuenta del avance realizado durante el periodo evaluado."/>
    <s v="N/A"/>
    <s v="Monica Alexandra Gonzalez Moreno"/>
    <s v="A"/>
    <n v="0.8"/>
    <s v="Durante el segundo trimestre de 2023, en el componente Editorial se avanzó en la revisión de 119 notas editoriales lo cual representa un 35% de avance para este periodo y un 85% de avance general a 30 de junio de 2023. (falta un 15%) Componente Contenidos: Durante el segundo trimestre de 2023, se avanzó en la revisión de 15 colecciones, lo cual representa un 8% de avance, para un total de 76% a 30 de junio de 2023. (falta 24%) Componente Tecnológico Actividad finalizada y enunciada en el segundo reporte."/>
    <n v="0.8"/>
    <s v="Durante el segundo trimestre de 2023, se evidencio el avance en cuanto al componente Editorial, donde se avanzó en 119 notas; Así mismo, se adelantó actividades en el componente Contenidos, donde la Oficina de Innovación con Uso de Nuevas Tecnologías validó 15 colecciones, en cuanto al componente tecnológico fue finalizada su verificación y actualización."/>
    <d v="2023-07-25T00:00:00"/>
    <s v="Informe técnico Plan de mejoramiento marzo_junio_2023.pdf_2023-07-10_x000a__x000a_Plan Mejoramiento Accesibilidad V Junio.xlsx_2023-07-10"/>
    <s v="Se evidencia Avance para la actividad propuesta."/>
    <m/>
    <x v="1"/>
  </r>
  <r>
    <n v="1414"/>
    <m/>
    <m/>
    <s v="2021-AE-07"/>
    <m/>
    <s v="No conformidad"/>
    <s v="NC13"/>
    <s v="Gestión del Conocimiento e Innovación"/>
    <s v="La funcionalidad de cambio de idioma solo funciona para algunas páginas principales, pero para ninguna de las opciones de atención y servicio al ciudadano."/>
    <s v="Mecanismos de Evaluación Independiente –Interna"/>
    <x v="4"/>
    <s v="AC"/>
    <m/>
    <s v="Fecha Final inicial: 30/07/2023_x000a_Reformulada 19-09-2023 (31/12/2024)"/>
    <d v="2022-08-31T00:00:00"/>
    <m/>
    <m/>
    <m/>
    <m/>
    <n v="3"/>
    <s v="La pagina de logeo no tiene cambio de idioma."/>
    <s v="Seguimiento a la solicitud de implementación del cambio de idioma del CAS a la Oficina de Tecnologías y Sistemas de Información"/>
    <s v="Memorandos Internos"/>
    <s v="Memorandos Internos"/>
    <n v="1"/>
    <d v="2022-09-15T00:00:00"/>
    <d v="2024-12-31T00:00:00"/>
    <s v="Maria del Pilar Ardila / Profesional"/>
    <s v="Oficina de Innovación Educativa con Uso de Nuevas Tecnologías"/>
    <s v="Monica Alexandra Gonzalez Moreno"/>
    <s v="A"/>
    <n v="0.3"/>
    <s v="Durante el mes de septiembre se remitió Documento de Alto Nivel. Durante 2023, se indagó sobre este tema a la jefe de la Oficina de Tecnología y Sistemas de Información del MEN mediante correo electrónico del 9 de marzo de 2023, hasta el momento la Oficina de Innovación Educativa no ha recibido respuesta."/>
    <n v="0.3"/>
    <s v="Para el primer trimestre de 2023, se evidencio las gestiones realizadas para la implementación del componente de cambio de tamaño del texto en el CAS, remitida a la Oficina de Tecnologías y Sistemas de Información, sin embargo la Oficina de Innovación no ha recibido respuesta._x000a__x000a_Se recomienda continuar con las actividades necesarias para dar cumplimiento a la meta propuesta."/>
    <d v="2023-04-26T00:00:00"/>
    <s v="Requerimientos tecnológicos 2023 Ecosistema Digital Colombia Aprende.pdf_2023-04-20_x000a_RV_ Avances plan de mejoramiento Accesibilidad Of Innovación.pdf_2023-04-20_x000a_Solicitudes de mejora al CAS Portal Colombia Aprende.pdf_2023-04-20_x000a_ST-FT-18_Formato_Requerimientos_Funcionales_OTSI-30.01.2023.docx_2023-04-20"/>
    <s v="Se evidenció documentos que dan cuenta del avance realizado durante el periodo evaluado."/>
    <s v="N/A"/>
    <s v="Monica Alexandra Gonzalez Moreno"/>
    <s v="A"/>
    <n v="0.6"/>
    <s v="Durante el segundo Trimestre de 2023, se hizo segumiento a la solicitud elevada a la Oficina de Tecnología y Sistemas de Información mediante documento de alto nivel con requerimientos de ajuste al tamaño de texto del CAS. En las evidencias se reporta trazabilidad del seguimiento y respuesta técnica de la OTSI remitida el 30 de junio de 2023 con matriz de valoración de la solicitud que incluye los ítems: actores, identificación de adaptaciones, estimación de roles/costos, cronograma."/>
    <n v="0.6"/>
    <s v="Durante el segundo trimestre de 2023, se evidencio el avance de la actividad, desde la Oficina Innovación y Uso de Nuevas Tecnologías, se realizó seguimiento al requerimiento enviado a la Oficina de tecnología y Sistemas de Información en cuanto el ajuste de tamaño de texto del CAS. Se registra las evidencias del seguimiento y respuesta y anexos de la OTSI."/>
    <d v="2023-07-25T00:00:00"/>
    <s v="ACTORES QUE SE AFECTAN CON LA ADAPTACIÓN / CREACIÓN_x000a__x000a_2023-07-10Rta Solicitud CAS_ Plan Mejoramiento 2021_2022.pdf__x000a__x000a_2023-07-10Trazab_Correos_Seguim_CAS_x000a__x000a_ Acualización técnologica.pdf_2023-07-10"/>
    <s v="Se evidencia Avance para la actividad propuesta."/>
    <m/>
    <x v="1"/>
  </r>
  <r>
    <n v="1415"/>
    <m/>
    <m/>
    <s v="2021-AE-07"/>
    <m/>
    <s v="No conformidad"/>
    <s v="NC14"/>
    <s v="Gestión del Conocimiento e Innovación"/>
    <s v="Cuando un texto requiere un nivel de lectura más avanzado que el nivel mínimo de educación secundaria, el editor de la entidad debe incluir un contenido suplementario o una versión que no requiera un nivel de lectura mayor a ese nivel educativo."/>
    <s v="Mecanismos de Evaluación Independiente –Interna"/>
    <x v="4"/>
    <s v="AC"/>
    <m/>
    <s v="Fecha Final inicial: 30/06/2023_x000a_Reformulada 13-09-2023 (31/12/2023)"/>
    <d v="2022-08-31T00:00:00"/>
    <m/>
    <m/>
    <m/>
    <m/>
    <n v="1"/>
    <s v="Cuando un texto requiere un nivel de lectura más avanzado que el nivel mínimo de educación secundaria, el editor de la entidad debe incluir un contenido suplementario o una versión que no requiera un nivel de lectura mayor a ese nivel educativo."/>
    <s v="Validar que los contenidos no requieran para su lectura un nivel educativo más avanzado que educación secundaria"/>
    <s v="Documento Manual de gestión editorial. Documento en word o excel (Editables) y en PDF"/>
    <s v="Documento Manual de gestión editorial. Documento en word o excel (Editables) y en PDF"/>
    <n v="1"/>
    <d v="2022-10-01T00:00:00"/>
    <d v="2023-12-31T00:00:00"/>
    <s v="Maria del Pilar Ardila / Profesional"/>
    <s v="Oficina de Innovación Educativa con Uso de Nuevas Tecnologías"/>
    <s v="Monica Alexandra Gonzalez Moreno"/>
    <s v="A"/>
    <n v="0.56000000000000005"/>
    <s v="Para el primer trimestre de 2023, se avanzó en la revisión de 52 notas editoriales lo cual representa un 15% de avance para este periodo y un 50.4% de avance general a 31 de marzo de 2023. Componente Contenidos: Durante el primer trimestre de 2023, se avanzó en la revisión de 11 colecciones, lo cual representa un 6% de avance, para un total de 68.1% a 31 de marzo de 2023. "/>
    <n v="0.56000000000000005"/>
    <s v="Para el primer trimestre de 2023, Se evidencia avance por medio del documento Excel “ACCIONES PLAN DE MEJORAMIENTO ACCESIBILIDAD PORTAL COLOMBIA APRENDE” con el seguimiento a los enlaces del componente Editorial, contenidos y Home donde se indica que el contenido, donde se validó que los textos no requieran para su compresión un nivel de lectura mayo que el nivel mínimo de educación secundaria._x000a__x000a_La actividad se encuentra dentro del tiempo propuesto para su cumplimiento, se recomienda continuar con las actividades planeadas para cumplir con la meta propuesta."/>
    <d v="2023-04-27T00:00:00"/>
    <s v="Avances_Plan Mejor_Accesib_IV Trim 2022 .xlsx_2023-01-16_x000a_Informe técnico Plan de mejoramiento Trimestre Enero-Marzo 2023.pdf_2023-04-20"/>
    <s v="Se evidenció documentos que dan cuenta del avance realizado durante el periodo evaluado."/>
    <s v="N/A"/>
    <s v="Monica Alexandra Gonzalez Moreno"/>
    <s v="A"/>
    <n v="0.8"/>
    <s v="Durante el segundo trimestre de 2023, en el componente Editorial se avanzó en la revisión de 119 notas editoriales lo cual representa un 35% de avance para este periodo y un 85% de avance general a 30 de junio de 2023. (falta un 15%) Componente Contenidos: Durante el segundo trimestre de 2023, se avanzó en la revisión de 15 colecciones, lo cual representa un 8% de avance, para un total de 76% a 30 de junio de 2023. (falta 24%) Componente Tecnológico Actividad finalizada y enunciada en el segundo reporte."/>
    <n v="0.8"/>
    <s v="Durante el segundo trimestre de 2023, se evidencio el avance en cuanto al componente Editorial, donde se avanzó en 119 notas; Así mismo, se adelantó actividades en el componente Contenidos, donde la Oficina de Innovación con Uso de Nuevas Tecnologías validó 15 colecciones, en cuanto al componente tecnológico fue finalizada su verificación y actualización. La actividad se encuentra vencida para este periodo, se recomienda reformular fecha de finalización para cumplir con la meta propuesta."/>
    <d v="2023-07-25T00:00:00"/>
    <s v="Informe técnico Plan de mejoramiento marzo_junio_2023.pdf_2023-07-10_x000a__x000a_Plan Mejoramiento Accesibilidad V Junio.xlsx_2023-07-10"/>
    <s v="Se evidencia Avance para la actividad propuesta."/>
    <m/>
    <x v="1"/>
  </r>
  <r>
    <n v="1417"/>
    <m/>
    <m/>
    <s v="2021-AE-07"/>
    <m/>
    <s v="No conformidad"/>
    <s v="NC16"/>
    <s v="Gestión del Conocimiento e Innovación"/>
    <s v="Los descriptores del componente tipo acordeón no cuentan con descriptores de su propósito ."/>
    <s v="Mecanismos de Evaluación Independiente –Interna"/>
    <x v="4"/>
    <s v="AC"/>
    <m/>
    <s v="Fecha Final inicial: 31/07/2023_x000a_Reformulada 13-09-2023 (31/12/2023)"/>
    <d v="2022-08-31T00:00:00"/>
    <m/>
    <m/>
    <m/>
    <m/>
    <n v="1"/>
    <s v="El texto de los enlaces no es claro"/>
    <s v="Validar que el texto de los enlaces sea claro y tenga significado por sí solo"/>
    <s v="Documento en word ó ppt ó excel (Editables) y en versión PDF"/>
    <s v="Documento en word ó ppt ó excel (Editables) y en versión PDF"/>
    <n v="1"/>
    <d v="2022-10-01T00:00:00"/>
    <d v="2023-12-31T00:00:00"/>
    <s v="Maria del Pilar Ardila / Profesional"/>
    <s v="Oficina de Innovación Educativa con Uso de Nuevas Tecnologías"/>
    <s v="Monica Alexandra Gonzalez Moreno"/>
    <s v="A"/>
    <n v="0.92"/>
    <s v="Para el primer trimestre de 2023, en el componente Editorial , se avanzó en la revisión de 52 notas editoriales lo cual representa un 15% de avance para este periodo y un 50.4% de avance general a 31 de marzo de 2023. Componente Contenidos: Durante el primer trimestre de 2023, se avanzó en la revisión de 11 colecciones, lo cual representa un 6% de avance, para un total de 68.1% a 31 de marzo de 2023. "/>
    <n v="0.92"/>
    <s v="Para el primer trimestre de 2023, se observó avance por medio del documento Excel “ACCIONES PLAN DE MEJORAMIENTO ACCESIBILIDAD PORTAL COLOMBIA APRENDE”, con el seguimiento a los componentes Editorial, contenidos y Home, donde se valido que el texto de los enlaces es claro y tiene significado por sí solo. La actividad se encuentra dentro del tiempo propuesto para su cumplimiento."/>
    <d v="2023-04-27T00:00:00"/>
    <s v="Avances_Plan Mejor_Accesib_IV Trim 2022 .xlsx_2023-01-16_x000a_Informe técnico Plan de mejoramiento Trimestre Enero-Marzo 2023.pdf_2023-04-20"/>
    <s v="Se evidenció documentos que dan cuenta del avance realizado durante el periodo evaluado."/>
    <s v="N/A"/>
    <s v="Monica Alexandra Gonzalez Moreno"/>
    <s v="A"/>
    <n v="0.93"/>
    <s v="Durante el segundo trimestre de 2023, en el componente Editorial se avanzó en la revisión de 119 notas editoriales lo cual representa un 35% de avance para este periodo y un 85% de avance general a 30 de junio de 2023. (falta un 15%) Componente Contenidos: Durante el segundo trimestre de 2023, se avanzó en la revisión de 15 colecciones, lo cual representa un 8% de avance, para un total de 76% a 30 de junio de 2023. (falta 24%) Componente Tecnológico Actividad finalizada y enunciada en el segundo reporte."/>
    <n v="0.93"/>
    <s v="Durante el segundo trimestre de 2023, se evidencio el avance en cuanto al componente Editorial, donde se avanzó en 119 notas; Así mismo, se adelantó actividades en el componente Contenidos, donde la Oficina de Innovación con Uso de Nuevas Tecnologías validó 15 colecciones, en cuanto al componente tecnológico fue finalizada su verificación y actualización."/>
    <d v="2023-07-25T00:00:00"/>
    <s v="Informe técnico Plan de mejoramiento marzo_junio_2023.pdf_2023-07-10_x000a__x000a_Plan Mejoramiento Accesibilidad V Junio.xlsx_2023-07-10"/>
    <s v="Se evidencia Avance para la actividad propuesta."/>
    <m/>
    <x v="1"/>
  </r>
  <r>
    <n v="1445"/>
    <m/>
    <m/>
    <s v="2022-MR-03"/>
    <m/>
    <s v="Oportunidad de Mejora"/>
    <s v="OM5"/>
    <s v="Gestión del Talento Humano"/>
    <s v="En revisión del documento Matriz de peligros y riesgos TH-FT-41 V2 31 de diciembre del 2021, no se observan las actividades de conducción de vehículos. Adicionalmente, no se evidencia clasificación de riesgos para contratistas. La identificación de peligros y riesgos de acuerdo con lo establecido en los artículos: 2.2.4.6.15. Identificación de peligros, evaluación y valoración de los riesgos, 2.2.4.6.24. Medidas de prevención y control y 2.2.4.6.28. Contratación, se debe garantizar: ¿Se realiza independientemente de su forma de contratación y vinculación, y permita la identificación de los peligros y evaluación de los riesgos en seguridad y salud en el trabajo, con el fin que puedan ser priorizados y establecer los controles necesarios.¿ ¿Informar a los proveedores y contratistas al igual que a los trabajadores de este último, previo al inicio del contrato, los peligros y riesgos generales y específicos de su zona de trabajo incluidas las actividades o tareas de alto riesgo, rutinarias y no rutinarias, así como la forma de controlarlos y las medidas de prevención y atención de emergencias. En este propósito, se debe revisar periódicamente durante cada año, la rotación de personal y asegurar que, dentro del alcance de este numeral, el nuevo personal reciba la misma información.¿"/>
    <s v="Mecanismos de Evaluación Independiente –Interna"/>
    <x v="4"/>
    <s v="AM"/>
    <m/>
    <s v="Fecha Final inicial: 31/03/2023_x000a_Reformulada 12-10-2023 (29/12/2023)"/>
    <d v="2022-10-05T00:00:00"/>
    <m/>
    <m/>
    <m/>
    <m/>
    <n v="1"/>
    <s v="No se dio continuidad a la actualización de la Matriz IPEVAR y al cargue de las áreas pendientes en el módulo del SGSST del SIG."/>
    <s v="Finalizar el cargue de la Matriz IPEVAR de los procesos pendientes en el módulo del SGSST del SIG, y realizar la divulgación. "/>
    <s v="Matriz actualizada en el SIG."/>
    <s v="Matriz actualizada en el SIG."/>
    <n v="2"/>
    <d v="2022-10-05T00:00:00"/>
    <d v="2023-12-29T00:00:00"/>
    <s v="Luz Elena Sanchez Perilla / Profesional Especializado"/>
    <s v="Subdirección de Talento Humano"/>
    <s v="Ingrid Bibiana Rodriguez Camelo"/>
    <s v="A"/>
    <n v="0.95"/>
    <s v="Se finalizó el cargue de la Matriz IPEVAR de los procesos pendientes en el módulo del SGSST del SIG, se encuentra pendiente la divulgación."/>
    <n v="0.95"/>
    <s v="Para el primer trimestre de 2023, la Subdirección de Talento Humano actualizó la Matriz IPEVAR de los procesos pendientes en el módulo del SGSST del SIG. Quedó  pendiente la divulgación de la  Matriz IPEVAR de los procesos pendientes en el módulo del SGSST del SIG"/>
    <d v="2023-04-25T00:00:00"/>
    <s v="Matriz IPEVAR de los procesos pendientes en el módulo del SGSST del SIG"/>
    <s v="Quedó  pendiente la divulgación de la  Matriz IPEVAR de los procesos pendientes en el módulo del SGSST del SIG"/>
    <s v="Esta acción quedo vencida por la falta de socialización, el cierre es el 31 de marzo de 2023"/>
    <s v="Ingrid Bibiana Rodriguez Camelo"/>
    <s v="A"/>
    <n v="0.95"/>
    <s v="No se presentó avances con corte a 30 de junio de 2023."/>
    <n v="0.95"/>
    <s v="No se presentó avances con corte a 30 de junio de 2023."/>
    <s v="21/072023"/>
    <s v="No presentó avances con corte a 30 de junio de 2023."/>
    <s v="No presentó avances con corte a 30 de junio de 2023."/>
    <s v="Esta acción quedo vencida por la falta de socialización, el cierre es el 30 de junio de 2023"/>
    <x v="4"/>
  </r>
  <r>
    <n v="1445"/>
    <m/>
    <m/>
    <s v="2022-MR-03"/>
    <m/>
    <s v="Oportunidad de Mejora"/>
    <s v="OM5"/>
    <s v="Gestión del Talento Humano"/>
    <s v="En revisión del documento Matriz de peligros y riesgos TH-FT-41 V2 31 de diciembre del 2021, no se observan las actividades de conducción de vehículos. Adicionalmente, no se evidencia clasificación de riesgos para contratistas. La identificación de peligros y riesgos de acuerdo con lo establecido en los artículos: 2.2.4.6.15. Identificación de peligros, evaluación y valoración de los riesgos, 2.2.4.6.24. Medidas de prevención y control y 2.2.4.6.28. Contratación, se debe garantizar: ¿Se realiza independientemente de su forma de contratación y vinculación, y permita la identificación de los peligros y evaluación de los riesgos en seguridad y salud en el trabajo, con el fin que puedan ser priorizados y establecer los controles necesarios.¿ ¿Informar a los proveedores y contratistas al igual que a los trabajadores de este último, previo al inicio del contrato, los peligros y riesgos generales y específicos de su zona de trabajo incluidas las actividades o tareas de alto riesgo, rutinarias y no rutinarias, así como la forma de controlarlos y las medidas de prevención y atención de emergencias. En este propósito, se debe revisar periódicamente durante cada año, la rotación de personal y asegurar que, dentro del alcance de este numeral, el nuevo personal reciba la misma información.¿"/>
    <s v="Mecanismos de Evaluación Independiente –Interna"/>
    <x v="4"/>
    <s v="AM"/>
    <m/>
    <m/>
    <d v="2022-10-05T00:00:00"/>
    <m/>
    <m/>
    <m/>
    <m/>
    <n v="2"/>
    <s v="No se dio continuidad a la actualización de la Matriz IPEVAR y al cargue de las áreas pendientes en el módulo del SGSST del SIG."/>
    <s v="Incluir dentro de los contenidos del componente del SGSST de la inducción y reinducción los peligros y riesgos generales y específicos de su zona de trabajo incluidas las actividades o tareas de alto riesgo, rutinarias y no rutinarias, así como la forma de controlarlos y las medidas de prevención. "/>
    <s v="Documento"/>
    <s v="Documento"/>
    <n v="1"/>
    <d v="2022-10-05T00:00:00"/>
    <d v="2023-12-31T00:00:00"/>
    <s v="Luz Elena Sanchez Perilla / Profesional Especializado"/>
    <s v="Subdirección de Talento Humano"/>
    <s v="Ingrid Bibiana Rodriguez Camelo"/>
    <s v="A"/>
    <n v="0.5"/>
    <s v="Se incluyó dentro de los contenidos del componente del SGSST de la inducción y reinducción los peligros y riesgos generales y específicos de su zona de trabajo incluidas las actividades o tareas de alto riesgo, rutinarias y no rutinarias, así como la forma de controlarlos y las medidas de prevención, la cual se socializó en el mes de febrero de 2023."/>
    <n v="0.5"/>
    <s v="Para el primer trimestre de 2023, la Subdirección de Talento Humano presentó presentación de CURSO INDUCCIÓN AL SG SST - MEN, donde se incluyeron las actividades de CURSO INDUCCIÓN AL SG SST - MEN."/>
    <d v="2023-04-25T00:00:00"/>
    <s v="presentación de CURSO INDUCCIÓN AL SG SST - MEN"/>
    <s v="Se realizó una presentación como avance, sigue pendiente el documento."/>
    <m/>
    <s v="Ingrid Bibiana Rodriguez Camelo"/>
    <s v="A"/>
    <n v="0.5"/>
    <s v="No se presentó avances con corte a 30 de junio de 2023."/>
    <n v="0.5"/>
    <s v="No se presentó avances con corte a 30 de junio de 2023."/>
    <s v="21/072023"/>
    <s v="No presentó avances con corte a 30 de junio de 2023."/>
    <s v="No presentó avances con corte a 30 de junio de 2023."/>
    <m/>
    <x v="4"/>
  </r>
  <r>
    <n v="1447"/>
    <m/>
    <m/>
    <s v="2022-MR-03"/>
    <m/>
    <s v="Oportunidad de Mejora"/>
    <s v="OM4"/>
    <s v="Gestión del Talento Humano"/>
    <s v="Durante entrevista y revisión documental se encontró acta de posesión como profesional especializado, Resolución 023408 del 18 de diciembre de 2020, quien funge como responsable del SGSST, se observa Manual de funciones, numeral III propósito principal gestionar el programa de seguridad y salud en el trabajo. En el marco de la normativa legal vigente, se debe establecer en el manual de funciones, en el numeral III Propósito principal, con alcance al SGSST y no a un programa, lo anterior podría llevar al incumplimiento de lo requerido en el Art. 2.2.4.6.8 Obligaciones de los empleadores. 10. Dirección de la Seguridad y Salud en el Trabajo-SST en las Empresas del Decreto 1072 de 2015."/>
    <s v="Mecanismos de Evaluación Independiente –Interna"/>
    <x v="4"/>
    <s v="AM"/>
    <m/>
    <m/>
    <d v="2022-10-05T00:00:00"/>
    <m/>
    <m/>
    <m/>
    <m/>
    <n v="1"/>
    <s v="Desactualización del propósito y las funciones del Manual Específico de Funciones y Competencias Laborales, de los servidores que tienen roles y responsabilidades en el SGSST."/>
    <s v="Actualizar el Manual de Funciones de la Profesional del SG-SST, modificando el termino programa por sistema. Así mismo, incluir la terminología referente a las responsabilidades de SG-SST en los cargos correspondientes."/>
    <s v="Fichas de Manual Específico de Funciones y Competencias Laborales actualizadas para los cargos con responsabilidades asociadas al Sistema."/>
    <s v="Fichas de Manual Específico de Funciones y Competencias Laborales actualizadas para los cargos con responsabilidades asociadas al Sistema."/>
    <n v="1"/>
    <m/>
    <m/>
    <s v="David Leonardo Almanza Sanchez / Profesional Especializado"/>
    <s v="Subdirección de Talento Humano"/>
    <s v="Aura Rosa Gomez Avellaneda"/>
    <s v="A"/>
    <n v="0"/>
    <s v="El area no ha formulado las actividades para el plan. Se recomienda generar las acciones del plan ya que lleva mas de un año sin formular, "/>
    <n v="0"/>
    <s v="Para el  primer trimestre de 2023, el proceso no ha formulado las actividades para el plan. Se recomienda generar las acciones ya que lleva mas de un año sin formular, se vuelve a informar al area de la situación que se presenta en reunion el dia 26 de abril del 2023, con el propósito de generar una reformulación de fondo respecto de la situación encontrada ya que  lleva más de un año sin gestión por parte de la dependencia. "/>
    <d v="2023-04-26T00:00:00"/>
    <s v="El area no ha formulado las actividades para el plan. "/>
    <s v="se vuelve a informar al area de la situacion que se presenta con esta accion al no ser formulado un plan de mejora que subsane  el hallazgo evidenciado. _x000a_En reunion el dia 26 de abril del 2023.  el proceso informa que por temas de reestructuracion el manual de funciones "/>
    <s v="El area no ha formulado las actividades para el plan.  Se realiza reunion  con las personas encargadas de taalento humano y se les informa la situacion  actual del hallazgo "/>
    <s v="Aura Rosa Gomez Avellaneda"/>
    <s v="A"/>
    <n v="0"/>
    <s v="no presenta avance "/>
    <n v="0"/>
    <s v="Para el seguimiento del segundo  trimestre de 2023, se evidencia que el plan de mejorameinto se encuentra en proceso de ajuste por parte de la dependencia desde el 10 de noviembre del 2022. Se recomienda realizar los ajustes pertinentes "/>
    <d v="2023-07-27T00:00:00"/>
    <s v="No se evidencia avance significativo para esta acción, no se acepta. "/>
    <m/>
    <m/>
    <x v="2"/>
  </r>
  <r>
    <n v="1447"/>
    <m/>
    <m/>
    <s v="2022-MR-03"/>
    <m/>
    <s v="Oportunidad de Mejora"/>
    <s v="OM4"/>
    <s v="Gestión del Talento Humano"/>
    <s v="Durante entrevista y revisión documental se encontró acta de posesión como profesional especializado, Resolución 023408 del 18 de diciembre de 2020, quien funge como responsable del SGSST, se observa Manual de funciones, numeral III propósito principal gestionar el programa de seguridad y salud en el trabajo. En el marco de la normativa legal vigente, se debe establecer en el manual de funciones, en el numeral III Propósito principal, con alcance al SGSST y no a un programa, lo anterior podría llevar al incumplimiento de lo requerido en el Art. 2.2.4.6.8 Obligaciones de los empleadores. 10. Dirección de la Seguridad y Salud en el Trabajo-SST en las Empresas del Decreto 1072 de 2015."/>
    <s v="Mecanismos de Evaluación Independiente –Interna"/>
    <x v="4"/>
    <s v="AM"/>
    <m/>
    <m/>
    <d v="2022-10-05T00:00:00"/>
    <m/>
    <m/>
    <m/>
    <m/>
    <n v="2"/>
    <s v="Ausencia de un documento donde se designe a uno o varios colaboradores como responsables encargados del diseño, implementación y evaluación del SGSST del MEN."/>
    <s v="Comunicar, mediante oficio, la designación de funciones y responsabilidades frente al sistema, a el/la servidora encargada de planear, organizar, desarrollar y aplicar el SG-SST y realizar su evaluación."/>
    <s v="Oficio de designación de responsabilidades"/>
    <s v="Oficio de designación de responsabilidades"/>
    <n v="1"/>
    <m/>
    <m/>
    <s v="David Leonardo Almanza Sanchez / Profesional Especializado"/>
    <s v="Subdirección de Talento Humano"/>
    <m/>
    <m/>
    <m/>
    <m/>
    <m/>
    <m/>
    <m/>
    <m/>
    <m/>
    <m/>
    <m/>
    <m/>
    <m/>
    <m/>
    <m/>
    <m/>
    <m/>
    <m/>
    <m/>
    <m/>
    <x v="2"/>
  </r>
  <r>
    <n v="1447"/>
    <m/>
    <m/>
    <s v="2022-MR-03"/>
    <m/>
    <s v="Oportunidad de Mejora"/>
    <s v="OM4"/>
    <s v="Gestión del Talento Humano"/>
    <s v="Durante entrevista y revisión documental se encontró acta de posesión como profesional especializado, Resolución 023408 del 18 de diciembre de 2020, quien funge como responsable del SGSST, se observa Manual de funciones, numeral III propósito principal gestionar el programa de seguridad y salud en el trabajo. En el marco de la normativa legal vigente, se debe establecer en el manual de funciones, en el numeral III Propósito principal, con alcance al SGSST y no a un programa, lo anterior podría llevar al incumplimiento de lo requerido en el Art. 2.2.4.6.8 Obligaciones de los empleadores. 10. Dirección de la Seguridad y Salud en el Trabajo-SST en las Empresas del Decreto 1072 de 2015."/>
    <s v="Mecanismos de Evaluación Independiente –Interna"/>
    <x v="4"/>
    <s v="AM"/>
    <m/>
    <m/>
    <d v="2022-10-05T00:00:00"/>
    <m/>
    <m/>
    <m/>
    <m/>
    <n v="3"/>
    <s v="Inadecuada alineación entre las funciones de la Secretaría General, la Subdirección de Talento Humano, y el grupo interno de trabajo Fortalecimiento de la calidad de vida laboral, y el empleo cuyo propósito principal es el desarrollar actividades del SGSST."/>
    <s v="Generar mesa de trabajo entre la Subdirección de Desarrollo Organizacional y la Subdirección de Talento Humano, para actualizar las funciones de la dependencia y el grupo interno de trabajo de fortalecimiento, con el fin de lograr su correcta alineación."/>
    <s v="Acta de reunión"/>
    <s v="Acta de reunión"/>
    <n v="1"/>
    <m/>
    <m/>
    <s v="David Leonardo Almanza Sanchez / Profesional Especializado"/>
    <s v="Subdirección de Talento Humano"/>
    <m/>
    <m/>
    <m/>
    <m/>
    <m/>
    <m/>
    <m/>
    <m/>
    <m/>
    <m/>
    <m/>
    <m/>
    <m/>
    <m/>
    <m/>
    <m/>
    <m/>
    <m/>
    <m/>
    <m/>
    <x v="2"/>
  </r>
  <r>
    <n v="1448"/>
    <m/>
    <m/>
    <s v="2022-MR-03"/>
    <m/>
    <s v="Oportunidad de Mejora"/>
    <s v="OM6"/>
    <s v="Gestión del Talento Humano"/>
    <s v="Se encontró oportunidad de mejora para el informe de revisión de revisión por la dirección, frente al establecimiento de las entradas pertinentes para la revisión requeridas por el Decreto 1072 de 2015, en las que se solicita, entre otras: Identificar la efectividad de los programas de rehabilitación de la salud de los trabajadores; la entidad no cuenta con un programa de rehabilitación. Por otra parte; en el requisito de Identificar la notificación y la investigación de incidentes, accidentes de trabajo y enfermedades laborales; se encontró que la entidad no se ha asegurado de la firma de los informes de las investigaciones de los accidentes por parte del representante legal art. 13 de la Resolución 1401 de 2007, ni de asegurar el reporte de los accidentes de trabajo a la EPS ARTÍCULO 62. Información de riesgos profesionales del Decreto Ley 1295 de 1994. Se debe asegurar que el informe de revisión por la dirección incluya todas las entradas requeridas por el Decreto 1072 de 2015, de manera proactiva y evaluando la estructura y el proceso de la gestión en seguridad y salud en el trabajo."/>
    <s v="Mecanismos de Evaluación Independiente –Interna"/>
    <x v="4"/>
    <s v="AM"/>
    <m/>
    <s v="Fecha Fin inicial: 31/12/2022_x000a_Reformulada 27-12-2022 (31/03/2023)"/>
    <d v="2022-10-05T00:00:00"/>
    <m/>
    <m/>
    <m/>
    <m/>
    <n v="1"/>
    <s v="No se tiene programa de rehabilitación porque a la fecha de la auditoría, julio 21 de 2022 no se tenía como un requisito legal establecido, el cual con fecha a julio 28 de 2022 si se exige por norma, a través de la Resolución 3050 de 2022."/>
    <s v="Elaborar e implementar el Manual de Rehabilitación, incluyendo actividades de verificación las cuales serán socializadas en el informe de la alta dirección. "/>
    <s v="Manual publicado."/>
    <s v="Manual publicado."/>
    <n v="1"/>
    <d v="2022-10-05T00:00:00"/>
    <d v="2023-12-29T00:00:00"/>
    <s v="Luz Elena Sanchez Perilla / Profesional Especializado"/>
    <s v="Subdirección de Talento Humano"/>
    <s v="Ginna Katherine Castillo Silva"/>
    <s v="A"/>
    <n v="0"/>
    <s v="Para el primer trimestre del 2023 la dependencia no reporta avance sin embargo la fecha de finalización ya culminó."/>
    <n v="0"/>
    <s v="Para el primer trimestre del 2023 la dependencia no reporta avance sin embargo la fecha de finalización ya culminó."/>
    <d v="2023-04-28T00:00:00"/>
    <m/>
    <m/>
    <m/>
    <s v="Ginna Katherine Castillo Silva"/>
    <s v="A"/>
    <n v="0"/>
    <s v="Para el segundo trimestre del 2023 la dependencia no reporta avance sin embargo la fecha de finalización ya culminó."/>
    <n v="0"/>
    <s v="Para el segundo trimestre del 2023 la dependencia no reporta avance sin embargo la fecha de finalización ya culminó."/>
    <d v="2023-07-26T00:00:00"/>
    <m/>
    <m/>
    <m/>
    <x v="3"/>
  </r>
  <r>
    <n v="1448"/>
    <m/>
    <m/>
    <s v="2022-MR-03"/>
    <m/>
    <s v="Oportunidad de Mejora"/>
    <s v="OM6"/>
    <s v="Gestión del Talento Humano"/>
    <s v="Se encontró oportunidad de mejora para el informe de revisión de revisión por la dirección, frente al establecimiento de las entradas pertinentes para la revisión requeridas por el Decreto 1072 de 2015, en las que se solicita, entre otras: Identificar la efectividad de los programas de rehabilitación de la salud de los trabajadores; la entidad no cuenta con un programa de rehabilitación. Por otra parte; en el requisito de Identificar la notificación y la investigación de incidentes, accidentes de trabajo y enfermedades laborales; se encontró que la entidad no se ha asegurado de la firma de los informes de las investigaciones de los accidentes por parte del representante legal art. 13 de la Resolución 1401 de 2007, ni de asegurar el reporte de los accidentes de trabajo a la EPS ARTÍCULO 62. Información de riesgos profesionales del Decreto Ley 1295 de 1994. Se debe asegurar que el informe de revisión por la dirección incluya todas las entradas requeridas por el Decreto 1072 de 2015, de manera proactiva y evaluando la estructura y el proceso de la gestión en seguridad y salud en el trabajo."/>
    <s v="Mecanismos de Evaluación Independiente –Interna"/>
    <x v="4"/>
    <s v="AM"/>
    <m/>
    <m/>
    <d v="2022-10-05T00:00:00"/>
    <m/>
    <m/>
    <m/>
    <m/>
    <n v="2"/>
    <s v="Existió un conflicto de interpretación de la norma por parte del área de SST de la Entidad frente al reporte de los AT a la EPS. El numeral 9 del artículo 4 de la Resolución 1401 de 2007 establece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a su vez, el artículo 14 de la citada norma indica. REMISIÓN DE INVESTIGACIONES. El aportante debe remitir a la Administradora de Riesgos Profesionales a la que se encuentre afiliado, dentro de los quince (15) días siguientes a la ocurrencia del evento, el informe de investigación del accidente de trabajo mortal y de los accidentes graves definidos en el artículo 3o de la presente resolución. Por lo que no hay lugar a inferir que los AT que no estén clasificados conforme al artículo anterior deben a ser firmados por el representante legal."/>
    <s v="Actualizar el procedimiento de TH-PR-13 Procedimiento: reportar e investigar incidentes y accidentes laborales en el MEN, incluyendo la firma del representante legal en el informe de investigación del AT. "/>
    <s v="Procedimiento actualizado (TH-PR-13)."/>
    <s v="Procedimiento actualizado (TH-PR-13)."/>
    <n v="1"/>
    <d v="2022-10-05T00:00:00"/>
    <d v="2023-12-29T00:00:00"/>
    <s v="Luz Elena Sanchez Perilla / Profesional Especializado"/>
    <s v="Subdirección de Talento Humano"/>
    <s v="Ginna Katherine Castillo Silva"/>
    <s v="A"/>
    <n v="0"/>
    <s v="Para el primer trimestre del 2023 la dependencia no reporta avance sin embargo la fecha de finalización ya culminó.  NOTA: esta acción se rechazó en el cuarto trimestre del 2022, se recomienda actualizar las fechas."/>
    <n v="0"/>
    <s v="Para el primer trimestre del 2023 la dependencia no reporta avance, sin embargo la fecha de finalización ya culminó.  NOTA: esta acción se rechazó en el cuarto trimestre del 2022, se recomienda actualizar las fechas."/>
    <d v="2023-04-28T00:00:00"/>
    <m/>
    <m/>
    <m/>
    <s v="Ginna Katherine Castillo Silva"/>
    <s v="A"/>
    <n v="0"/>
    <s v="Se actualizó el procedimiento de TH-PR-13 Procedimiento: reportar e investigar incidentes y accidentes laborales en el MEN, incluyendo la firma del representante legal en el informe de investigación del AT."/>
    <n v="0"/>
    <s v="Para el segundo trimestre del 2023 la dependencia no reporta avance sin embargo la fecha de finalización ya culminó. NOTA: esta acción se rechazó en el cuarto trimestre del 2022, se recomienda actualizar las fechas."/>
    <d v="2023-07-26T00:00:00"/>
    <m/>
    <m/>
    <m/>
    <x v="3"/>
  </r>
  <r>
    <n v="1459"/>
    <m/>
    <m/>
    <s v="_x000a_Resultados de la revisión por la dirección del SIG"/>
    <s v="N.A"/>
    <s v="Oportunidad de Mejora"/>
    <m/>
    <s v="Gestión de Procesos y Mejora"/>
    <s v="Establecer un plan de trabajo que permita analizar las causas principales de inoportunidad recurrentes en las áreas resaltadas para poder mejorar el indicador de oportunidad, completitud y pertinencia; para impactar en el nivel de satisfacción del cliente."/>
    <s v="Mecanismos de Evaluación Independiente –Interna"/>
    <x v="1"/>
    <s v="AM"/>
    <m/>
    <m/>
    <d v="2022-12-12T00:00:00"/>
    <m/>
    <m/>
    <m/>
    <m/>
    <n v="4"/>
    <s v="Establecer un plan de trabajo que permita analizar las causas principales de inoportunidad recurrentes en las áreas resaltadas para poder mejorar el indicador de oportunidad, completitud y pertinencia; para impactar en el nivel de satisfacción del cliente."/>
    <s v="Hacerle seguimiento a la implementación de intervención."/>
    <s v="Acta de reunión de seguimiento"/>
    <s v="Acta de reunión de seguimiento"/>
    <n v="1"/>
    <d v="2023-08-01T00:00:00"/>
    <d v="2023-12-31T00:00:00"/>
    <s v="Maura Yuliana Ramirez Goez / Contratista"/>
    <s v="Subdirección de Desarrollo Organizacional"/>
    <s v="Luz Yanira Salamanca"/>
    <s v="A"/>
    <n v="0"/>
    <s v="No presenta avance"/>
    <n v="0"/>
    <s v="Para el primer trimestre de 2023, la actividad no se programó para iniciar en este trimestre, se realizará el seguimiento en el próximo trimestre."/>
    <m/>
    <m/>
    <m/>
    <m/>
    <s v="Luz Yanira Salamanca"/>
    <s v="A"/>
    <n v="0"/>
    <s v="No presenta avance"/>
    <n v="0"/>
    <s v="Para el segundo trimestre de 2023, la acción no presenta avance, se encuentra dentro de los tiempos establecidos. Se recomienda establecer las acciones pertinentes para el cumplimiento de la meta en la fecha indicada."/>
    <d v="2023-07-26T00:00:00"/>
    <m/>
    <m/>
    <m/>
    <x v="1"/>
  </r>
  <r>
    <n v="1459"/>
    <m/>
    <m/>
    <s v="_x000a_Resultados de la revisión por la dirección del SIG"/>
    <s v="N.A"/>
    <s v="Oportunidad de Mejora"/>
    <m/>
    <s v="Gestión de Procesos y Mejora"/>
    <s v="Establecer un plan de trabajo que permita analizar las causas principales de inoportunidad recurrentes en las áreas resaltadas para poder mejorar el indicador de oportunidad, completitud y pertinencia; para impactar en el nivel de satisfacción del cliente."/>
    <s v="Mecanismos de Evaluación Independiente –Interna"/>
    <x v="1"/>
    <s v="AM"/>
    <m/>
    <m/>
    <d v="2022-12-12T00:00:00"/>
    <m/>
    <m/>
    <m/>
    <m/>
    <n v="5"/>
    <s v="Establecer un plan de trabajo que permita analizar las causas principales de inoportunidad recurrentes en las áreas resaltadas para poder mejorar el indicador de oportunidad, completitud y pertinencia; para impactar en el nivel de satisfacción del cliente."/>
    <s v="Analizar en impacto en los indicadores revisados en la mesa técnica"/>
    <s v="Acta de reunión con análisis realizado"/>
    <s v="Acta de reunión con análisis realizado"/>
    <n v="1"/>
    <d v="2023-11-01T00:00:00"/>
    <d v="2023-12-31T00:00:00"/>
    <s v="Maura Yuliana Ramirez Goez / Contratista"/>
    <s v="Subdirección de Desarrollo Organizacional"/>
    <s v="Luz Yanira Salamanca"/>
    <s v="A"/>
    <n v="0"/>
    <s v="No presenta avance"/>
    <n v="0"/>
    <s v="Para el primer trimestre de 2023, la actividad no se programó para iniciar en este trimestre, se realizará el seguimiento en el próximo trimestre."/>
    <m/>
    <m/>
    <m/>
    <m/>
    <s v="Luz Yanira Salamanca"/>
    <s v="A"/>
    <n v="0"/>
    <s v="No presenta avance"/>
    <n v="0"/>
    <s v="Para el segundo trimestre de 2023, la acción no presenta avance, se encuentra dentro de los tiempos establecidos. Se recomienda establecer las acciones pertinentes para el cumplimiento de la meta en la fecha indicada."/>
    <d v="2023-07-26T00:00:00"/>
    <m/>
    <m/>
    <m/>
    <x v="1"/>
  </r>
  <r>
    <n v="1481"/>
    <m/>
    <m/>
    <s v="2022-AEF-01"/>
    <m/>
    <s v="Oportunidad de Mejora"/>
    <m/>
    <s v="Evaluación de Política"/>
    <s v="Durante entrevista y revisión documental para el criterio de convalidar a través de precedente administrativo, el cual cuenta con un plazo de trámite de 120 días calendario, en muestra verificada: Radicado del 24 de febrero de 2022 con Resolución del 2 de mayo de 2022. Se informa que este trámite bajo el criterio de convalidar por precedente administrativo se realiza de manera manual por los profesionales, no a través de la plataforma. Este trámite en la plataforma se clasifica como evaluación académica, dado que la plataforma no tiene el manejo para la evaluación de convalidación por criterio de Precedente Administrativo, este manejo se encuentra en desarrollo y sale a producción el 18 de julio de 2022. De acuerdo con lo establecido en el numeral 3, actividad 9, del procedimiento interno de Convalidación de títulos obtenidos en instituciones extranjeras de pregrado o posgrado IP-PR-05 el soporte de esta actividad debe quedar en el Sistema de Información Convalidaciones ES."/>
    <s v="Mecanismos de Evaluación Independiente –Interna"/>
    <x v="4"/>
    <s v="AM"/>
    <m/>
    <m/>
    <d v="2022-12-29T00:00:00"/>
    <m/>
    <m/>
    <m/>
    <m/>
    <n v="1"/>
    <s v="Demora en la implementación del modulo de Precedente Administrativo en el aplicativo Convalida-Bizagi, lo cual genero que fuese necesario realizar la gestión de los casos que se encaminan por este criterio, de forma manual."/>
    <s v="Implementación del modulo de Precedente Administrativo en el aplicativo Convalida-Bizagi, con el propósito de dar cumplimiento a lo establecido en la Resolución 10687 de 2019. "/>
    <s v="Reporte de Casos tramitados en el sistema Convalida-Bizagi bajo el criterio de Precedente Administrativo del que trata el articulo 15 y 16 de la Resolución 10687 de 2019 referida a la Convalidación de títulos de educación superior emitidos en el exterior."/>
    <s v="Reporte de Casos tramitados en el sistema Convalida-Bizagi bajo el criterio de Precedente Administrativo del que trata el articulo 15 y 16 de la Resolución 10687 de 2019 referida a la Convalidación de títulos de educación superior emitidos en el exterior."/>
    <n v="3"/>
    <d v="2023-01-31T00:00:00"/>
    <d v="2023-12-31T00:00:00"/>
    <s v="Felipe Alberto Lizarazo"/>
    <s v="Subdirección de Aseguramiento de la Calidad de la Educación Superior"/>
    <s v="Ginna Katherine Castillo Silva"/>
    <s v="A"/>
    <n v="0"/>
    <s v="Para el primer trimestre del 2023 la dependencia no reporta soportes de avance, sin embargo no se ha cumplido la fecha de finalización."/>
    <n v="0"/>
    <s v="Para el primer trimestre del 2023 la dependencia no reporta soportes de avance, sin embargo no se ha cumplido la fecha de finalización."/>
    <d v="2023-04-28T00:00:00"/>
    <m/>
    <m/>
    <m/>
    <s v="Ginna Katherine Castillo Silva"/>
    <s v="A"/>
    <n v="0"/>
    <s v="Para el segundo trimestre del 2023 la dependencia no reporta soportes de avance, sin embargo no se ha cumplido la fecha de finalización."/>
    <n v="0"/>
    <s v="Para el segundo trimestre del 2023 la dependencia no reporta soportes de avance, sin embargo no se ha cumplido la fecha de finalización."/>
    <d v="2023-07-26T00:00:00"/>
    <m/>
    <m/>
    <m/>
    <x v="3"/>
  </r>
  <r>
    <n v="1482"/>
    <m/>
    <m/>
    <s v="2022-AEF-01"/>
    <m/>
    <s v="Oportunidad de Mejora"/>
    <m/>
    <s v="Evaluación de Política"/>
    <s v="Dentro del procedimiento IP-PR-14 Versión: 04, se aprecian algunas inconsistencias tales como: 1). El código del documento referenciado como: procedimiento de Gestión de Actos Administrativos SC-PR-02, no corresponde, el código correcto es el SC-PR-04. 2) Paso 16 del procedimiento IP-PR-14. Establece que en caso de no requerir concepto del CESU se debe continuar con la actividad 17, no obstante, la realidad es que, en caso de no requerirse concepto del CESU, no se debe continuar con la actividad 17. 3) El procedimiento enuncia el cumplimiento de artículos que se encuentran derogados como es el caso de los artículos 48 y 49 de la Ley 30 de 1992, si bien es cierto, aún aplican para aquellas investigaciones que iniciaron antes de su derogación, esta particularidad no se explica en el procedimiento. 4) El procedimiento establece un formato FUID. No se identifica en el sistema de gestión el formato FUID. Lo anterior representa un riesgo, dado que la información documentada debe ser idónea para su uso."/>
    <s v="Mecanismos de Evaluación Independiente –Interna"/>
    <x v="4"/>
    <s v="AM"/>
    <m/>
    <m/>
    <d v="2022-12-29T00:00:00"/>
    <m/>
    <m/>
    <m/>
    <m/>
    <n v="3"/>
    <s v="En el procedimiento de Investigaciones a Instituciones de Educación Superior se observa: a) Desactualización en normativa y estructura interna de la Subdirección de Inspección y Vigilancia. b) Inconsistencias en puntos de control y códigos de procedimientos relacionados. c) Actividades con varios responsables. c) Debilidad en la interacción con los procesos de Gestión Documental y Servicio al Ciudadano."/>
    <s v="Socializar en la Subdirección de Inspección y Vigilancia el procedimiento de investigaciones a Instituciones de Educación Superior actualizado en el Sistema Integrado de Gestión "/>
    <s v="Presentación de la socialización y/o listado de asistencia"/>
    <s v="Presentación de la socialización y/o listado de asistencia"/>
    <n v="1"/>
    <d v="2023-10-01T00:00:00"/>
    <d v="2023-12-31T00:00:00"/>
    <s v="Nancy Ramírez Vásquez"/>
    <s v="Subdirección de Inspección y Vigilancia"/>
    <s v="Ginna Katherine Castillo Silva"/>
    <s v="A"/>
    <n v="0"/>
    <s v="Para el primer trimestre del 2023 la dependencia no reporta soportes de avance, sin embargo no ha iniciado la fecha de ejecución."/>
    <n v="0"/>
    <s v="Para el primer trimestre del 2023 la dependencia no reporta soportes de avance, sin embargo no ha iniciado la fecha de ejecución."/>
    <d v="2023-04-28T00:00:00"/>
    <m/>
    <m/>
    <m/>
    <s v="Ginna Katherine Castillo Silva"/>
    <s v="A"/>
    <n v="0"/>
    <s v="Para el segundo trimestre del 2023 la dependencia no reporta soportes de avance, sin embargo no se ha cumplido la fecha de finalización."/>
    <n v="0"/>
    <s v="Para el segundo trimestre del 2023 la dependencia no reporta soportes de avance, sin embargo no se ha cumplido la fecha de finalización."/>
    <d v="2023-07-26T00:00:00"/>
    <m/>
    <m/>
    <m/>
    <x v="3"/>
  </r>
  <r>
    <n v="1483"/>
    <m/>
    <m/>
    <s v="2022-AEF-01"/>
    <m/>
    <s v="Oportunidad de Mejora"/>
    <m/>
    <s v="Evaluación de Política"/>
    <s v="Durante el proceso de auditoría no se logró verificar el cumplimiento de los tiempos establecidos según procedimiento SC-PR-04 Gestión de Actos Administrativos que se referencia dentro del procedimiento IP-PR-14, Versión 4, debido a que el procedimiento SC-PR-04, versión 3, que se encuentra publicado en el sistema de gestión no establece los tiempos requeridos, este ítem aparece como En construcción. Lo anteriormente enunciado representa un riesgo, dado que la organización debe tener disponibilidad de información documentada que defina la implementación de actividades de seguimiento y medición en las etapas apropiadas para evidenciar que se cumplen los criterios para el control de los procesos o sus salidas. NOTA: Aunque se evidenció durante la auditoría a investigaciones de educación superior, esta oportunidad de mejora debe asignarse al proceso responsable (Servicio al Ciudadano). Frente al análisis de casos y Para la muestra tomada, 3 expedientes, caso Antonio José Camacho, Politécnico Gran Colombiano y Corporación Universitaria IDEAS, se concluye que se da cumplimiento al criterio."/>
    <s v="Mecanismos de Evaluación Independiente –Interna"/>
    <x v="4"/>
    <s v="AM"/>
    <m/>
    <m/>
    <d v="2022-12-29T00:00:00"/>
    <m/>
    <m/>
    <m/>
    <m/>
    <n v="1"/>
    <s v="El procedimiento SC-PR-04 Gestión de Actos Administrativos se encuentra desactualizado"/>
    <s v="Realizar la actualización del procedimiento SC-PR-04 Gestión de Actos Administrativos"/>
    <s v="Un procedimiento actualizado"/>
    <s v="Un procedimiento actualizado"/>
    <n v="1"/>
    <d v="2023-04-01T00:00:00"/>
    <d v="2023-12-31T00:00:00"/>
    <s v="Jenny Patricia Peña Rozo"/>
    <s v="Unidad de Atención al Ciudadano"/>
    <s v="Ginna Katherine Castillo Silva"/>
    <s v="A"/>
    <n v="0"/>
    <s v="plan de mejoramiento pendiente por aprobación "/>
    <n v="0"/>
    <s v="plan de mejoramiento pendiente por aprobación "/>
    <d v="2023-04-28T00:00:00"/>
    <m/>
    <m/>
    <s v="Jenny Patricia Peña Rozo  - Se ha generado un plan de mejoramiento para su análisis y gestión"/>
    <s v="Ginna Katherine Castillo Silva"/>
    <s v="A"/>
    <n v="0"/>
    <s v="Para el segundo trimestre del 2023 la dependencia no reporta soportes de avance, sin embargo no se ha cumplido la fecha de finalización."/>
    <n v="0"/>
    <s v="Para el segundo trimestre del 2023 la dependencia no reporta soportes de avance, sin embargo no se ha cumplido la fecha de finalización."/>
    <d v="2023-07-26T00:00:00"/>
    <m/>
    <m/>
    <m/>
    <x v="3"/>
  </r>
  <r>
    <n v="1484"/>
    <m/>
    <m/>
    <s v="2022-AEF-01"/>
    <m/>
    <s v="Oportunidad de Mejora"/>
    <m/>
    <s v="Evaluación de Política"/>
    <s v="Aunque se evidenció en las investigaciones que fueron objeto de auditoría, que se cumplió con las etapas descritas en el procedimiento IP-PR-14, es importante que el proceso asegure las evidencias tal como están establecidas en el procedimiento, lo anterior se fundamenta en: 1) Investigación Antonio José Camacho. Dentro del expediente no se encuentra relacionada la Resolución 24299 del 24 de diciembre de 2021. Se verifica la Resolución, allí se especifica en el artículo sexto que se debe comunicar al Consejo Nacional de Acreditación CNA y a la Subdirección de Aseguramiento de la Calidad de la Educación Superior y en el artículo séptimo, que se debe comunicar ¿la presente resolución¿ a la Subdirección de Inspección y Vigilancia para lo de su competencia. Esta información no se encuentra en el expediente. 2) Las carpetas de los expedientes no contienen la hoja de ruta en el anverso de la portada. 3) Caso Politécnico Gran Colombiano. Para el auto del 11 de agosto de 2021, no se encuentra evidencia de la comunicación a la institución. Lo anterior constituye un riesgo, dado que la organización debe tener disponibilidad de información documentada que defina la implementación de actividades de seguimiento y medición en las etapas apropiadas para evidenciar que se cumplen los criterios para el control de los procesos o sus salidas."/>
    <s v="Mecanismos de Evaluación Independiente –Interna"/>
    <x v="4"/>
    <s v="AM"/>
    <m/>
    <m/>
    <d v="2022-12-29T00:00:00"/>
    <m/>
    <m/>
    <m/>
    <m/>
    <n v="3"/>
    <s v="En el procedimiento de Investigaciones a Instituciones de Educación Superior se observa: a) Desactualización en normativa y estructura interna de la Subdirección de Inspección y Vigilancia. b) Inconsistencias en puntos de control y códigos de procedimientos relacionados. c) Actividades con varios responsables. c) Debilidad en la interacción con los procesos de Gestión Documental y Servicio al Ciudadano."/>
    <s v="Socializar en la Subdirección de Inspección y Vigilancia el procedimiento de investigaciones a Instituciones de Educación Superior actualizado en el Sistema Integrado de Gestión "/>
    <s v="Presentación de la socialización y/o listado de asistencia"/>
    <s v="Presentación de la socialización y/o listado de asistencia"/>
    <n v="1"/>
    <d v="2023-10-01T00:00:00"/>
    <d v="2023-12-31T00:00:00"/>
    <s v="Nancy Ramírez Vásquez"/>
    <s v="Subdirección de Inspección y Vigilancia"/>
    <s v="Ginna Katherine Castillo Silva"/>
    <s v="A"/>
    <n v="0"/>
    <s v="Para el primer trimestre del 2023 la dependencia no reporta avance debido a que no ha iniciado la fecha de ejecución. "/>
    <n v="0"/>
    <s v="Para el primer trimestre del 2023 la dependencia no reporta avance debido a que no ha iniciado la fecha de ejecución. "/>
    <d v="2023-04-28T00:00:00"/>
    <m/>
    <m/>
    <m/>
    <s v="Ginna Katherine Castillo Silva"/>
    <s v="A"/>
    <n v="0"/>
    <s v="Para el segundo trimestre del 2023 la dependencia no reporta soportes de avance debido a que no ha iniciado la fecha de ejecución."/>
    <n v="0"/>
    <s v="Para el segundo trimestre del 2023 la dependencia no reporta soportes de avance debido a que no ha iniciado la fecha de ejecución."/>
    <d v="2023-07-26T00:00:00"/>
    <m/>
    <m/>
    <m/>
    <x v="3"/>
  </r>
  <r>
    <n v="1487"/>
    <m/>
    <m/>
    <s v="2022-AEF-01"/>
    <m/>
    <s v="Oportunidad de Mejora"/>
    <m/>
    <s v="Evaluación de Política"/>
    <s v="Se evidencia documento Excel no controlado, donde se consolida el seguimiento a recursos PFC, que está distribuido por inversión general, inversión por universidades y por líneas de universidad, costos invertidos y % de cumplimiento de los recursos desde el 2019 hasta el 2022."/>
    <s v="Mecanismos de Evaluación Independiente –Interna"/>
    <x v="4"/>
    <s v="AM"/>
    <m/>
    <m/>
    <d v="2022-12-29T00:00:00"/>
    <m/>
    <m/>
    <m/>
    <m/>
    <n v="1"/>
    <s v="Se evidencia documento Excel no controlado, donde se consolida el seguimiento a recursos PFC, que está distribuido por inversión general, inversión por universidades y por líneas de universidad, costos invertidos y % de cumplimiento de los recursos desde el 2019 hasta el 2022."/>
    <s v="Diseñar e implementar el módulo de formulación y seguimiento de los Planes de Fomento a la Calidad de las 64 IES públicas, en el SNIES. "/>
    <s v="Informe de reporte de los avances y resultados del Módulo en la plataforma SNIES para la formulación y seguimiento a Planes de Fomento a la Calidad."/>
    <s v="Informe de reporte de los avances y resultados del Módulo en la plataforma SNIES para la formulación y seguimiento a Planes de Fomento a la Calidad."/>
    <n v="2"/>
    <d v="2023-02-01T00:00:00"/>
    <d v="2024-01-31T00:00:00"/>
    <s v="Angiee Julieth Suarez Rodriguez"/>
    <s v="Subdirección de Apoyo a la Gestión de las IES"/>
    <s v="Luz Yanira Salamanca"/>
    <s v="A"/>
    <n v="0.15"/>
    <s v="Se adjunta formato en Excel para la Formulación del Plan de Fomento a la Calidad 2023, que se usará como guía para el diseño del módulo en SINES."/>
    <n v="0.15"/>
    <s v="Para el primer trimestre de 2023, se observa que el módulo de formulación y seguimiento de los Planes de Fomento a la Calidad en el SNIES, está dividido en 4 etapas: 1. Definición de parámetros de formulación 2. Diseño y desarrollo del módulo de reporte 3. Diseño y desarrollo de tableros de visualización 4. Etapa de pruebas con las IES. El 15 por ciento de avance equivale al desarrollo de las mesas de trabajo que permitieron el diseño del nuevo formato en Excel con la estructura y las variables que hacen parte del requerimiento funcional que fue formalizado con Sofinser."/>
    <d v="2023-04-29T00:00:00"/>
    <s v="Anexo_Formulación Plan de Fomento a la Calidad 2023.xlsx"/>
    <m/>
    <m/>
    <s v="Luz Yanira Salamanca"/>
    <s v="A"/>
    <n v="0.41"/>
    <s v="Se realizó la actualización de la Guía de Formulación de los Planes de Fomento a la Calidad 2023 y el formato en Excel que deben diligenciar las 64 IES, lo cual es uno de los insumos principales requeridos por el equipo de SOFINSER para el diseño del módulo en SNIES."/>
    <n v="0.41"/>
    <s v="Para el segundo trimestre del 2023, se observa la actualización de los documentos"/>
    <m/>
    <m/>
    <m/>
    <m/>
    <x v="1"/>
  </r>
  <r>
    <n v="1501"/>
    <m/>
    <m/>
    <s v="2022-AEF-03"/>
    <m/>
    <s v="Oportunidad de Mejora"/>
    <m/>
    <s v="Gestión de Servicios TIC"/>
    <s v="En el marco del Contrato CO1.PCCNTR.1989604 V2 del 12112020, en el anexo 2, se evidenció el documento Matriz de Riesgos; sin embargo, se encontró oportunidad de mejora frente al aseguramiento de la disponibilidad y actualización de los registros que soportan el control de los riesgos identificados. Durante entrevista y revisión documental, en la trazabilidad de la gestión de riesgos se observó: Anexo 2. del contrato Matriz de riesgos. Riesgo incumplimiento de los procedimientos, control sesiones de transferencia del conocimiento, seguimiento plan de trabajo con lista de chequeo de la información que se transfiere. Se observa carpeta PROYECTO UTGI MEN carpeta 2. Planes lista de chequeo, 2.2.1 Gestión técnica (2.2.2.1 Inventario actualizado de activos a ser gestionados-CMDB: se observa que no se ha cargado información actualizada desde el mes de febrero, carpetas marzo a julio vacías, durante el ejercicio de auditoria se realizó la corrección con el cargue de la información pertinente. 2.2.2 Gestión de aplicaciones y 2.2.3 Mesa de servicios."/>
    <s v="Mecanismos de Evaluación Independiente –Interna"/>
    <x v="4"/>
    <s v="AM"/>
    <m/>
    <m/>
    <d v="2023-02-08T00:00:00"/>
    <m/>
    <m/>
    <m/>
    <m/>
    <n v="1"/>
    <s v="No se tenia el respectivo seguimiento y el cargue de la información"/>
    <s v="Validar de manera trimestral que el repositorio correspondiente se encuentre actualizado con respecto a los proyectos"/>
    <s v="Un documento que evidencie el cargue de la información trimestral"/>
    <s v="Un documento que evidencie el cargue de la información trimestral"/>
    <n v="3"/>
    <d v="2023-04-01T00:00:00"/>
    <d v="2023-12-31T00:00:00"/>
    <s v="Mariela Saavedra Cruz"/>
    <s v="Oficina de Tecnología y Sistemas de Información"/>
    <s v="Luz Yanira Salamanca"/>
    <s v="A"/>
    <n v="0"/>
    <s v="No se han formulado las acciones para el seguimiento del plan.  "/>
    <n v="0"/>
    <s v="Para el primer trimestre de 2023, no se han formulado las acciones para el seguimiento del plan.  "/>
    <m/>
    <m/>
    <m/>
    <m/>
    <s v="Luz Yanira Salamanca"/>
    <s v="A"/>
    <n v="0"/>
    <s v="No presenta avance"/>
    <n v="0"/>
    <s v="Para el segundo trimestre de 2023, la acción no presenta avance, se encuentra dentro de los tiempos establecidos. Se recomienda establecer las acciones pertinentes para el cumplimiento de la meta en la fecha indicada."/>
    <d v="2023-07-28T00:00:00"/>
    <m/>
    <m/>
    <s v="Clara Eugenia Robayo Vanegas / Profesional_x0009__x000a_Plan de mejoramiento enviado para su aprobación"/>
    <x v="1"/>
  </r>
  <r>
    <n v="1502"/>
    <m/>
    <m/>
    <s v="2022-AEF-02"/>
    <m/>
    <s v="Oportunidad de Mejora"/>
    <m/>
    <s v="Servicio al Ciudadano"/>
    <s v="Se observa oportunidad de mejora frente a las actividades de planificación de la cobertura de las necesidades para la atención virtual. Durante el proceso de la auditoría en las instalaciones del operador, se solicita información para la planificación del servicio para o cual informan que: Se hizo un estudio de cargas de trabajo aproximadamente en el año 2015; con base en el estudio se hizo la proyección de personal para la contratación. Lo anterior mediante Contrato 1341 de 2013 rediseñar los procesos de atención al ciudadano y gestión documental del MEN. Se informa que no se cuenta con planeación de producción. Se informa que los asesores no se encuentran divididos por canales de servicios, si se requiere durante algunos picos del apoyo del chat en el telefónico se realiza la reasignación para este apoyo, esto teniendo en cuenta el registro de transacciones que se lleva de manera mensual. Se observa seguimiento mensual de los servicios, datos de solicitudes suministrados por la empresa BPM Consulting Ltda: Telefónico: enero recibidas 9918, atendidas 9469 febrero, 11002 - 10588 marzo 12229 - 11500 No se dispone de información de asignación de llamadas por agente."/>
    <s v="Mecanismos de Evaluación Independiente –Interna"/>
    <x v="4"/>
    <s v="AM"/>
    <m/>
    <m/>
    <d v="2023-02-08T00:00:00"/>
    <m/>
    <m/>
    <m/>
    <m/>
    <n v="1"/>
    <s v="Luego de la auditoría interna realizada al proveedor del Call Center se generaron hallazgos relacionados con los procesos internos de este"/>
    <s v="Se remitirá oficialmente el informe de la auditaría No 2022-AEF-02 al proveedor BPM consulting para ser tenidas en cuenta dentro de sus procesos"/>
    <s v="Comunicación"/>
    <s v="Comunicación"/>
    <n v="1"/>
    <d v="2023-06-01T00:00:00"/>
    <d v="2023-12-31T00:00:00"/>
    <s v="_x0009_Jenny Patricia Peña Rozo"/>
    <s v="Unidad de Atención al Ciudadano"/>
    <s v="Jessica Paola Ortiz Mendez"/>
    <s v="A"/>
    <n v="0"/>
    <s v="No se encuentra en la acción para seguimiento en  el SIG, se encuentra pendiente de revisión de la dependencia responsable."/>
    <n v="0"/>
    <s v="No se encuentra en la acción para seguimiento en  el SIG, se encuentra pendiente de revisión de la dependencia responsable."/>
    <d v="2023-04-26T00:00:00"/>
    <m/>
    <m/>
    <m/>
    <s v="Jessica Paola Ortiz Mendez"/>
    <s v="A"/>
    <n v="0"/>
    <s v="No se encuentra en la acción para seguimiento en  el SIG, se encuentra pendiente de revisión de la dependencia responsable."/>
    <n v="0"/>
    <s v="No se encuentra en la acción para seguimiento en  el SIG, se encuentra pendiente de revisión de la dependencia responsable."/>
    <d v="2023-07-17T00:00:00"/>
    <m/>
    <m/>
    <s v="Revisión del plan Aura"/>
    <x v="0"/>
  </r>
  <r>
    <n v="1503"/>
    <m/>
    <m/>
    <s v="2022-AEF-02"/>
    <m/>
    <s v="No conformidad"/>
    <m/>
    <s v="Servicio al Ciudadano"/>
    <s v="Aunque todos los equipos de la Unidad de Atención al ciudadano se encuentran unidos al controlador de dominio, se identificó que el jefe de Tecnología y de Infraestructura cuenta con un sistema operativo que está fuera del dominio, lo cual no permite verificar la trazabilidad de las acciones en la infraestructura y en los sistemas de BPM Consulting Ltda. Durante el proceso de auditoría, se identificó que el jefe de Tecnología y de Infraestructura del contratista BPM Consulting Ltda, realiza su gestión desde un equipo con sistema operativo Linux, el cual se encuentra fuera del dominio, razón por la cual ninguna de las políticas y controles informáticos le aplica. Lo anterior no permite tener trazabilidad de sus acciones en la infraestructura y en los sistemas de BPM Consulting Ltda."/>
    <s v="Mecanismos de Evaluación Independiente –Interna"/>
    <x v="4"/>
    <s v="AC"/>
    <m/>
    <m/>
    <d v="2023-02-08T00:00:00"/>
    <m/>
    <m/>
    <m/>
    <m/>
    <n v="1"/>
    <s v="Luego de la auditaría interna realizada al proveedor del Call Center se generaron hallazgos relacionados con los procesos internos de este"/>
    <s v="Se remitirá oficialmente el informe de la auditaría No 2022-AEF-02 al proveedor BPM consulting para ser tenidas en cuenta dentro de sus procesos."/>
    <s v="Comunicación"/>
    <s v="Comunicación"/>
    <n v="1"/>
    <d v="2023-04-01T00:00:00"/>
    <d v="2023-12-31T00:00:00"/>
    <s v="_x0009_Jenny Patricia Peña Rozo"/>
    <s v="Unidad de Atención al Ciudadano"/>
    <s v="Jessica Paola Ortiz Mendez"/>
    <s v="A"/>
    <n v="0"/>
    <s v="No se encuentra en la acción para seguimiento en  el SIG, se encuentra pendiente de revisión de la dependencia responsable."/>
    <n v="0"/>
    <s v="No se encuentra en la acción para seguimiento en  el SIG, se encuentra pendiente de revisión de la dependencia responsable."/>
    <d v="2023-04-26T00:00:00"/>
    <m/>
    <m/>
    <m/>
    <s v="Jessica Paola Ortiz Mendez"/>
    <s v="A"/>
    <n v="0"/>
    <s v="No se encuentra en la acción para seguimiento en  el SIG, se encuentra pendiente de revisión de la dependencia responsable."/>
    <n v="0"/>
    <s v="No se encuentra en la acción para seguimiento en  el SIG, se encuentra pendiente de revisión de la dependencia responsable."/>
    <d v="2023-07-17T00:00:00"/>
    <m/>
    <m/>
    <m/>
    <x v="0"/>
  </r>
  <r>
    <n v="1504"/>
    <m/>
    <m/>
    <s v="2022-AEF-02"/>
    <m/>
    <s v="No conformidad"/>
    <m/>
    <s v="Servicio al Ciudadano"/>
    <s v="En la entrevista con el jefe de Tecnología y de Infraestructura del contratista BPM Consulting Ltda, se identificó que cuenta con 3 tipos de acceso diferentes en el sistema InConcert: Acceso como agente, acceso como supervisor y acceso de configuración, aunque se justifica que los accesos son necesarios para pruebas, esto va en contra de una segregación adecuada de funciones. Lo anterior incumple lo requerido frente a los mecanismos de control de accesos a la información."/>
    <s v="Mecanismos de Evaluación Independiente –Interna"/>
    <x v="4"/>
    <s v="AC"/>
    <m/>
    <m/>
    <d v="2023-02-08T00:00:00"/>
    <m/>
    <m/>
    <m/>
    <m/>
    <n v="1"/>
    <s v="Luego de la auditoria interna realizada al proveedor del Call Center se generaron hallazgos relacionados con los procesos internos que pueden afectar la seguridad de la información"/>
    <s v="Realizar monitoreo con el proveedor para realizar seguimiento de cumplimiento de los protocolos tecnológicos de seguridad verificando la adecuada segregación de las funciones."/>
    <s v="Acta de reunión"/>
    <s v="Acta de reunión"/>
    <n v="1"/>
    <d v="2023-04-01T00:00:00"/>
    <d v="2023-12-31T00:00:00"/>
    <s v="_x0009_Jenny Patricia Peña Rozo"/>
    <s v="Unidad de Atención al Ciudadano"/>
    <s v="Jessica Paola Ortiz Mendez"/>
    <s v="A"/>
    <n v="0"/>
    <s v="No se encuentra en la acción para seguimiento en  el SIG, se encuentra pendiente de revisión de la dependencia responsable."/>
    <n v="0"/>
    <s v="No se encuentra en la acción para seguimiento en  el SIG, se encuentra pendiente de revisión de la dependencia responsable."/>
    <d v="2023-04-26T00:00:00"/>
    <m/>
    <m/>
    <s v="15-02-2023 Jenny Patricia Peña Rozo - El plan de mejoramiento no fue aprobado, para que realicen correcciones"/>
    <s v="Jessica Paola Ortiz Mendez"/>
    <s v="A"/>
    <n v="0"/>
    <s v="Para el segundo trimestre de 2023 no se registran avances en la acción de mejora."/>
    <n v="0"/>
    <s v="Para el segundo trimestre de 2023 no se registran avances en la acción de mejora."/>
    <d v="2023-07-27T00:00:00"/>
    <m/>
    <m/>
    <s v="Validar con Paola"/>
    <x v="0"/>
  </r>
  <r>
    <n v="1505"/>
    <m/>
    <m/>
    <s v="2022-AEF-02"/>
    <m/>
    <s v="No conformidad"/>
    <m/>
    <s v="Servicio al Ciudadano"/>
    <s v="La Entidad no ha garantizado que para el inicio del contrato se cuente con el cumplimiento de las competencias mínimas requeridas para el perfil del Formador. Se encontró que de acuerdo con el anexo 1 Fichas técnicas y condiciones transversales BPO, el formador debía contar con nivel de educación profesional, la persona que fue asignada como formador en la fecha de asignación 1 de junio de 2021; no cumplía con el perfil. En trazabilidad a muestra de trabajadores no se pudo evidenciar que la trabajadora Andrea Guzmán, Líder de Calidad, haya tomado la capacitación de Escucha Activa en la fecha programada (junio 2022), se evidenció certificado de presentación con fecha 11julio2022, fecha en la que se descarga el certificado. Para la trabajadora con cargo Agente Técnico, se encontró que en su hoja de vida no se dispone del certificado de educación como técnico de recursos humanos. Se evidenció un certificado de estudios de fecha 4 de noviembre 2020. Su perfil de educación de acuerdo con el anexo 1, requiere que sea técnico. Lo anterior incumple lo requerido frente a los requisitos de competencias del personal, establecido en el anexo 1 Fichas técnicas y condiciones transversales BPO."/>
    <s v="Mecanismos de Evaluación Independiente –Interna"/>
    <x v="4"/>
    <s v="AC"/>
    <m/>
    <m/>
    <d v="2023-02-08T00:00:00"/>
    <m/>
    <m/>
    <m/>
    <m/>
    <n v="1"/>
    <s v="Luego de la auditoria interna realizada al proveedor del Call Center se generaron hallazgos relacionados con los procesos internos de este."/>
    <s v="Realizar reunión de monitoreo con el proveedor que presta los servicios de Call Center y revisar el cumplimiento de los requisitos de competencias del personal, establecidos."/>
    <s v="Acta de reunión"/>
    <s v="Acta de reunión"/>
    <n v="2"/>
    <d v="2023-04-01T00:00:00"/>
    <d v="2023-12-31T00:00:00"/>
    <s v="_x0009_Jenny Patricia Peña Rozo"/>
    <s v="Unidad de Atención al Ciudadano"/>
    <s v="Jessica Paola Ortiz Mendez"/>
    <s v="A"/>
    <n v="0"/>
    <s v="No se encuentra en la acción para seguimiento en  el SIG, se encuentra pendiente de revisión de la dependencia responsable."/>
    <n v="0"/>
    <s v="No se encuentra en la acción para seguimiento en  el SIG, se encuentra pendiente de revisión de la dependencia responsable."/>
    <d v="2023-04-26T00:00:00"/>
    <m/>
    <m/>
    <s v="15-02-2023 Jenny Patricia Peña Rozo - El plan de mejoramiento no fue aprobado, para que realicen correcciones"/>
    <s v="Jessica Paola Ortiz Mendez"/>
    <s v="A"/>
    <n v="0"/>
    <s v="Para el segundo trimestre de 2023 no se registran avances en la acción de mejora."/>
    <n v="0"/>
    <s v="Para el segundo trimestre de 2023 no se registran avances en la acción de mejora."/>
    <d v="2023-07-27T00:00:00"/>
    <m/>
    <m/>
    <s v="Validar con Paola"/>
    <x v="0"/>
  </r>
  <r>
    <n v="1506"/>
    <m/>
    <m/>
    <s v="2022-AEF-02"/>
    <m/>
    <s v="No conformidad"/>
    <m/>
    <s v="Servicio al Ciudadano"/>
    <s v="No fue posible observar los Logs de auditoría generados del sistema InConcert, lo cual no asegura que el proveedor pueda prevenir y rastrear la materialización de incidentes de seguridad. Durante el proceso de auditoría, se identificó que no es posible consultar de manera inmediata los logs del sistema InConcert, dichos logs deben ser solicitados al proveedor. Esto imposibilita rastrear de manera oportuna un incidente que se pueda presentar en el sistema."/>
    <s v="Mecanismos de Evaluación Independiente –Interna"/>
    <x v="4"/>
    <s v="AC"/>
    <m/>
    <m/>
    <d v="2023-02-08T00:00:00"/>
    <m/>
    <m/>
    <m/>
    <m/>
    <n v="1"/>
    <s v="Luego de la auditaría interna realizada al proveedor del Call Center se generaron hallazgos relacionados con los procesos internos de este."/>
    <s v="Realizar monitoreo trimestral con el proveedor para realizar seguimiento de cumplimiento de los protocolos tecnológicos de seguridad de la información con el fin de prevenir y rastrear la materialización de incidentes"/>
    <s v="Acta de reunión"/>
    <s v="Acta de reunión"/>
    <n v="3"/>
    <d v="2023-04-01T00:00:00"/>
    <d v="2023-12-31T00:00:00"/>
    <s v="_x0009_Jenny Patricia Peña Rozo"/>
    <s v="Unidad de Atención al Ciudadano"/>
    <s v="Jessica Paola Ortiz Mendez"/>
    <s v="A"/>
    <n v="0"/>
    <s v="No se encuentra en la acción para seguimiento en  el SIG, se encuentra pendiente de revisión de la dependencia responsable."/>
    <n v="0"/>
    <s v="No se encuentra en la acción para seguimiento en  el SIG, se encuentra pendiente de revisión de la dependencia responsable."/>
    <d v="2023-04-26T00:00:00"/>
    <m/>
    <m/>
    <s v="15-02-2023 Jenny Patricia Peña Rozo - El plan de mejoramiento no fue aprobado, para que realicen correcciones"/>
    <s v="Jessica Paola Ortiz Mendez"/>
    <s v="A"/>
    <n v="0"/>
    <s v="Para el segundo trimestre de 2023 no se registran avances en la acción de mejora."/>
    <n v="0"/>
    <s v="Para el segundo trimestre de 2023 no se registran avances en la acción de mejora."/>
    <d v="2023-07-27T00:00:00"/>
    <m/>
    <m/>
    <s v="Validar con Paola"/>
    <x v="0"/>
  </r>
  <r>
    <n v="1507"/>
    <m/>
    <m/>
    <s v="2022-AEF-03"/>
    <m/>
    <s v="Oportunidad de Mejora"/>
    <m/>
    <s v="Gestión de Servicios TIC"/>
    <s v="Se detallan algunas oportunidades de mejora en los permisos de accesos para la herramienta CA Service Desk Manager tomando en cuenta que esta herramienta se encuentra pública en internet y que en ella se gestionan datos personales e información confidencial. Revisando el acceso a la herramienta CA Service Desk Manager, se verificó que existe una cuenta de usuario del dominio del Ministerio de Educación por agente, y la contraseña correspondiente debe cambiar mensualmente. También se logró verificar que el acceso al CA Service Desk Manager se encuentra público en Internet."/>
    <s v="Mecanismos de Evaluación Independiente –Interna"/>
    <x v="4"/>
    <m/>
    <m/>
    <m/>
    <d v="2023-02-08T00:00:00"/>
    <m/>
    <m/>
    <m/>
    <m/>
    <n v="1"/>
    <s v="El sistema presenta algunas vulnerabilidades al estar publicadas hacia internet"/>
    <s v="Realizar mejora en la plataforma de service desk para evitar inconvenientes a nivel de disponibilidad, integridad y confidencialidad de la información"/>
    <s v="Documento que evidencie las mejoras aplicadas a la plataforma de mesa de ayuda"/>
    <s v="Documento que evidencie las mejoras aplicadas a la plataforma de mesa de ayuda"/>
    <n v="1"/>
    <d v="2023-04-01T00:00:00"/>
    <d v="2023-12-31T00:00:00"/>
    <s v="Mariela Saavedra Cruz"/>
    <s v="Oficina de Tecnología y Sistemas de Información"/>
    <s v="Luz Yanira Salamanca"/>
    <s v="A"/>
    <n v="0"/>
    <s v="No se han formulado las acciones para el seguimiento del plan.  "/>
    <n v="0"/>
    <s v="Para el primer trimestre de 2023, no se han formulado las acciones para el seguimiento del plan.  "/>
    <m/>
    <m/>
    <m/>
    <m/>
    <s v="Luz Yanira Salamanca"/>
    <s v="A"/>
    <n v="0"/>
    <s v="No presenta avance"/>
    <n v="0"/>
    <s v="Para el segundo trimestre de 2023, la acción no presenta avance, se encuentra dentro de los tiempos establecidos. Se recomienda establecer las acciones pertinentes para el cumplimiento de la meta en la fecha indicada."/>
    <d v="2023-07-28T00:00:00"/>
    <m/>
    <m/>
    <s v="Clara Eugenia Robayo Vanegas / Profesional - Plan de mejoramiento enviado para su aprobación"/>
    <x v="1"/>
  </r>
  <r>
    <n v="1508"/>
    <m/>
    <m/>
    <s v="2022-AEF-03"/>
    <m/>
    <s v="Oportunidad de Mejora"/>
    <m/>
    <s v="Gestión de Servicios TIC"/>
    <s v="La Entidad se ha asegurado de que se capacite a los analistas en habilidades y conocimientos para reportar en la herramienta los incidentes de seguridad de la información; sin embargo, se encontró oportunidad de mejora frente al establecimiento de capacitación en políticas de seguridad de la información del MEN y su aplicabilidad para el personal de soporte técnico. No se identificaron capacitaciones por parte de los gestores de la Mesa de Servicios a los diferentes agentes que la conforman, en cuanto a políticas y lineamientos de seguridad de la información del Ministerio de Educación, lo cual puede generar incumplimiento en la aplicación de dichas políticas."/>
    <s v="Mecanismos de Evaluación Independiente –Interna"/>
    <x v="4"/>
    <m/>
    <m/>
    <m/>
    <d v="2023-02-08T00:00:00"/>
    <m/>
    <m/>
    <m/>
    <m/>
    <n v="1"/>
    <s v="No se capacitó al total de personal requerido"/>
    <s v="Realizar Capacitación semestral a los analistas en habilidades y conocimientos para reportar en la herramienta los incidentes de seguridad de la información."/>
    <s v="Listados de asistencias virtuales o videos de las capacitación Semestral y temática."/>
    <s v="Listados de asistencias virtuales o videos de las capacitación Semestral y temática."/>
    <n v="1"/>
    <d v="2023-07-01T00:00:00"/>
    <d v="2023-12-31T00:00:00"/>
    <s v="Mariela Saavedra Cruz"/>
    <s v="Oficina de Tecnología y Sistemas de Información"/>
    <s v="Luz Yanira Salamanca"/>
    <s v="A"/>
    <n v="0"/>
    <s v="No se han formulado las acciones para el seguimiento del plan.  "/>
    <n v="0"/>
    <s v="Para el primer trimestre de 2023, no se han formulado las acciones para el seguimiento del plan.  "/>
    <m/>
    <m/>
    <m/>
    <m/>
    <s v="Luz Yanira Salamanca"/>
    <s v="A"/>
    <n v="0"/>
    <s v="No se han formulado las acciones para el seguimiento del plan.  "/>
    <n v="0"/>
    <s v="Para el segundo trimestre de 2023, no se han formulado las acciones para el seguimiento del plan.  "/>
    <m/>
    <m/>
    <m/>
    <s v="Nelson Javier Casallas Beltran / Profesional Especializado     -     El plan de mejoramiento no fue aprobado, para que realicen correcciones"/>
    <x v="1"/>
  </r>
  <r>
    <n v="1509"/>
    <m/>
    <m/>
    <s v="2022-AEF-03"/>
    <m/>
    <s v="Oportunidad de Mejora"/>
    <m/>
    <s v="Gestión de Servicios TIC"/>
    <s v="Se cuenta con SOC-NOC que permite al Ministerio de Educación estar capacitado para prevenir la materialización de riesgos relacionados a la seguridad de la información. Sin embargo, se recomienda que se incremente la realización de los análisis de vulnerabilidades con el fin de estar prevenidos ante cualquier materialización de un riesgo de seguridad de la información. Durante entrevista y revisión documental, se verificó quese cuenta con SOC-NOC como parte del Contrato CO1PCCNTR 1989604, en el que se realiza la gestión de Logs a través de un correlacionador de eventos (FortiSIEM), la ejecución periódica de análisis de vulnerabilidades, así como pruebas de Ethical Hacking."/>
    <s v="Mecanismos de Evaluación Independiente –Interna"/>
    <x v="4"/>
    <m/>
    <m/>
    <m/>
    <d v="2023-02-08T00:00:00"/>
    <m/>
    <m/>
    <m/>
    <m/>
    <n v="2"/>
    <s v="Se han realizado pruebas de manera parcial, sin tener en cuenta el total de aplicaciones."/>
    <s v="Seguimiento de plan de trabajo de maneral trimestral"/>
    <s v="Seguimiento trimestral (Actas y/o Informes)"/>
    <s v="Seguimiento trimestral (Actas y/o Informes)"/>
    <n v="2"/>
    <d v="2023-07-01T00:00:00"/>
    <d v="2023-12-31T00:00:00"/>
    <s v="Mariela Saavedra Cruz"/>
    <s v="Oficina de Tecnología y Sistemas de Información"/>
    <m/>
    <m/>
    <m/>
    <m/>
    <m/>
    <m/>
    <m/>
    <m/>
    <m/>
    <m/>
    <s v="Luz Yanira Salamanca"/>
    <s v="A"/>
    <n v="0"/>
    <s v="No presenta avance"/>
    <n v="0"/>
    <s v="Para el segundo trimestre de 2023, la acción no presenta avance, dado que inicia en el mes de julio. Se recomienda establecer las acciones pertinentes para el cumplimiento de la meta en la fecha indicada."/>
    <d v="2023-07-28T00:00:00"/>
    <m/>
    <m/>
    <m/>
    <x v="1"/>
  </r>
  <r>
    <n v="1523"/>
    <m/>
    <m/>
    <s v="2022-MR-06"/>
    <m/>
    <m/>
    <m/>
    <s v="Gestión del Conocimiento e Innovación"/>
    <s v="Al navegar la página usando TAB: A pesar de que la secuencia no altera el significado, se genera confusión ya que hay encabezados que no se han incluido con tabIndex, por ejemplo: Al saltar del botón de búsqueda, el foco se establece en el link ver más, por lo tanto, no se comprende a que se refiere ese texto (lo que se salta es una sección llamada de interés) Se recomienda utilizar propiedad tab-index para incluir los encabezados en el foco del teclado"/>
    <s v="Mecanismos de Evaluación Independiente –Interna"/>
    <x v="4"/>
    <s v="AM"/>
    <m/>
    <s v="Fecha Fin inicial: 15/12/2023_x000a_Reformulada 19-09-2023 (31/12/2024)"/>
    <d v="2023-03-24T00:00:00"/>
    <m/>
    <m/>
    <m/>
    <m/>
    <n v="1"/>
    <s v="Al navegar la página usando TAB: A pesar de que la secuencia no altera el significado, se genera confusión ya que hay encabezados que no se han incluido con tabIndex. (home)."/>
    <s v="Utilizar la propiedad tabIndex para incluir los encabezados en el foco del teclado. "/>
    <s v="Documento en Word o ppt o Excel (Editables) y en versión PDF"/>
    <s v="Documento en Word o ppt o Excel (Editables) y en versión PDF"/>
    <n v="1"/>
    <d v="2023-07-15T00:00:00"/>
    <d v="2024-12-31T00:00:00"/>
    <s v="Maria del Pilar Ardila"/>
    <s v="Oficina de Innovación Educativa con Uso de Nuevas Tecnologías"/>
    <s v="Monica Alexandra Gonzalez Moreno"/>
    <s v="A"/>
    <n v="0"/>
    <s v="Para el primer trimestre de 2023, no se presenta avance. El plan de mejoramiento se recibió para aprobación en el Sistema Integrado de Gestión- SIG el 17/04/2023."/>
    <n v="0"/>
    <s v="Para el primer trimestre de 2023, no se presenta avance. El plan de mejoramiento se recibió para aprobación en el Sistema Integrado de Gestión-SIG el 17/04/2023."/>
    <d v="2023-04-27T00:00:00"/>
    <s v="Sistema Integrado de Gestión-SIG"/>
    <s v="No se presenta avance. El plan de mejoramiento se recibió para aprobación en el Sistema Integrado de Gestión-SIG el 17/04/2023."/>
    <s v="Maura Yuliana Ramirez Goez / Contratista   Plan de mejoramiento enviado para su revisión 30/03/2023  2:50:00 p. m."/>
    <s v="Monica Alexandra Gonzalez Moreno"/>
    <s v="A"/>
    <n v="0"/>
    <s v="Para el segundo trimestre de 2023, no se presenta avance. "/>
    <n v="0"/>
    <s v="Para el segundo trimestre de 2023, no se presenta avance. La Fecha de Inicio de la acción esta programada para el 15/07/2023."/>
    <d v="2023-07-26T00:00:00"/>
    <m/>
    <s v="Para el segundo trimestre de 2023, no se presenta avance. La Fecha de Inicio de la acción esta programada para el 15/07/2023."/>
    <m/>
    <x v="1"/>
  </r>
  <r>
    <n v="1524"/>
    <m/>
    <m/>
    <s v="2022-MR-06"/>
    <m/>
    <m/>
    <m/>
    <s v="Gestión del Conocimiento e Innovación"/>
    <s v="En página navega: En el control de búsqueda, cuando se deja vacío y se da click en buscar no se informa al usuario que no ingresó texto. Se recomienda incluir controles para identificar errores."/>
    <s v="Mecanismos de Evaluación Independiente –Interna"/>
    <x v="4"/>
    <m/>
    <m/>
    <s v="Fecha Fin inicial: 15/12/2023_x000a_Reformulada 19-09-2023 (31/12/2024)"/>
    <d v="2023-03-24T00:00:00"/>
    <m/>
    <m/>
    <m/>
    <m/>
    <n v="1"/>
    <s v="En el control de búsqueda, cuando se deja vacío y se da clic en buscar no se informa al usuario que no ingresó texto (/navega)"/>
    <s v="Incluir controles para identificar errores de campo vacío y formato de entrada no permitido, de manera que si se detecta automáticamente un error en la entrada de datos, este sea descrito al usuario mediante texto. "/>
    <s v="Documento en Word o ppt o Excel (Editables) y en versión PDF"/>
    <s v="Documento en Word o ppt o Excel (Editables) y en versión PDF"/>
    <n v="1"/>
    <d v="2023-07-15T00:00:00"/>
    <d v="2024-12-31T00:00:00"/>
    <s v="Maria del Pilar Ardila"/>
    <s v="Oficina de Innovación Educativa con Uso de Nuevas Tecnologías"/>
    <s v="Monica Alexandra Gonzalez Moreno"/>
    <s v="A"/>
    <n v="0"/>
    <s v="Para el primer trimestre de 2023, no se presenta avance. El plan de mejoramiento se recibió para aprobación en el Sistema Integrado de Gestión- SIG el 17/04/2023."/>
    <n v="0"/>
    <s v="Para el primer trimestre de 2023, no se presenta avance. El plan de mejoramiento se recibió para aprobación en el Sistema Integrado de Gestión-SIG el 17/04/2023."/>
    <d v="2023-04-28T00:00:00"/>
    <s v="Sistema Integrado de Gestión-SIG"/>
    <s v="No se presenta avance. El plan de mejoramiento se recibió para aprobación en el Sistema Integrado de Gestión-SIG el 17/04/2023."/>
    <s v="Maura Yuliana Ramirez Goez / Contratista   Plan de mejoramiento enviado para su revisión 30-03-2023 14:57"/>
    <s v="Monica Alexandra Gonzalez Moreno"/>
    <s v="A"/>
    <n v="0"/>
    <s v="Para el segundo trimestre de 2023, no se presenta avance. "/>
    <n v="0"/>
    <s v="Para el segundo trimestre de 2023, no se presenta avance. La Fecha de Inicio de la acción esta programada para el 15/07/2023."/>
    <d v="2023-07-26T00:00:00"/>
    <m/>
    <s v="Para el segundo trimestre de 2023, no se presenta avance. La Fecha de Inicio de la acción esta programada para el 15/07/2023."/>
    <m/>
    <x v="1"/>
  </r>
  <r>
    <n v="1525"/>
    <m/>
    <m/>
    <s v="2022-MR-06"/>
    <m/>
    <m/>
    <m/>
    <s v="Gestión del Conocimiento e Innovación"/>
    <s v="Se encuentra 1 elemento con oportunidad de mejora con respecto a textos alternativos y etiquetas: En las 3 páginas revisadas, la función o propósito de la etiquetaleyenda en elemento de búsqueda no son reconocibles por lector de pantalla, lo cual puede generar confusión. Se recomienda proporcionar textos alternativos que sean comprensibles para las personas que utilizan lectores de pantalla."/>
    <s v="Mecanismos de Evaluación Independiente –Interna"/>
    <x v="4"/>
    <m/>
    <m/>
    <s v="Fecha Fin inicial: 15/12/2023_x000a_Reformulada 19-09-2023 (31/12/2024)"/>
    <d v="2023-03-24T00:00:00"/>
    <m/>
    <m/>
    <m/>
    <m/>
    <n v="1"/>
    <s v="La función o propósito de la etiqueta/leyenda en elemento de búsqueda no son reconocibles por lector de pantalla."/>
    <s v="Proporcionar texto alternativo al elemento de búsqueda que sea comprensibles para las personas que utilizan lectores de pantalla "/>
    <s v="Documento en Word o ppt o Excel (Editables) y en versión PDF"/>
    <s v="Documento en Word o ppt o Excel (Editables) y en versión PDF"/>
    <n v="1"/>
    <d v="2023-07-15T00:00:00"/>
    <d v="2024-12-31T00:00:00"/>
    <s v="Maria del Pilar Ardila"/>
    <s v="Oficina de Innovación Educativa con Uso de Nuevas Tecnologías"/>
    <s v="Monica Alexandra Gonzalez Moreno"/>
    <s v="A"/>
    <n v="0"/>
    <s v="Para el primer trimestre de 2023, no se presenta avance. El plan de mejoramiento se recibió para aprobación en el Sistema Integrado de Gestión- SIG el 17/04/2023."/>
    <n v="0"/>
    <s v="Para el primer trimestre de 2023, no se presenta avance. El plan de mejoramiento se recibió para aprobación en el Sistema Integrado de Gestión-SIG el 17/04/2023."/>
    <d v="2023-04-28T00:00:00"/>
    <s v="Sistema Integrado de Gestión-SIG"/>
    <s v="No se presenta avance. El plan de mejoramiento se recibió para aprobación en el Sistema Integrado de Gestión-SIG el 17/04/2023."/>
    <s v="Maura Yuliana Ramirez Goez / Contratista   Plan de mejoramiento enviado para su revisión 30/03/2023  2:44:00 p. m."/>
    <s v="Monica Alexandra Gonzalez Moreno"/>
    <s v="A"/>
    <n v="0"/>
    <s v="Para el segundo trimestre de 2023, no se presenta avance. "/>
    <n v="0"/>
    <s v="Para el segundo trimestre de 2023, no se presenta avance. La Fecha de Inicio de la acción esta programada para el 15/07/2023."/>
    <d v="2023-07-26T00:00:00"/>
    <m/>
    <s v="Para el segundo trimestre de 2023, no se presenta avance. La Fecha de Inicio de la acción esta programada para el 15/07/2023."/>
    <m/>
    <x v="1"/>
  </r>
  <r>
    <n v="1526"/>
    <m/>
    <m/>
    <s v="2022-MR-06"/>
    <m/>
    <m/>
    <m/>
    <s v="Gestión del Conocimiento e Innovación"/>
    <s v="Identificación del acordeón y del botón arriba se dificulta con lector de pantalla. Se recomienda usar palabra en español que describa el nombre y función de este control de forma más clara. RTA Oficina de Innovación Educativa: Al respecto, es necesario tener en cuenta que en el informe final, la acción 3.2.4 Identificación coherente, el alcance de mejora se refiere únicamente al elemento acordeón, toda vez que el Portal Colombia Aprende no tiene el botón arriba que menciona el informe."/>
    <s v="Mecanismos de Evaluación Independiente –Interna"/>
    <x v="4"/>
    <m/>
    <m/>
    <s v="Fecha Fin inicial: 15/12/2023_x000a_Reformulada 19-09-2023 (31/12/2024)"/>
    <d v="2023-03-24T00:00:00"/>
    <m/>
    <m/>
    <m/>
    <m/>
    <n v="1"/>
    <s v="En la visualización desde dispositivos móviles, la identificación del menu tipo hamburguesa se dificulta con lector de pantalla."/>
    <s v="Usar una palabra en español que describa el nombre y función de este control de forma más clara. "/>
    <s v="Documento en Word o ppt o Excel (Editables) y en versión PDF"/>
    <s v="Documento en Word o ppt o Excel (Editables) y en versión PDF"/>
    <n v="1"/>
    <d v="2023-07-15T00:00:00"/>
    <d v="2024-12-31T00:00:00"/>
    <s v="Maria del Pilar Ardila"/>
    <s v="Oficina de Innovación Educativa con Uso de Nuevas Tecnologías"/>
    <s v="Monica Alexandra Gonzalez Moreno"/>
    <s v="A"/>
    <n v="0"/>
    <s v="Para el primer trimestre de 2023, no se presenta avance. El plan de mejoramiento se recibió para aprobación en el Sistema Integrado de Gestión- SIG el 17/04/2023."/>
    <n v="0"/>
    <s v="Para el primer trimestre de 2023, no se presenta avance. El plan de mejoramiento se recibió para aprobación en el Sistema Integrado de Gestión-SIG el 17/04/2023."/>
    <d v="2023-04-28T00:00:00"/>
    <s v="Sistema Integrado de Gestión-SIG"/>
    <s v="No se presenta avance. El plan de mejoramiento se recibió para aprobación en el Sistema Integrado de Gestión-SIG el 17/04/2023."/>
    <s v=" Maura Yuliana Ramirez Goez / Contratista   Plan de mejoramiento enviado para su revisión 30/03/2023  2:25:00 p. m."/>
    <s v="Monica Alexandra Gonzalez Moreno"/>
    <s v="A"/>
    <n v="0"/>
    <s v="Para el segundo trimestre de 2023, no se presenta avance. "/>
    <n v="0"/>
    <s v="Para el segundo trimestre de 2023, no se presenta avance. La Fecha de Inicio de la acción esta programada para el 15/07/2023."/>
    <d v="2023-07-26T00:00:00"/>
    <m/>
    <s v="Para el segundo trimestre de 2023, no se presenta avance. La Fecha de Inicio de la acción esta programada para el 15/07/2023."/>
    <m/>
    <x v="1"/>
  </r>
  <r>
    <n v="1527"/>
    <m/>
    <m/>
    <s v="2022-MR-06"/>
    <m/>
    <m/>
    <m/>
    <s v="Gestión del Conocimiento e Innovación"/>
    <s v="En página de inicio home: Al navegar por el carrusel ubicado en la parte inferior de la página usando tecla Tab: Se están seleccionando todos los elementos de la lista, incluso los que están ocultos, adicionalmente se seleccionan más de 1 vez. Esto confunde especialmente al usar lector de pantalla. Se recomienda revisar las funciones del carrusel y los estados ¿aria¿ mediante el código Javascript de manera que tengan foco únicamente los elementos visibles"/>
    <s v="Mecanismos de Evaluación Independiente –Interna"/>
    <x v="4"/>
    <m/>
    <m/>
    <s v="Fecha Fin inicial: 15/12/2023_x000a_Reformulada 19-09-2023 (31/12/2024)"/>
    <d v="2023-03-24T00:00:00"/>
    <m/>
    <m/>
    <m/>
    <m/>
    <n v="1"/>
    <s v="La navegación con teclado se dificulta en el carrusel ubicado en la parte inferior de la página. Como resultado, los usuarios de tecnologías de asistencia no pueden acceder a estos elementos de forma fácil y eficiente."/>
    <s v="Utilizar técnicas de programación apropiadas para asegurar que: 1) los elementos de navegación y acción tengan etiquetas visibles y comprensibles para las tecnologías de asistencia 2) el foco y el lector de pantalla solo seleccionen los elementos visibles. "/>
    <s v="Documento en Word o ppt o Excel (Editables) y en versión PDF"/>
    <s v="Documento en Word o ppt o Excel (Editables) y en versión PDF"/>
    <n v="1"/>
    <d v="2023-07-15T00:00:00"/>
    <d v="2024-12-31T00:00:00"/>
    <s v="Maria del Pilar Ardila"/>
    <s v="Oficina de Innovación Educativa con Uso de Nuevas Tecnologías"/>
    <s v="Monica Alexandra Gonzalez Moreno"/>
    <s v="A"/>
    <n v="0"/>
    <s v="Para el primer trimestre de 2023, no se presenta avance. El plan de mejoramiento se recibió para aprobación en el Sistema Integrado de Gestión- SIG el 17/04/2023."/>
    <n v="0"/>
    <s v="Para el primer trimestre de 2023, no se presenta avance. El plan de mejoramiento se recibió para aprobación en el Sistema Integrado de Gestión-SIG el 17/04/2023."/>
    <d v="2023-04-28T00:00:00"/>
    <s v="Sistema Integrado de Gestión-SIG"/>
    <s v="No se presenta avance. El plan de mejoramiento se recibió para aprobación en el Sistema Integrado de Gestión-SIG el 17/04/2023."/>
    <s v="Maura Yuliana Ramirez Goez / Contratista   Plan de mejoramiento enviado para su revisión  30/03/2023  2:34:00 p. m."/>
    <s v="Monica Alexandra Gonzalez Moreno"/>
    <s v="A"/>
    <n v="0"/>
    <s v="Para el segundo trimestre de 2023, no se presenta avance. "/>
    <n v="0"/>
    <s v="Para el segundo trimestre de 2023, no se presenta avance. La Fecha de Inicio de la acción esta programada para el 15/07/2023."/>
    <d v="2023-07-26T00:00:00"/>
    <m/>
    <s v="Para el segundo trimestre de 2023, no se presenta avance. La Fecha de Inicio de la acción esta programada para el 15/07/2023."/>
    <m/>
    <x v="1"/>
  </r>
  <r>
    <n v="1528"/>
    <m/>
    <m/>
    <s v="2022-MR-06"/>
    <m/>
    <m/>
    <m/>
    <s v="Gestión del Conocimiento e Innovación"/>
    <s v="En página Navega: Se encuentran 2 elementos con oportunidad de mejora con respecto a leyendas: * Encabezado marcado como párrafo: Los elementos de encabezado (h1-h6) proveen información, funcionalidad y estructuras importantes para software de accesibilidad. Se recomienda utilizar nombres estándar para los elementos de acuerdo a su función: los encabezados se marcan con h1-h6. * Leyenda faltante en formulario: Las leyendas en los fieldset son útiles para los lectores de pantalla y debería proveerse cuando se requiere una descripción más clara para que el usuario no tenga dudas en el manejo de los controles de formulario. Se recomienda poner label o leyenda en el control descasc¿. La función de los otros 2 controles es comprensible ya que tiene el texto adyacente que indica su uso."/>
    <s v="Mecanismos de Evaluación Independiente –Interna"/>
    <x v="4"/>
    <m/>
    <m/>
    <s v="Fecha Fin inicial: 15/12/2023_x000a_Reformulada 19-09-2023 (31/12/2024)"/>
    <d v="2023-03-24T00:00:00"/>
    <m/>
    <m/>
    <m/>
    <m/>
    <n v="1"/>
    <s v="Se encuentran encabezados marcado como párrafo."/>
    <s v="Asegurar que los elementos dispongan de las etiquetas encabezado de acuerdo a su función. "/>
    <s v="Documento en Word o ppt o Excel (Editables) y en versión PDF"/>
    <s v="Documento en Word o ppt o Excel (Editables) y en versión PDF"/>
    <n v="1"/>
    <d v="2023-07-15T00:00:00"/>
    <d v="2024-12-31T00:00:00"/>
    <s v="Maria del Pilar Ardila"/>
    <s v="Oficina de Innovación Educativa con Uso de Nuevas Tecnologías"/>
    <s v="Monica Alexandra Gonzalez Moreno"/>
    <s v="A"/>
    <n v="0"/>
    <s v="Para el primer trimestre de 2023, no se presenta avance. El plan de mejoramiento se recibió para aprobación en el Sistema Integrado de Gestión- SIG el 17/04/2023."/>
    <n v="0"/>
    <s v="Para el primer trimestre de 2023, no se presenta avance. El plan de mejoramiento se recibió para aprobación en el Sistema Integrado de Gestión-SIG el 17/04/2023."/>
    <d v="2023-04-28T00:00:00"/>
    <s v="Sistema Integrado de Gestión-SIG"/>
    <s v="No se presenta avance. El plan de mejoramiento se recibió para aprobación en el Sistema Integrado de Gestión-SIG el 17/04/2023."/>
    <s v="Maura Yuliana Ramirez Goez / Contratista   Plan de mejoramiento enviado para su revisión  30/03/2023  12:17:00 p. m."/>
    <s v="Monica Alexandra Gonzalez Moreno"/>
    <s v="A"/>
    <n v="0"/>
    <s v="Para el segundo trimestre de 2023, no se presenta avance. "/>
    <n v="0"/>
    <s v="Para el segundo trimestre de 2023, no se presenta avance. La Fecha de Inicio de la acción esta programada para el 15/07/2023."/>
    <d v="2023-07-26T00:00:00"/>
    <m/>
    <s v="Para el segundo trimestre de 2023, no se presenta avance. La Fecha de Inicio de la acción esta programada para el 15/07/2023."/>
    <m/>
    <x v="1"/>
  </r>
  <r>
    <n v="1528"/>
    <m/>
    <m/>
    <s v="2022-MR-06"/>
    <m/>
    <m/>
    <m/>
    <s v="Gestión del Conocimiento e Innovación"/>
    <s v="En página Navega: Se encuentran 2 elementos con oportunidad de mejora con respecto a leyendas: * Encabezado marcado como párrafo: Los elementos de encabezado (h1-h6) proveen información, funcionalidad y estructuras importantes para software de accesibilidad. Se recomienda utilizar nombres estándar para los elementos de acuerdo a su función: los encabezados se marcan con h1-h6. * Leyenda faltante en formulario: Las leyendas en los fieldset son útiles para los lectores de pantalla y debería proveerse cuando se requiere una descripción más clara para que el usuario no tenga dudas en el manejo de los controles de formulario. Se recomienda poner label o leyenda en el control descasc¿. La función de los otros 2 controles es comprensible ya que tiene el texto adyacente que indica su uso."/>
    <s v="Mecanismos de Evaluación Independiente –Interna"/>
    <x v="4"/>
    <m/>
    <m/>
    <s v="Fecha Fin inicial: 15/12/2023_x000a_Reformulada 19-09-2023 (31/12/2024)"/>
    <d v="2023-03-24T00:00:00"/>
    <m/>
    <m/>
    <m/>
    <m/>
    <n v="2"/>
    <s v="El control para ordenar asc o desc no tiene un texto adyacente que permita reconocer su función al navegar usando lector de pantalla. (/navega)"/>
    <s v="Proporcionar un texto adyacente al control para ordenar asc o desc que permita reconocer su función al navegar usando lector de pantalla. "/>
    <s v="Documento en Word o ppt o Excel (Editables) y en versión PDF"/>
    <s v="Documento en Word o ppt o Excel (Editables) y en versión PDF"/>
    <n v="1"/>
    <d v="2023-07-15T00:00:00"/>
    <d v="2024-12-31T00:00:00"/>
    <s v="Maria del Pilar Ardila"/>
    <s v="Oficina de Innovación Educativa con Uso de Nuevas Tecnologías"/>
    <s v="Monica Alexandra Gonzalez Moreno"/>
    <s v="A"/>
    <n v="0"/>
    <s v="Para el primer trimestre de 2023, no se presenta avance. El plan de mejoramiento se recibió para aprobación en el Sistema Integrado de Gestión- SIG el 17/04/2023."/>
    <n v="0"/>
    <s v="Para el primer trimestre de 2023, no se presenta avance. El plan de mejoramiento se recibió para aprobación en el Sistema Integrado de Gestión-SIG el 17/04/2023."/>
    <d v="2023-04-28T00:00:00"/>
    <s v="Sistema Integrado de Gestión-SIG"/>
    <s v="No se presenta avance. El plan de mejoramiento se recibió para aprobación en el Sistema Integrado de Gestión-SIG el 17/04/2023."/>
    <s v="Maura Yuliana Ramirez Goez / Contratista   Plan de mejoramiento enviado para su revisión  30/03/2023  12:17:00 p. m."/>
    <s v="Monica Alexandra Gonzalez Moreno"/>
    <s v="A"/>
    <n v="0"/>
    <s v="Para el segundo trimestre de 2023, no se presenta avance. "/>
    <n v="0"/>
    <s v="Para el segundo trimestre de 2023, no se presenta avance. La Fecha de Inicio de la acción esta programada para el 15/07/2023."/>
    <d v="2023-07-26T00:00:00"/>
    <m/>
    <s v="Para el segundo trimestre de 2023, no se presenta avance. La Fecha de Inicio de la acción esta programada para el 15/07/2023."/>
    <m/>
    <x v="1"/>
  </r>
  <r>
    <n v="1529"/>
    <m/>
    <m/>
    <s v="2022-MR-06"/>
    <m/>
    <m/>
    <m/>
    <s v="Gestión del Conocimiento e Innovación"/>
    <s v="Se recomienda modificar el color o fondo de los elementos de la clase item-description, ya que no cumple nivel AAA en vista predeterminada, y al aplicar contraste, este disminuye debajo de nivel A."/>
    <s v="Mecanismos de Evaluación Independiente –Interna"/>
    <x v="4"/>
    <m/>
    <m/>
    <m/>
    <d v="2023-03-24T00:00:00"/>
    <m/>
    <m/>
    <m/>
    <m/>
    <n v="1"/>
    <s v="Algunos elementos no alcanzan los niveles de contraste requeridos en visualización predeterminada o con el uso del control de contraste."/>
    <s v="Ajustar los colores o fondos pertinentes para garantizar los niveles de contraste requeridos por la norma tanto en visualización predeterminada como con el uso de control de contraste "/>
    <s v="Documento en Word o ppt o Excel (Editables) y en versión PDF"/>
    <s v="Documento en Word o ppt o Excel (Editables) y en versión PDF"/>
    <n v="1"/>
    <d v="2023-07-15T00:00:00"/>
    <d v="2023-12-12T00:00:00"/>
    <s v="Maria del Pilar Ardila"/>
    <s v="Oficina de Innovación Educativa con Uso de Nuevas Tecnologías"/>
    <s v="Monica Alexandra Gonzalez Moreno"/>
    <s v="A"/>
    <n v="0"/>
    <s v="Para el primer trimestre de 2023, no se presenta avance. El plan de mejoramiento se recibió para aprobación en el Sistema Integrado de Gestión- SIG el 17/04/2023."/>
    <n v="0"/>
    <s v="Para el primer trimestre de 2023, no se presenta avance. El plan de mejoramiento se recibió para aprobación en el Sistema Integrado de Gestión-SIG el 17/04/2023."/>
    <d v="2023-04-28T00:00:00"/>
    <s v="Sistema Integrado de Gestión-SIG"/>
    <s v="No se presenta avance. El plan de mejoramiento se recibió para aprobación en el Sistema Integrado de Gestión-SIG el 17/04/2023."/>
    <s v="Maura Yuliana Ramirez Goez / Contratista   Plan de mejoramiento enviado para su revisión  30/03/2023  12:18:00 p. m."/>
    <s v="Monica Alexandra Gonzalez Moreno"/>
    <s v="A"/>
    <n v="0"/>
    <s v="Para el segundo trimestre de 2023, no se presenta avance. "/>
    <n v="0"/>
    <s v="Para el segundo trimestre de 2023, no se presenta avance. La Fecha de Inicio de la acción esta programada para el 15/07/2023."/>
    <d v="2023-07-26T00:00:00"/>
    <m/>
    <s v="Para el segundo trimestre de 2023, no se presenta avance. La Fecha de Inicio de la acción esta programada para el 15/07/2023."/>
    <m/>
    <x v="1"/>
  </r>
  <r>
    <n v="1530"/>
    <m/>
    <m/>
    <s v="Autoevaluación"/>
    <s v="N.A"/>
    <m/>
    <m/>
    <s v="Gestión Administrativa"/>
    <s v="Se identificó en el seguimiento de los indicadores del Plan Estratégico de Seguridad Vial en lo que se refiere a los indicadores del componente vehículos seguros, que en los cuatro trimestres de la vigencia 2022 no se cumplió con algunas metas establecidas, debido a que no se realizaron oportunamente las actividades programadas. Por esta razón consideramos realizar un plan de mejora para hacer conciencia de la importancia de dar cumplimiento."/>
    <s v="Mecanismos de Evaluación Independiente –Interna"/>
    <x v="5"/>
    <m/>
    <m/>
    <s v="Fecha Fin inicial: 24/07/2023_x000a_Reformulada 17-08-2023 (30/10/2023)"/>
    <d v="2023-03-29T00:00:00"/>
    <m/>
    <m/>
    <m/>
    <m/>
    <n v="3"/>
    <s v="Falta de sensibilización a los conductores explicando la importancia de realizar las actividades programadas y socialización de los resultados de la vigencia anterior."/>
    <s v="Realizar jornadas de sensibilizacón a los conductores mostrando el seguimiento y los resultados de los indicadores del Plan estratégico de seguridad vial a cargo de esta subdirección. "/>
    <s v="Presentaciones, listas de asistencia."/>
    <s v="Presentaciones, listas de asistencia."/>
    <n v="3"/>
    <d v="2023-04-03T00:00:00"/>
    <d v="2023-10-30T00:00:00"/>
    <s v="Pilar Cristina Moreno Sierra"/>
    <s v="Subdirección de Gestión Administrativa"/>
    <s v="Aura Rosa Gomez Avellaneda"/>
    <s v="A"/>
    <n v="0"/>
    <s v="El proceso presenta plan de mejoramiento para se aaprobado por la OCI "/>
    <n v="0"/>
    <s v="Para el primer trimestre de 2023.  El proceso presenta accion de mejora en la que propone  Realizar jornadas de sensibilización a los conductores mostrando el seguimiento y los resultados de los indicadores del Plan estratégico de seguridad vial a cargo de esta subdirección. Sin embargo, la fecha de inicio es 3 abril de 2023. "/>
    <d v="2023-04-26T00:00:00"/>
    <s v="No presentan"/>
    <s v="  El proceso presenta accion de mejora en la que propone  Realizar jornadas de sensibilizacón a los conductores mostrando el seguimiento y los resultados de los indicadores del Plan estratégico de seguridad vial a cargo de esta subdirección."/>
    <m/>
    <s v="Aura Rosa Gomez Avellaneda"/>
    <s v="A"/>
    <n v="0"/>
    <s v="A la fecha se han realizado dos reuniones con la participación de los conductores, en las cuales se han mostrado los resultados de los indicadores del PESV y se ha hecho énfasis en el cumplimiento de las actividades establecidas y los reportes oportunos de información. Se adjuntas presentaciones y listados de asistencia."/>
    <n v="0"/>
    <s v="Para el seguimiento del segundo  trimestre de 2023, La Oficina de Control Interno y tras realizar una revisión y análisis de los soportes presentados para la acción Realizar jornadas de sensibilización a los conductores mostrando el seguimiento y los resultados del Plan Estratégico de Seguridad Vial a cargo de esta subdirección, se constató que se anexaron dos presentaciones de sensibilización y tres listas de asistencia con fechas correspondientes al 9 de mayo de 2023 y al 22 de junio de 2023. Sin embargo, se evidenció que únicamente 8 de los 13 conductores del Ministerio, es decir, el 61% de ellos, han participado en estas actividades de sensibilización. Por este motivo y para cumplir con el objetivo planteado en la acción, se hace necesaria una devolución para que el proceso valide y ajuste el porcentaje de cumplimiento, ya que es fundamental que las jornadas de sensibilización sean dirigidas específicamente a los conductores y no a los funcionarios de la Subdirección de Gestión Administrativa. Con el fin de lograr un cierre exitoso de esta acción dentro del plazo establecido, se recomienda tomar medidas para asegurar la asistencia del 100% de los conductores a estas jornadas de sensibilización. Es fundamental que se coordinen nuevas actividades de sensibilización y se promueva la importancia de la participación activa de todos los conductores en estas actividades."/>
    <d v="2023-07-27T00:00:00"/>
    <s v="se hace devolucion de la accion "/>
    <m/>
    <m/>
    <x v="2"/>
  </r>
  <r>
    <n v="1619"/>
    <m/>
    <m/>
    <s v="Informe de PQRSD reiterado"/>
    <s v="N.A"/>
    <s v="Acción Correctiva"/>
    <m/>
    <s v="Implementación de Política"/>
    <s v="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
    <s v="Mecanismos de Evaluación Independiente –Interna"/>
    <x v="6"/>
    <s v="AC"/>
    <m/>
    <s v="Fecha Fin inicial: 31/05/2023_x000a_Reformulada 30-06-2023 (29/09/2023)_x000a_Reformulada 28-09-2023 (29/12/2023)"/>
    <d v="2023-03-31T00:00:00"/>
    <m/>
    <m/>
    <m/>
    <m/>
    <n v="4"/>
    <s v="El trámite actual de la atención de recursos no es el óptimo"/>
    <s v="Implementar un plan de trabajo de descongestión con una firma externa para lograr resolver los recursos de reposición pendientes y mejorar la oportunidad de los mismos."/>
    <s v="Reporte mensual de avance de descongestión."/>
    <s v="Reporte mensual de avance de descongestión."/>
    <n v="4"/>
    <d v="2023-04-03T00:00:00"/>
    <d v="2023-12-29T00:00:00"/>
    <s v="Marco Andres Gomez Rincon"/>
    <s v="Dirección de Calidad para la Educación Superior"/>
    <s v="Martha Lucia Carbonell Calderon"/>
    <s v="A"/>
    <n v="0"/>
    <s v="No registra avance"/>
    <n v="0"/>
    <s v="Para el primer trimestre de 2023, la dependencia no reporta soportes de avance, sin embargo, no se ha cumplido la fecha de finalización. "/>
    <d v="2023-04-25T00:00:00"/>
    <m/>
    <m/>
    <s v="Lina Mercedes Duran Martinez - Plan de mejoramiento enviado para su revisión - 31-03-2023 16:39"/>
    <s v="Martha Lucia Carbonell Calderon"/>
    <s v="A"/>
    <n v="0"/>
    <s v="Se solicita ampliar el término hasta el 29 de septiembre de 2023.No se reporta avance"/>
    <n v="0"/>
    <s v="Para el segundo trimestre de 2023, la dependencia no reporta soportes de avance, sin embargo, no se cumplio con la fecha de finalización. Se aprobó  reformulación del plazo establecido quedando como fecha final 29 de septiembre de 2023, el cual se tendra en cuenta para el seguimiento del tercer trimestre._x000a_"/>
    <d v="2023-07-18T00:00:00"/>
    <s v="N.A."/>
    <s v="OK  SIG"/>
    <s v="La aprobación de cambio se solicito el 30 de junio de 2023 por lo que no estan dentro de los 10 días calendario se tendra en cuenta para el seguimiento del tercer trimestre."/>
    <x v="5"/>
  </r>
  <r>
    <n v="1619"/>
    <m/>
    <m/>
    <s v="Informe de PQRSD reiterado"/>
    <s v="N.A"/>
    <s v="Acción Correctiva"/>
    <m/>
    <s v="Implementación de Política"/>
    <s v="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
    <s v="Mecanismos de Evaluación Independiente –Interna"/>
    <x v="6"/>
    <s v="AC"/>
    <m/>
    <s v="Fecha Fin inicial: 31/05/2023_x000a_Reformulada 30-06-2023 (29/09/2023)"/>
    <d v="2023-03-31T00:00:00"/>
    <m/>
    <m/>
    <m/>
    <m/>
    <n v="5"/>
    <s v="El trámite actual de la atención de recursos no es el óptimo"/>
    <s v="Documentar el Procedimiento óptimizado de atención de recursos "/>
    <s v="Procedimiento de atención de recursos de Convalidaciones elaborado y publicado en el SIG."/>
    <s v="Procedimiento de atención de recursos de Convalidaciones elaborado y publicado en el SIG."/>
    <n v="1"/>
    <d v="2023-04-03T00:00:00"/>
    <s v="29-02-2023"/>
    <s v="Marco Andres Gomez Rincon"/>
    <s v="Dirección de Calidad para la Educación Superior"/>
    <s v="Martha Lucia Carbonell Calderon"/>
    <s v="A"/>
    <n v="0"/>
    <s v="No registra avance"/>
    <n v="0"/>
    <s v="Para el primer trimestre de 2023, la dependencia no reporta soportes de avance, sin embargo, no se ha cumplido la fecha de finalización. "/>
    <d v="2023-04-25T00:00:00"/>
    <m/>
    <m/>
    <s v="Lina Mercedes Duran Martinez - Plan de mejoramiento enviado para su revisión - 31-03-2023 16:39"/>
    <s v="Martha Lucia Carbonell Calderon"/>
    <s v="A"/>
    <n v="0"/>
    <s v="Se solicita ampliar el término hasta el 29 de septiembre de 2023.No se reporta avance"/>
    <n v="0"/>
    <s v="Para el segundo trimestre de 2023, la dependencia no reporta soportes de avance, sin embargo, no se cumplio con la fecha de finalización. Se aprobó  reformulación del plazo establecido quedando como fecha final 29 de septiembre de 2023, el cual se tendra en cuenta para el seguimiento del tercer trimestre._x000a_"/>
    <d v="2023-07-18T00:00:00"/>
    <s v="N.A."/>
    <s v="OK  SIG"/>
    <s v="La aprobación de cambio se solicito el 30 de junio de 2023 por lo que no estan dentro de los 10 días calendario se tendra en cuenta para el seguimiento del tercer trimestre."/>
    <x v="5"/>
  </r>
  <r>
    <n v="1619"/>
    <m/>
    <m/>
    <s v="Informe de PQRSD reiterado"/>
    <s v="N.A"/>
    <s v="Acción Correctiva"/>
    <m/>
    <s v="Implementación de Política"/>
    <s v="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
    <s v="Mecanismos de Evaluación Independiente –Interna"/>
    <x v="6"/>
    <s v="AC"/>
    <m/>
    <m/>
    <d v="2023-03-31T00:00:00"/>
    <m/>
    <m/>
    <m/>
    <m/>
    <n v="6"/>
    <s v="El trámite actual de la atención de recursos no es el óptimo"/>
    <s v="Diseñar e implementar estrategia de Gestión del cambio del proceso de atención a los Recursos de Convalidaciones "/>
    <s v="Estrategia de gestión del cambio implementada"/>
    <s v="Estrategia de gestión del cambio implementada"/>
    <n v="1"/>
    <d v="2023-07-03T00:00:00"/>
    <s v="29-02-2023"/>
    <s v="Marco Andres Gomez Rincon"/>
    <s v="Dirección de Calidad para la Educación Superior"/>
    <s v="Martha Lucia Carbonell Calderon"/>
    <s v="A"/>
    <n v="0"/>
    <s v="No registra avance"/>
    <n v="0"/>
    <s v="Para el primer trimestre de 2023, la dependencia no reporta soportes de avance, sin embargo, no se ha cumplido la fecha de finalización. "/>
    <d v="2023-04-25T00:00:00"/>
    <m/>
    <m/>
    <s v="Lina Mercedes Duran Martinez - Plan de mejoramiento enviado para su revisión - 31-03-2023 16:39"/>
    <s v="Martha Lucia Carbonell Calderon"/>
    <s v="A"/>
    <n v="0"/>
    <s v="No se reporta avance"/>
    <n v="0"/>
    <s v="Para el segundo trimestre de 2023, la dependencia no reporta soportes de avance, sin embargo, no se ha cumplido la fecha de finalización._x000a_"/>
    <d v="2023-07-18T00:00:00"/>
    <s v="N.A."/>
    <s v="OK  SIG"/>
    <m/>
    <x v="5"/>
  </r>
  <r>
    <n v="1619"/>
    <m/>
    <m/>
    <s v="Informe de PQRSD reiterado"/>
    <s v="N.A"/>
    <s v="Acción Correctiva"/>
    <m/>
    <s v="Implementación de Política"/>
    <s v="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
    <s v="Mecanismos de Evaluación Independiente –Interna"/>
    <x v="6"/>
    <s v="AC"/>
    <m/>
    <s v="Fecha Fin inicial: 31/05/2023_x000a_Reformulada 30-06-2023 (29/09/2023)"/>
    <d v="2023-03-31T00:00:00"/>
    <m/>
    <m/>
    <m/>
    <m/>
    <n v="7"/>
    <s v="El sistema de información (bases de datos manual, SGDEA, Bizagi) no es suficiente para la atención oportuna de Recursos de reposición."/>
    <s v="Realizar propuesta de optimización para el trámite de los recursos de reposición de primera y segunda instancia de las solicitudes de convalidaciones de Educación Superior"/>
    <s v="Propuesta de optimización de los recursos de reposición de primera y segunda instancia."/>
    <s v="Propuesta de optimización de los recursos de reposición de primera y segunda instancia."/>
    <n v="1"/>
    <d v="2023-04-03T00:00:00"/>
    <d v="2024-02-29T00:00:00"/>
    <s v="Marco Andres Gomez Rincon"/>
    <s v="Dirección de Calidad para la Educación Superior"/>
    <s v="Martha Lucia Carbonell Calderon"/>
    <s v="A"/>
    <n v="0"/>
    <s v="No registra avance"/>
    <n v="0"/>
    <s v="Para el primer trimestre de 2023, la dependencia no reporta soportes de avance, sin embargo, no se ha cumplido la fecha de finalización. "/>
    <d v="2023-04-25T00:00:00"/>
    <m/>
    <m/>
    <s v="Lina Mercedes Duran Martinez - Plan de mejoramiento enviado para su revisión - 31-03-2023 16:39"/>
    <s v="Martha Lucia Carbonell Calderon"/>
    <s v="A"/>
    <n v="0"/>
    <s v="Se solicita ampliar el término hasta el 29 de septiembre de 2023.No se reporta avance"/>
    <n v="0"/>
    <s v="Para el segundo trimestre de 2023, la dependencia no reporta soportes de avance, sin embargo, no se ha cumplido la fecha de finalización._x000a_Se aprobó  reformulación del plazo establecido quedando como fecha final 29 de septiembre de 2023._x000a_"/>
    <d v="2023-07-18T00:00:00"/>
    <s v="N.A."/>
    <s v="OK  SIG"/>
    <s v="La aprobación de cambio se solicito el 30 de junio de 2023 por lo que no estan dentro de los 10 días calendario se tendra en cuenta para el seguimiento del tercer trimestre."/>
    <x v="5"/>
  </r>
  <r>
    <n v="1629"/>
    <m/>
    <m/>
    <s v="2022-G-06"/>
    <m/>
    <s v="Oportunidad de Mejora"/>
    <m/>
    <s v="Gestión del Talento Humano"/>
    <s v="Teniendo en cuenta que PERNO es un sistema de información para la administración de la nómina, novedades de personal que fue desarrollado hace más de 15 años, y entregado al MEN mediante una cesión de licencias por la Secretaria Distrital de Hacienda, genera un riesgo de obsolescencia ya que por su antigüedad pierde vigencia en el mercado y soporte técnico por parte del proveedor, lo que puede generar cargas laborales altas en cuanto mantenimiento y adaptabilidad a las necesidades propias de liquidación del MEN; por lo tanto se estableció que el sistema SAP agilizaría y sistematizaría de forma integral el proceso de la nómina, la salida en vivo se tenía programada para julio 2022, sin embargo no fue posible cumplir con esta meta dados los incidentes que se han presentado en productivo al realizar los cargues."/>
    <m/>
    <x v="7"/>
    <m/>
    <m/>
    <m/>
    <d v="2023-04-19T00:00:00"/>
    <m/>
    <m/>
    <m/>
    <m/>
    <n v="1"/>
    <m/>
    <s v="No registra en el SIG"/>
    <m/>
    <m/>
    <m/>
    <m/>
    <m/>
    <s v="David Leonardo Almanza Sanchez / Profesional Especializado"/>
    <s v="Subdirección de Talento Humano"/>
    <m/>
    <m/>
    <m/>
    <m/>
    <m/>
    <m/>
    <m/>
    <m/>
    <m/>
    <m/>
    <s v="Luz Yanira Salamanca"/>
    <s v="A"/>
    <n v="0"/>
    <s v="No registra SIG"/>
    <n v="0"/>
    <s v="Para el segundo trimestre de 2023, no se han formulado las acciones para el seguimiento del plan.  "/>
    <m/>
    <m/>
    <m/>
    <s v="David Leronardo Almanza - Se ha generado un plan de mejoramiento para su análisis y gestión"/>
    <x v="1"/>
  </r>
  <r>
    <n v="1630"/>
    <m/>
    <m/>
    <m/>
    <m/>
    <s v="Oportunidad de Mejora"/>
    <m/>
    <s v="Gestión del Talento Humano"/>
    <s v="En la verificación realizada al PIC se pudo evidenciar que no se contempló la capacitación en temas de PESV para todos los funcionarios del Ministerio. Incumpliendo con el Decreto 2106 de 2019 ¿ARTÍCULO 12.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
    <m/>
    <x v="7"/>
    <s v="AM"/>
    <m/>
    <m/>
    <d v="2023-04-19T00:00:00"/>
    <m/>
    <m/>
    <m/>
    <m/>
    <n v="1"/>
    <s v="El Decreto 2106 de 2019 no dispone que las capacitaciones en riesgos de seguridad vial deban ser incluidas en el Plan Institucional de Capacitación, razón por la cual, estas no se incluyeron en dicho instrumento. De acuerdo con la naturaleza de la entidad y sus colaboradores, como meta inicial para la capacitación en riesgos de seguridad vial se contemplaron únicamente a los conductores."/>
    <s v="Establecer dentro del plan anual de actividades del SGSST, capacitación, sensibilización y socialización en temas relacionados con el PESV dirigido a toda la población de la entidad. "/>
    <s v="Informe trimestral sobre capacitaciones realizadas sobre capacitaciones programadas."/>
    <s v="Informe trimestral sobre capacitaciones realizadas sobre capacitaciones programadas."/>
    <n v="3"/>
    <d v="2023-05-12T00:00:00"/>
    <d v="2023-12-31T00:00:00"/>
    <s v="David Leonardo Almanza Sanchez / Profesional Especializado"/>
    <s v="Subdirección de Talento Humano"/>
    <m/>
    <m/>
    <m/>
    <m/>
    <m/>
    <m/>
    <m/>
    <m/>
    <m/>
    <m/>
    <s v="Kelly Johanna Gordillo Gomez"/>
    <s v="A"/>
    <n v="0"/>
    <s v="Con corte a junio 30, no se presenta avance; debido a que la acción se encuentra dentro del tiempo establecido."/>
    <n v="0"/>
    <s v="Con corte a junio 30, no se presenta avance; debido a que la acción se encuentra dentro del tiempo establecido."/>
    <m/>
    <m/>
    <m/>
    <m/>
    <x v="6"/>
  </r>
  <r>
    <n v="1631"/>
    <m/>
    <m/>
    <s v="2022-G-06"/>
    <m/>
    <s v="Oportunidad de Mejora"/>
    <m/>
    <s v="Gestión del Talento Humano"/>
    <s v="En el marco de la auditoria, se evidenciaron debilidades en la interiorización del código de integridad en el Ministerio de Educación, como lo establece la Ley 2016 del 27 de febrero de 2020, dado que, para el periodo comprendido en el alcance de la auditoria, no se soportaron las capacitaciones obligatorias durante la inducción, la evaluación y seguimiento a su aplicación, la generación de indicadores que permitan verificar su cumplimiento, la inclusión en el manual de funciones del MEN. Adicionalmente, se evidenció a través de la encuesta sobre la percepción y apropiación del Código de integridad del MEN, que los funcionarios encuestados presentan debilidades en el conocimiento de este, debido a la falta de capacitación por parte del proceso de Talento Humano. Lo que incumple con la Ley 2016 del 27 de febrero de 2020, en la que se describe en su ¿artículo 1°. Objeto. La presente ley tiene como objeto la adopción e implementación del Código de Integridad del Servicio Público Colombiano expedido por el Departamento Administrativo de la Función Pública, por parte de todas las entidades del Estado a nivel nacional y territorial y en todas las Ramas del Poder Público, las cuales tendrán la autonomía de complementarlo respetando los valores que ya están contenidos en el mismo. Finalmente, se crea el Sistema Nacional de Integridad para articular todo lo concerniente a la Integridad en el Servicio Público Colombiano. Parágrafo. Por implementación del Código de Integridad del Servicio Público Colombiano se entenderá la capacitación obligatoria de inducción para cualquier cargo del Estado y en cualquier modalidad contractual, la evaluación y seguimiento, la generación de indicadores que permitan verificar su cumplimiento, la inclusión obligatoria del Código en los manuales de funciones y demás métodos, planes y procedimientos que fortalezcan y promuevan la Integridad en el Servicio Público.¿"/>
    <m/>
    <x v="7"/>
    <m/>
    <m/>
    <m/>
    <d v="2023-04-19T00:00:00"/>
    <m/>
    <m/>
    <m/>
    <m/>
    <n v="1"/>
    <s v="Durante las vigencias 2021 y 2022, la socialización del código de integridad y sus valores anexos se realizó mediante una única jornada en el año, por lo tanto, no se expandía el conocimiento a todas y todos los colaboradores de la entidad, disminuyendo la posibilidad de apropiación."/>
    <s v="Para la vigencia 2023 se incluirán los valores asociados al código de integridad en diversos espacios de bienestar y capacitación, con el fin de lograr mayor apropiación."/>
    <s v="Informe trimestral donde se evidencie la asistencia y la apropiación de los colaboradores MEN, acerca del código de integridad."/>
    <s v="Informe trimestral donde se evidencie la asistencia y la apropiación de los colaboradores MEN, acerca del código de integridad."/>
    <n v="1"/>
    <d v="2023-10-09T00:00:00"/>
    <d v="2023-12-29T00:00:00"/>
    <s v="David Leonardo Almanza Sanchez / Profesional Especializado"/>
    <s v="Subdirección de Talento Humano"/>
    <m/>
    <m/>
    <m/>
    <m/>
    <m/>
    <m/>
    <m/>
    <m/>
    <m/>
    <m/>
    <s v="Kelly Johanna Gordillo Gomez"/>
    <s v="A"/>
    <n v="0"/>
    <s v="Con corte a junio 30, no se presenta avance; debido a que la acción no ha sido aprobada por el líder del proceso."/>
    <n v="0"/>
    <s v="Con corte a junio 30, no se presenta avance; debido a que la acción no ha sido aprobada por el líder del proceso."/>
    <m/>
    <m/>
    <m/>
    <m/>
    <x v="6"/>
  </r>
  <r>
    <n v="1632"/>
    <m/>
    <m/>
    <m/>
    <m/>
    <s v="Hallazgo"/>
    <m/>
    <s v="Gestión del Talento Humano"/>
    <s v="Se evidenció que el proceso no cuenta con la matriz de riesgos viales para el PESV; Incumpliendo, con la ¿Resolución 2022304004595 del 12 de julio de 2022 por la cual se adopta la metodología para el diseño, implementación y verificación de los planes estratégicos de seguridad vial y se dictan otras disposiciones¿"/>
    <m/>
    <x v="7"/>
    <m/>
    <m/>
    <s v="Fecha Fin inicial: 11/09/2023_x000a_Reformulada 30-08-2023 (15/10/2023)_x000a_Reformulada 06-10-2023 (30/12/2023)"/>
    <d v="2023-04-19T00:00:00"/>
    <m/>
    <m/>
    <m/>
    <m/>
    <n v="1"/>
    <s v="En la entidad la IPVAR incluye los riesgos de seguridad vial, los cuales no fueron actualizados en el periodo auditado."/>
    <s v="Actualizar la matriz IPEVAR incluyendo la identificación de riesgos viales. "/>
    <s v="Matriz IPEVAR actualizada"/>
    <s v="Matriz IPEVAR actualizada"/>
    <n v="1"/>
    <d v="2023-05-12T00:00:00"/>
    <d v="2023-12-30T00:00:00"/>
    <s v="Ximena Victoria Corredor López / Profesional Especializado"/>
    <s v="Subdirección de Talento Humano"/>
    <m/>
    <m/>
    <m/>
    <m/>
    <m/>
    <m/>
    <m/>
    <m/>
    <m/>
    <m/>
    <s v="Aura Rosa Gomez Avellaneda"/>
    <s v="A"/>
    <n v="0"/>
    <s v=" No se evidencia avance para este periodo"/>
    <n v="0"/>
    <s v="Para el seguimiento del segundo  trimestre de 2023, el proceso no presenta soportes de a actualización de la  Matriz IPEVAR actualizada"/>
    <d v="2023-07-27T00:00:00"/>
    <s v="se hace devolucion de la accion "/>
    <m/>
    <m/>
    <x v="2"/>
  </r>
  <r>
    <n v="1633"/>
    <m/>
    <m/>
    <m/>
    <m/>
    <s v="Hallazgo"/>
    <m/>
    <s v="Gestión del Talento Humano"/>
    <s v="En el Plan Estratégico de Seguridad Vial PESV Código. TH-PL-02 versión 1, se relacionan varios anexos tales como Anexo 23 ¿Protocolo examen post incapacidad por accidente de tránsito¿, Anexo 13 ¿Cuadro de programación de descansoFotos sala de descanso¿, Anexo 11 ¿Copia de la carta con las recomendaciones y las recomendaciones de enfermera¿ y Anexo 21 ¿Protocolo Bicicletas¿ los cuales no se encuentran publicados en el SIG, Lo anterior incumple con lo establecido en el Plan Estratégico de Seguridad Vial PESV Código. TH-PL-02 versión 1"/>
    <m/>
    <x v="7"/>
    <s v="AC"/>
    <m/>
    <s v="Fecha Fin inicial: 15/08/2023_x000a_Reformulada 26-07-2022 (29/09/2023)_x000a_Reformulada 11-10-2023 (30/11/2023)"/>
    <d v="2023-04-19T00:00:00"/>
    <m/>
    <m/>
    <m/>
    <m/>
    <n v="1"/>
    <s v="Los anexos No. 11, 13, 21 y 23 se encontraban desactualizados, durante la auditoria, razón por la cual, estos no fueron publicados en el SIG."/>
    <s v="Determinar los anexos requeridos de acuerdo con la actualización del PESV. "/>
    <s v="PESV publicado con sus respectivos anexos"/>
    <s v="PESV publicado con sus respectivos anexos"/>
    <n v="1"/>
    <d v="2023-06-01T00:00:00"/>
    <d v="2023-11-30T00:00:00"/>
    <s v="Ximena Victoria Corredor López / Profesional Especializado"/>
    <s v="Subdirección de Talento Humano"/>
    <m/>
    <m/>
    <m/>
    <m/>
    <m/>
    <m/>
    <m/>
    <m/>
    <m/>
    <m/>
    <s v="Aura Rosa Gomez Avellaneda"/>
    <s v="A"/>
    <n v="0"/>
    <s v="No se evidencia avance para este periodo"/>
    <n v="0"/>
    <s v="Para el seguimiento del segundo  trimestre de 2023, el proceso no presenta soportes de los anexos requeridos de acuerdo con la actualización del PESV."/>
    <d v="2023-07-27T00:00:00"/>
    <s v="se hace devolucion de la accion "/>
    <m/>
    <m/>
    <x v="2"/>
  </r>
  <r>
    <n v="1635"/>
    <m/>
    <m/>
    <m/>
    <m/>
    <s v="Hallazgo"/>
    <m/>
    <s v="Gestión del Talento Humano"/>
    <s v="Se evidencia que el Plan Estratégico de Seguridad Vial-PESV Código. TH-PL-02 versión 1 aún no se ha actualizado con la normatividad legal vigente. Incumpliendo con: ¿Ley 2050 de 2020, por medio de la cual se modifica y adiciona la Ley 1503 de 2011 y se dictan otras disposiciones en seguridad vial y tránsito. Resolución 7495 del 2 de julio de 2020 ¿Por la cual se deroga la Resolución 1231 de 2016 ¿Por la cual se adopta el Documento Guía para la Evaluación de los Planes Estratégicos de Seguridad Vial¿ del Ministerio de Transporte¿.Resolución 2022304004595 del 12 de julio de 2022 por la cual se adopta la metodología para el diseño, implementación y verificación de los planes estratégicos de seguridad vial y se dictan otras disposiciones Decreto 1252 ¿ octubre 12 DE 2021: Por el cual se modifica el literal a del artículo 2.3.2.1 del Título 2 de la Parte 3 del libro 2 y se sustituye el Capítulo 3 del Título 2 de la Parte 3 del Libro 2 del Decreto 107 de 2015 única Reglamentario del Sector Transporte, en lo relacionado con los Planes Estratégicos de Seguridad Vial¿."/>
    <m/>
    <x v="7"/>
    <m/>
    <m/>
    <s v="Fecha Fin inicial: 15/08/2023_x000a_Reformulada 27-07-2022 (29/09/2023)_x000a_Reformulada 11-10-2023 (30/11/2023)"/>
    <d v="2023-04-19T00:00:00"/>
    <m/>
    <m/>
    <m/>
    <m/>
    <n v="1"/>
    <s v="Ausencia de adaptación del PESV a la nueva normativa vigente."/>
    <s v="Publicar y divulgar el PESV actualizado de acuerdo con la normativa vigente. "/>
    <s v="PESV publicado y divulgado."/>
    <s v="PESV publicado y divulgado."/>
    <n v="1"/>
    <d v="2023-05-12T00:00:00"/>
    <d v="2023-09-29T00:00:00"/>
    <s v="Ximena Victoria Corredor López / Profesional Especializado"/>
    <s v="Subdirección de Talento Humano"/>
    <m/>
    <m/>
    <m/>
    <m/>
    <m/>
    <m/>
    <m/>
    <m/>
    <m/>
    <m/>
    <s v="Aura Rosa Gomez Avellaneda"/>
    <s v="A"/>
    <n v="0"/>
    <s v="No se evidencia avance para este periodo"/>
    <n v="0"/>
    <s v="Se aprueba el cambio de fecha a la acción de mejora y se tendrá en cuenta para el seguimientos en el III trimestre. Esta es la primera reformulación, se recomienda tener en cuenta lo señalado en el procedimiento PM-PR-02 V7 actividad 8 “REALIZAR AJUSTES A LOS PLANES DE MEJORAMIENTO”:  (…) Se admitirán máximo dos solicitudes de ajuste a las acciones inicialmente formuladas (…)."/>
    <d v="2023-07-27T00:00:00"/>
    <s v="el proceso presenta encuesta."/>
    <m/>
    <m/>
    <x v="2"/>
  </r>
  <r>
    <n v="1636"/>
    <m/>
    <m/>
    <m/>
    <m/>
    <s v="Oportunidad de Mejora"/>
    <m/>
    <s v="Gestión de Procesos y Mejora"/>
    <s v="En el procedimiento de Producto o Servicio No Conforme Código: PM-PR-03 Versión: 05 presenta en la actividad No 5, se menciona que el tratamiento de PSNC se incluirá en el módulo de PSNC del SIG.Sin embargo, el módulo de PSNC no está habilitado en el SIG."/>
    <m/>
    <x v="7"/>
    <s v="AM"/>
    <m/>
    <m/>
    <d v="2023-04-19T00:00:00"/>
    <m/>
    <m/>
    <m/>
    <m/>
    <n v="1"/>
    <s v="Existe una imprecisión en la actividad 5 del Procedimiento de identificación y tratamiento del producto o servicio no conforme PM-PR-03, por lo tanto, es necesario realizar la actualización correspondiente"/>
    <s v="Actualizar el Procedimiento de identificación y tratamiento del producto o servicio no conforme PM-PR-03 de acuerdo con la realizada de la Entidad"/>
    <s v="Procedimiento actualizado y publicado"/>
    <s v="Procedimiento actualizado y publicado"/>
    <n v="1"/>
    <d v="2023-06-01T00:00:00"/>
    <d v="2023-12-31T00:00:00"/>
    <s v="Maura Yuliana Ramirez Goez / Contratista"/>
    <s v="Subdirección de Desarrollo Organizacional"/>
    <m/>
    <m/>
    <m/>
    <m/>
    <m/>
    <m/>
    <m/>
    <m/>
    <m/>
    <m/>
    <s v="Kelly Johanna Gordillo Gomez"/>
    <s v="A"/>
    <n v="0"/>
    <s v="Con corte a junio de 2023, no se presenta avance debido a que la acción se encuentra dentro del tiempo establecido."/>
    <n v="0"/>
    <s v="Con corte a junio de 2023, no se presenta avance debido a que la acción se encuentra dentro del tiempo establecido."/>
    <m/>
    <m/>
    <m/>
    <m/>
    <x v="6"/>
  </r>
  <r>
    <n v="1638"/>
    <m/>
    <m/>
    <m/>
    <m/>
    <s v="Oportunidad de Mejora"/>
    <m/>
    <s v="Evaluación y Asuntos Disciplinarios"/>
    <s v="Con ocasión a la expedición y entrada en vigencia de la Ley 1952 de 2019 - Código General Disciplinario, modificada por la Ley 2094 de 2021, se hace necesaria la actualización de los procedimientos a saber: RESOLVER ASUNTOS DISCIPLINARIOS PROCESO ORDINARIO, Procedimiento - Resolver Asuntos Disciplinarios - Proceso Verbal - Asuntos Disciplinarios y Procedimiento - Resolver Asuntos Disciplinarios Inhibitorio Remisión por Competencia o Aplicación del Art 51 - Asuntos Disciplinarios"/>
    <m/>
    <x v="7"/>
    <m/>
    <m/>
    <m/>
    <d v="2023-05-08T00:00:00"/>
    <m/>
    <m/>
    <m/>
    <m/>
    <n v="2"/>
    <s v="Con ocasión al cambio de normatividad, se debe realizar actualización de los procedimientos. Sin embargo para dar cumplimiento al cambio legalmente ordenado, se debe revisar a la luz del rediseño institucional, para establecer las funciones correspondientes a Instrucción, juzgamiento y segunda instancia."/>
    <s v="Actualizar los procedimientos, de conformidad con las conclusiones de la mesa de trabajo."/>
    <s v="Procedimientos actualizados y publicados en el SIG"/>
    <s v="Procedimientos actualizados y publicados en el SIG"/>
    <n v="3"/>
    <d v="2023-09-01T00:00:00"/>
    <d v="2024-05-31T00:00:00"/>
    <s v="Martha Carolina Yazo Tovar / Asesor"/>
    <s v="Secretaría general"/>
    <m/>
    <m/>
    <m/>
    <m/>
    <m/>
    <m/>
    <m/>
    <m/>
    <m/>
    <m/>
    <s v="Jessica Paola Ortiz Mendez"/>
    <s v="A"/>
    <n v="0"/>
    <s v="No se encuentra en la acción para seguimiento en  el SIG, se encuentra pendiente de revisión de la dependencia responsable."/>
    <n v="0"/>
    <s v="No se encuentra en la acción para seguimiento en  el SIG, se encuentra pendiente de revisión de la dependencia responsable."/>
    <d v="2023-07-17T00:00:00"/>
    <m/>
    <m/>
    <m/>
    <x v="0"/>
  </r>
  <r>
    <n v="1639"/>
    <m/>
    <m/>
    <s v="2022-MR-07"/>
    <m/>
    <s v="Oportunidad de Mejora"/>
    <m/>
    <s v="Gestión Administrativa"/>
    <s v="La contrahuella y la huella de los escalones en un tramo de escalera son uniformes. La distancia mínima de avance de la huella es de 30 cm, cumpliendo con lo establecido La altura máxima es de la contrahuella 16 cm, cumpliendo con lo establecido. El ancho mínimo de un tramo de escalones es de 200 cm, siendo adecuado. El ancho mínimo entre pasamanos es el adecuado. La contrahuella de un escalón es abierta, el perfil no permite una transmisión no interrumpida entre la contrahuella y la huella, generando un riesgo en la circulación a todos los peatones. No existe un contraste visual entre los descansos y el escalón superior e inferior de un tramo de escaleras. No existe una línea de advertencia visual mediante una franja ininterrumpida de 4 cm a 5 cm de profundidad a lo ancho de la escalera, en la parte frontal de la distancia de avance de cada escalón con un contraste de color, que puede regresar por la contrahuella 1 cm como máximo. No tienen losetas táctiles de alerta una profundidad de entre 60 cm y 90 cm, con terminación entre 30 cm a 50 cm antes del borde frontal del primer escalón de la escalera. Los pasamanos no cumplen con las condiciones mínimas de accesibilidad. No cuenta con defensas laterales. La Subdirección de Gestión Administrativa determinó que se acepta parcialmente, al no contar con los recursos para el desarrollo de acción de mejora."/>
    <m/>
    <x v="7"/>
    <m/>
    <m/>
    <m/>
    <d v="2023-05-08T00:00:00"/>
    <m/>
    <m/>
    <m/>
    <m/>
    <n v="1"/>
    <s v="La infraestructura del MEN no cuanta con las condiciones de accesibilidad, teniendo en cuanta que es una edificación con más 50 años razón por la cual se plantean las siguientes acciones de mejora."/>
    <s v="Instalar señalización podotáctil de advertencia en el inicio y fin de los tramos de las excaleras de acceso a las instalaciones."/>
    <s v="Instalacion podotactil"/>
    <s v="Instalacion podotactil"/>
    <n v="1"/>
    <d v="2023-08-28T00:00:00"/>
    <d v="2024-03-29T00:00:00"/>
    <s v="Juanita Lleras Mejia "/>
    <s v="Subdirección de Gestión Administrativa"/>
    <m/>
    <m/>
    <m/>
    <m/>
    <m/>
    <m/>
    <m/>
    <m/>
    <m/>
    <m/>
    <m/>
    <m/>
    <m/>
    <m/>
    <m/>
    <m/>
    <m/>
    <m/>
    <m/>
    <m/>
    <x v="2"/>
  </r>
  <r>
    <n v="1640"/>
    <m/>
    <m/>
    <s v="2022-MR-07"/>
    <m/>
    <s v="Oportunidad de Mejora"/>
    <m/>
    <s v="Gestión Administrativa"/>
    <s v="No existen elementos de protección al lado del sendero para proteger a los usuarios de sillas de ruedas y a las personas que pueden caminar, contra lesiones como resultado de una caída. Las rampas brindan una ruta accesible cuando hay cambios de nivel del suelo y cuenta con un acceso alternativo con escalones. La pendiente no excede los valores máximos establecidos en la norma, cumpliendo con las condiciones mínimas establecidas en cuanto a longitud, ancho y pendiente. De acuerdo a la norma debe tener una pendiente de 9,1% y cuenta con una pendiente del 7%. El ancho de la superficie de la rampa es de 203 cm, cumpliendo con lo establecido. El ancho no obstruido de la rampa es igual o superior a 100 cm entre pasamanos u obstrucciones. La rampa no cuenta con indicadores táctiles de advertencia ubicados en la parte superior e inferior. La rampa requiere de pasamanos accesibles y estos no cumplen con los requerimientos básicos establecidos en la norma. Los materiales de la superficie son rígidos, con una superficie lisa, pero no se asegura el antideslizamiento, tanto en condiciones secas como húmedas. La Subdirección de Gestión Administrativa determinó que se acepta parcialmente, por no contar con los recursos para el desarrollo de la acción mejora."/>
    <m/>
    <x v="7"/>
    <m/>
    <m/>
    <m/>
    <d v="2023-05-08T00:00:00"/>
    <m/>
    <m/>
    <m/>
    <m/>
    <n v="1"/>
    <s v="La infraestructura del MEN no cuanta con las condiciones de accesibilidad, teniendo en cuanta que es una edificación con más 50 años razón por la cual se plantean las siguientes acciones de mejora."/>
    <s v="Instalar señalización podotáctil de advertencia en el inicio y fin de la rampa de acceso a las instalaciones."/>
    <s v="Instalacion podotactil"/>
    <s v="Instalacion podotactil"/>
    <n v="1"/>
    <d v="2023-08-28T00:00:00"/>
    <d v="2024-03-29T00:00:00"/>
    <s v="Juanita Lleras Mejia "/>
    <s v="Subdirección de Gestión Administrativa"/>
    <m/>
    <m/>
    <m/>
    <m/>
    <m/>
    <m/>
    <m/>
    <m/>
    <m/>
    <m/>
    <m/>
    <m/>
    <m/>
    <m/>
    <m/>
    <m/>
    <m/>
    <m/>
    <m/>
    <m/>
    <x v="2"/>
  </r>
  <r>
    <n v="1645"/>
    <m/>
    <m/>
    <s v="2022-MR-07"/>
    <m/>
    <s v="Oportunidad de Mejora"/>
    <m/>
    <s v="Gestión Administrativa"/>
    <s v="64 criterios, 11 son de obligatorio cumplimiento y 23 son guía o recomendación. De 11 requerimientos de obligatorio cumplimiento, se presentan 4 conformidades y 7 no conformidades. Con un 36% de cumplimiento. De 23 recomendaciones, se presentan 6 conformidades y 17 no conformidades. Con un 26% de cumplimiento. Los sistemas de alarma no se diseñan teniendo en cuenta a las personas con discapacidades auditivas. Se suministran alarmas estroboscópicas visuales. No se integran los dispositivos de vibración tales como buscapersonas o teléfonos móviles a los sistemas de alarma para brindar alarmas individuales. No se protege a las personas contra incendios en un lugar de seguridad, ubicado a una distancia segura de una edificación, o un lugar de relativa seguridad dentro de una edificación, por ejemplo, un área de asistencia de rescate adjunta a una ruta de evacuación vertical Se protege a las personas contra incendios durante una evacuación independiente o asistida a un lugar seguro o a un lugar de seguridad relativa. No se protege a las personas contra incendios in situ, cuando no es posible la evacuación, usando pequeños compartimientos de incendios La estrategia de ingeniería contra siniestros no especifica cuales ocupantes van a evacuar a un lugar de seguridad y cuales a un lugar de seguridad relativa, con base en sus capacidades y en otras características. Se establece una estrategia de ingeniería contra incendios, que indique lo que se requiere para que todos los ocupantes estén protegidos del fuego desde el lugar en que se encuentren cuando el fuego comienza, durante la evacuación y su ubicación después de la evacuación, de acuerdo con los principios aceptados de evacuación de todos en caso de incendio. hay una estrategia de evacuación asistida. No se cuenta con áreas de asistencia de rescate. No cuentan con sillas de evacuación."/>
    <m/>
    <x v="7"/>
    <m/>
    <m/>
    <m/>
    <d v="2023-05-08T00:00:00"/>
    <m/>
    <m/>
    <m/>
    <m/>
    <n v="1"/>
    <s v="El ministerio no se ha encargado de adquirir las sillas de evacuación, con el fin de atender a las personas en condición de discapacidad en caso de emergencia. Así mismo, no se han tenido en cuenta, en los contratos de vigilancia, el uso de alarmas para personas en condición de discapacidad."/>
    <s v="Adquirir, mediante los recursos asignados a la Subdirección de Talento Humano, la silla de evacuación requerida para dar cumplimiento a los requerimientos de la norma técnica de accesibilidad en emergencia."/>
    <s v="Informe de adquisición de la silla de emergencia según especificaciones técnicas."/>
    <s v="Informe de adquisición de la silla de emergencia según especificaciones técnicas."/>
    <n v="1"/>
    <d v="2023-10-09T00:00:00"/>
    <d v="2024-03-29T00:00:00"/>
    <s v="Ximena Victoria Corredor López / Profesional Especializado"/>
    <s v="Subdirección de Talento Humano"/>
    <m/>
    <m/>
    <m/>
    <m/>
    <m/>
    <m/>
    <m/>
    <m/>
    <m/>
    <m/>
    <m/>
    <m/>
    <m/>
    <m/>
    <m/>
    <m/>
    <m/>
    <m/>
    <m/>
    <m/>
    <x v="2"/>
  </r>
  <r>
    <n v="1645"/>
    <m/>
    <m/>
    <s v="2022-MR-07"/>
    <m/>
    <s v="Oportunidad de Mejora"/>
    <m/>
    <s v="Gestión Administrativa"/>
    <s v="64 criterios, 11 son de obligatorio cumplimiento y 23 son guía o recomendación. De 11 requerimientos de obligatorio cumplimiento, se presentan 4 conformidades y 7 no conformidades. Con un 36% de cumplimiento. De 23 recomendaciones, se presentan 6 conformidades y 17 no conformidades. Con un 26% de cumplimiento. Los sistemas de alarma no se diseñan teniendo en cuenta a las personas con discapacidades auditivas. Se suministran alarmas estroboscópicas visuales. No se integran los dispositivos de vibración tales como buscapersonas o teléfonos móviles a los sistemas de alarma para brindar alarmas individuales. No se protege a las personas contra incendios en un lugar de seguridad, ubicado a una distancia segura de una edificación, o un lugar de relativa seguridad dentro de una edificación, por ejemplo, un área de asistencia de rescate adjunta a una ruta de evacuación vertical Se protege a las personas contra incendios durante una evacuación independiente o asistida a un lugar seguro o a un lugar de seguridad relativa. No se protege a las personas contra incendios in situ, cuando no es posible la evacuación, usando pequeños compartimientos de incendios La estrategia de ingeniería contra siniestros no especifica cuales ocupantes van a evacuar a un lugar de seguridad y cuales a un lugar de seguridad relativa, con base en sus capacidades y en otras características. Se establece una estrategia de ingeniería contra incendios, que indique lo que se requiere para que todos los ocupantes estén protegidos del fuego desde el lugar en que se encuentren cuando el fuego comienza, durante la evacuación y su ubicación después de la evacuación, de acuerdo con los principios aceptados de evacuación de todos en caso de incendio. hay una estrategia de evacuación asistida. No se cuenta con áreas de asistencia de rescate. No cuentan con sillas de evacuación."/>
    <m/>
    <x v="7"/>
    <m/>
    <m/>
    <m/>
    <d v="2023-05-08T00:00:00"/>
    <m/>
    <m/>
    <m/>
    <m/>
    <n v="2"/>
    <s v="El plan de emergencias no se encuentra actualizado, por lo tanto, no se han incluido estrategias donde se evidencie la protección contra incendios en un lugar de seguridad, ubicado a una distancia segura de una edificación, o un lugar de relativa seguridad dentro de una edificación."/>
    <s v="Actualizar el Plan de Emergencias del Ministerio de Educación, incluyendo, las estrategias de protección en emergencias de personas en condición de discapacidad, de conformidad con lo requerido en la norma técnica de accesibilidad."/>
    <s v="Plan de Emergencias actualizado"/>
    <s v="Plan de Emergencias actualizado"/>
    <n v="1"/>
    <d v="2023-10-09T00:00:00"/>
    <d v="2023-12-29T00:00:00"/>
    <s v="Ximena Victoria Corredor López / Profesional Especializado"/>
    <s v="Subdirección de Talento Humano"/>
    <m/>
    <m/>
    <m/>
    <m/>
    <m/>
    <m/>
    <m/>
    <m/>
    <m/>
    <m/>
    <m/>
    <m/>
    <m/>
    <m/>
    <m/>
    <m/>
    <m/>
    <m/>
    <m/>
    <m/>
    <x v="2"/>
  </r>
  <r>
    <n v="1645"/>
    <m/>
    <m/>
    <s v="2022-MR-07"/>
    <m/>
    <s v="Oportunidad de Mejora"/>
    <m/>
    <s v="Gestión Administrativa"/>
    <s v="64 criterios, 11 son de obligatorio cumplimiento y 23 son guía o recomendación. De 11 requerimientos de obligatorio cumplimiento, se presentan 4 conformidades y 7 no conformidades. Con un 36% de cumplimiento. De 23 recomendaciones, se presentan 6 conformidades y 17 no conformidades. Con un 26% de cumplimiento. Los sistemas de alarma no se diseñan teniendo en cuenta a las personas con discapacidades auditivas. Se suministran alarmas estroboscópicas visuales. No se integran los dispositivos de vibración tales como buscapersonas o teléfonos móviles a los sistemas de alarma para brindar alarmas individuales. No se protege a las personas contra incendios en un lugar de seguridad, ubicado a una distancia segura de una edificación, o un lugar de relativa seguridad dentro de una edificación, por ejemplo, un área de asistencia de rescate adjunta a una ruta de evacuación vertical Se protege a las personas contra incendios durante una evacuación independiente o asistida a un lugar seguro o a un lugar de seguridad relativa. No se protege a las personas contra incendios in situ, cuando no es posible la evacuación, usando pequeños compartimientos de incendios La estrategia de ingeniería contra siniestros no especifica cuales ocupantes van a evacuar a un lugar de seguridad y cuales a un lugar de seguridad relativa, con base en sus capacidades y en otras características. Se establece una estrategia de ingeniería contra incendios, que indique lo que se requiere para que todos los ocupantes estén protegidos del fuego desde el lugar en que se encuentren cuando el fuego comienza, durante la evacuación y su ubicación después de la evacuación, de acuerdo con los principios aceptados de evacuación de todos en caso de incendio. hay una estrategia de evacuación asistida. No se cuenta con áreas de asistencia de rescate. No cuentan con sillas de evacuación."/>
    <m/>
    <x v="7"/>
    <m/>
    <m/>
    <m/>
    <d v="2023-05-08T00:00:00"/>
    <m/>
    <m/>
    <m/>
    <m/>
    <n v="3"/>
    <s v="La entidad no cuenta con una estrategia de ingeniería contra siniestros plenamente establecida e identificada, en la cual se especifique cuales ocupantes deben evacuar a un lugar de seguridad y cuales a un lugar de seguridad relativa, con base en sus capacidades y en otras características, así como el orden de evacuación y la atención a personas en condición de discapacidad en emergencias."/>
    <s v="Elaborar y socializar una estrategia de ingeniería contra siniestros, de conformidad con lo establecido en las normas técnicas de calidad vigentes en materia de accesibilidad."/>
    <s v="Estrategia de ingeniería contra siniestros socializada."/>
    <s v="Estrategia de ingeniería contra siniestros socializada."/>
    <n v="1"/>
    <d v="2023-10-09T00:00:00"/>
    <d v="2023-12-29T00:00:00"/>
    <s v="Ximena Victoria Corredor López / Profesional Especializado"/>
    <s v="Subdirección de Talento Humano"/>
    <m/>
    <m/>
    <m/>
    <m/>
    <m/>
    <m/>
    <m/>
    <m/>
    <m/>
    <m/>
    <m/>
    <m/>
    <m/>
    <m/>
    <m/>
    <m/>
    <m/>
    <m/>
    <m/>
    <m/>
    <x v="2"/>
  </r>
  <r>
    <n v="1646"/>
    <m/>
    <m/>
    <s v="2022-MR-07"/>
    <m/>
    <s v="Oportunidad de Mejora"/>
    <m/>
    <s v="Gestión Administrativa"/>
    <s v="Las puertas cumplen con los anchos establecidos, siendo los anchos no obstruidos superiores a 80 cm, así como su altura libre. Las puertas tienen un umbral a nivel. Existen las dimensiones adecuadas para operar las manijas de las puertas. Las cerraduras permiten el ingreso a un lugar, son fáciles de ubicar, identificar, alcanzar usar. Los accesorios de la puerta se encuentran ubicados a las alturas adecuadas, entre 80 cm y 110 cm. No existen indicadores visuales en el área vidriada, de mínimo 7,5 cm de alto, con contraste de color, con relación al fondo, a una altura entre 90 cm y 1 m y a 1,3 m a 1,4 m, sobre el nivel del suelo y uno adicional a una altura entre 10 cm a 30 cm. No se evitan vidrios muy reflectivos los elementos vidriados no cuentan con un borde que establezca contraste visual con los alrededores contra los cuales se observa. No hay contraste de color entre el perímetro de la puerta y la pared circundante."/>
    <m/>
    <x v="7"/>
    <m/>
    <m/>
    <m/>
    <d v="2023-05-08T00:00:00"/>
    <m/>
    <m/>
    <m/>
    <m/>
    <n v="1"/>
    <s v="La infraestructura del MEN no cuanta con las condiciones de accesibilidad, teniendo en cuanta que es una edificación con más 50 años razón por la cual se plantean las siguientes acciones de mejora."/>
    <s v="Instalar película sandblasting, de mínimo 7,5cm de alto, a una altura entre 90cm y 1m y a 1,3m a 1,4m, sobre el nivel del suelo y uno adicional a una altura entre 10cm a 30cm."/>
    <s v="Instalacion películas sandblasting"/>
    <s v="Instalacion películas sandblasting"/>
    <n v="1"/>
    <d v="2023-08-28T00:00:00"/>
    <d v="2024-03-29T00:00:00"/>
    <s v="Juanita Lleras Mejia "/>
    <s v="Subdirección de Gestión Administrativa"/>
    <m/>
    <m/>
    <m/>
    <m/>
    <m/>
    <m/>
    <m/>
    <m/>
    <m/>
    <m/>
    <m/>
    <m/>
    <m/>
    <m/>
    <m/>
    <m/>
    <m/>
    <m/>
    <m/>
    <m/>
    <x v="2"/>
  </r>
  <r>
    <n v="1647"/>
    <m/>
    <m/>
    <s v="2022-MR-07"/>
    <m/>
    <s v="Oportunidad de Mejora"/>
    <m/>
    <s v="Gestión Administrativa"/>
    <s v="De 1 requerimiento de obligatorio cumplimiento, se presentan 1 no conformidad No se facilita el acceso de los lugares donde se ingresa desde un paradero de servicio público, la unidad de atención al ciudadano no cuenta con un paradero próximo."/>
    <m/>
    <x v="7"/>
    <m/>
    <m/>
    <m/>
    <d v="2023-05-08T00:00:00"/>
    <m/>
    <m/>
    <m/>
    <m/>
    <n v="1"/>
    <s v="La infraestructura del MEN no cuanta con las condiciones de accesibilidad, teniendo en cuanta que es una edificación con más 50 años razón por la cual se plantean las siguientes acciones de mejora."/>
    <s v="Realizar la gestión con la entidad competente para el mantenimiento del andén. * Realizar la gestión con la entidad competente para la instalación de indicadores táctiles de advertencia en los obstáculos, riesgos y cambios de nivel que presenta el andén. * Realizar la gestión con la entidad competente para la instalación de indicadores táctiles de dirección. * Realizar la gestión con la entidad competente para generar contraste visual e indicadores táctiles de alerta alrededor de los postes, señales y alcorques, escaleras y barreras que se encuentran en el andén. * Realizar la gestión con la entidad competente para contar un paradero próximo a las entidades de función pública"/>
    <s v="Comunicada a las entidades competentes para las zonas externas al ministerio"/>
    <s v="Comunicada a las entidades competentes para las zonas externas al ministerio"/>
    <n v="1"/>
    <d v="2023-08-28T00:00:00"/>
    <d v="2023-12-27T00:00:00"/>
    <s v="Juanita Lleras Mejia "/>
    <s v="Subdirección de Gestión Administrativa"/>
    <m/>
    <m/>
    <m/>
    <m/>
    <m/>
    <m/>
    <m/>
    <m/>
    <m/>
    <m/>
    <m/>
    <m/>
    <m/>
    <m/>
    <m/>
    <m/>
    <m/>
    <m/>
    <m/>
    <m/>
    <x v="2"/>
  </r>
  <r>
    <n v="1650"/>
    <m/>
    <m/>
    <s v="2022-MR-07"/>
    <m/>
    <s v="No conformidad"/>
    <m/>
    <s v="Gestión Administrativa"/>
    <s v="Los espacios de estacionamiento no están señalizados claramente a la entrada del sitio de la edificación, ni cuentan con información que brinde orientación, en cuanto a los espacios reservados para estacionamiento y otras instalaciones accesibles. Se encuentra el símbolo internacional de accesibilidad demarcado en el suelo, sin embargo, está deteriorado. No cuenta con señalización vertical con el símbolo internacional de la accesibilidad. La Subdirección de Gestión Administrativa determinó acepta parcialmente, al no contar con los recursos para el desarrollo de acción de mejora."/>
    <m/>
    <x v="7"/>
    <m/>
    <m/>
    <m/>
    <d v="2023-05-08T00:00:00"/>
    <m/>
    <m/>
    <m/>
    <m/>
    <n v="1"/>
    <s v="La infraestructura del MEN no cuanta con las condiciones de accesibilidad, teniendo en cuanta que es una edificación con más 50 años razón por la cual se plantean las siguientes acciones de mejora."/>
    <s v="Se realizará la instalación de la señalización vertical y de piso de los estacionamientos accesibles de acuerdo con lo establecido en la norma."/>
    <s v="Instalación señalización vertical en los estacionamientos"/>
    <s v="Instalación señalización vertical en los estacionamientos"/>
    <n v="1"/>
    <d v="2023-08-28T00:00:00"/>
    <d v="2024-03-29T00:00:00"/>
    <s v="Juanita Lleras Mejia "/>
    <s v="Subdirección de Gestión Administrativa"/>
    <m/>
    <m/>
    <m/>
    <m/>
    <m/>
    <m/>
    <m/>
    <m/>
    <m/>
    <m/>
    <m/>
    <m/>
    <m/>
    <m/>
    <m/>
    <m/>
    <m/>
    <m/>
    <m/>
    <m/>
    <x v="2"/>
  </r>
  <r>
    <n v="1651"/>
    <m/>
    <m/>
    <s v="2022-MR-07"/>
    <m/>
    <s v="Oportunidad de Mejora"/>
    <m/>
    <s v="Gestión Administrativa"/>
    <s v="De 1 recomendación, se presenta 1 no conformidad En áreas de espera y otras áreas habilitadas con asientos, los asientos no están ubicados de manera que un perro de guía o un perro de asistencia puedan acompañar a su dueño y descansar al frente del asiento o debajo de este."/>
    <m/>
    <x v="7"/>
    <m/>
    <m/>
    <m/>
    <d v="2023-05-08T00:00:00"/>
    <m/>
    <m/>
    <m/>
    <m/>
    <n v="1"/>
    <s v="La infraestructura del MEN no cuanta con las condiciones de accesibilidad, teniendo en cuanta que es una edificación con más 50 años razón por la cual se plantean las siguientes acciones de mejora."/>
    <s v="Se adecuará la zona para perros guías y de asistencia al interior de las salas de espera en la unidad de Atención al Ciudadano."/>
    <s v="Zona para perros en la unidad de atención al ciudadano"/>
    <s v="Zona para perros en la unidad de atención al ciudadano"/>
    <n v="1"/>
    <d v="2023-08-28T00:00:00"/>
    <d v="2024-03-29T00:00:00"/>
    <s v="Juanita Lleras Mejia "/>
    <s v="Subdirección de Gestión Administrativa"/>
    <m/>
    <m/>
    <m/>
    <m/>
    <m/>
    <m/>
    <m/>
    <m/>
    <m/>
    <m/>
    <m/>
    <m/>
    <m/>
    <m/>
    <m/>
    <m/>
    <m/>
    <m/>
    <m/>
    <m/>
    <x v="2"/>
  </r>
  <r>
    <n v="1653"/>
    <m/>
    <m/>
    <s v="2022-MR-07"/>
    <m/>
    <s v="Oportunidad de Mejora"/>
    <m/>
    <s v="Gestión Administrativa"/>
    <s v="Por la distribución espacial y del mobiliario, algunos anchos de circulación de la unidad de atención al ciudadano no cumplen con el mínimo establecido."/>
    <m/>
    <x v="7"/>
    <m/>
    <m/>
    <m/>
    <d v="2023-05-08T00:00:00"/>
    <m/>
    <m/>
    <m/>
    <m/>
    <n v="1"/>
    <s v="La infraestructura del MEN no cuanta con las condiciones de accesibilidad, teniendo en cuanta que es una edificación con más 50 años razón por la cual se plantean las siguientes acciones de mejora."/>
    <s v="Demarcar en piso de la Unidad de Atención al Ciudadano los puntos de ubicación del mobiliario, para garantizar el flujo normal de personas y también generar las posibilidades de maniobra, giro y cambios de sentido de personas en silla de ruedas."/>
    <s v="Señalizacion en piso de la unidad de atención al ciudadano"/>
    <s v="Señalizacion en piso de la unidad de atención al ciudadano"/>
    <n v="1"/>
    <d v="2023-08-28T00:00:00"/>
    <d v="2024-03-29T00:00:00"/>
    <s v="Juanita Lleras Mejia "/>
    <s v="Subdirección de Gestión Administrativa"/>
    <m/>
    <m/>
    <m/>
    <m/>
    <m/>
    <m/>
    <m/>
    <m/>
    <m/>
    <m/>
    <m/>
    <m/>
    <m/>
    <m/>
    <m/>
    <m/>
    <m/>
    <m/>
    <m/>
    <m/>
    <x v="2"/>
  </r>
  <r>
    <n v="1654"/>
    <m/>
    <m/>
    <s v="2022-MR-07"/>
    <m/>
    <s v="No conformidad"/>
    <m/>
    <s v="Gestión Administrativa"/>
    <s v="La longitud mínima es inferior a 540 cm, con 412 cm. Solo existe una zona de transferencia demarcada, con 60 cm de ancho, esta debe estar al lado del automóvil es de 150 cm. Cumple con las pendientes de cubiertas de la edificación y del terreno, en relación a cada borde y vértice del proyecto y a los linderos del predio. El ancho mínimo de dos estacionamientos, que comparten un área de transferencia es de 733 cm, cumpliendo con lo establecido. Existe el símbolo internacional de accesibilidad pintado en el piso. El Suelo, presenta deterioro. La Subdirección de Gestión Administrativa determinó acepta parcialmente, al no contar con los recursos para el desarrollo de acción de mejora."/>
    <m/>
    <x v="7"/>
    <m/>
    <m/>
    <m/>
    <d v="2023-05-08T00:00:00"/>
    <m/>
    <m/>
    <m/>
    <m/>
    <n v="1"/>
    <s v="La infraestructura del MEN no cuanta con las condiciones de accesibilidad, teniendo en cuanta que es una edificación con más 50 años razón por la cual se plantean las siguientes acciones de mejora."/>
    <s v="Se realizará la demarcación de los estacionamientos accesibles de acuerdo con lo establecido en la norma."/>
    <s v="Demarcacion de los estacionamientos"/>
    <s v="Demarcacion de los estacionamientos"/>
    <n v="1"/>
    <d v="2023-08-28T00:00:00"/>
    <d v="2024-03-29T00:00:00"/>
    <s v="Juanita Lleras Mejia "/>
    <s v="Subdirección de Gestión Administrativa"/>
    <m/>
    <m/>
    <m/>
    <m/>
    <m/>
    <m/>
    <m/>
    <m/>
    <m/>
    <m/>
    <m/>
    <m/>
    <m/>
    <m/>
    <m/>
    <m/>
    <m/>
    <m/>
    <m/>
    <m/>
    <x v="2"/>
  </r>
  <r>
    <n v="1656"/>
    <m/>
    <m/>
    <s v="2022-MR-07"/>
    <m/>
    <s v="No conformidad"/>
    <m/>
    <s v="Gestión Administrativa"/>
    <s v="esta zona no se incluye un área libre para personas en condición de discapacidad, lo suficientemente amplia para ubicar y manipular sillas de ruedas, ni espacios para que los usuarios de sillas de ruedas, puedan permanecer sin obstruir las zonas de circulación. No se ubican sillas prioritarias de diferente color, con la señalización correspondiente, disponibles para adultos mayores, niños, mujeres embarazadas, personas en condición de discapacidad, personas de talla baja y población vulnerable en general. No se tiene un espacio de circulación que no interfiera con la zona de espera general, de tal manera que, si una persona utiliza para su movilidad alguna ayuda técnica como muletas o caminadores, estén al alcance de su mano. Se proporcionan instalaciones para sentarse, con el fin de que las personas tengan un lugar para esperar y descansar. La ubicación de los asientos no perturba la circulación general. Los asientos no cuentan con apoya brazos, para facilitar que las personas se sienten y se pongan de pie. Los asientos cuentan con las medidas en cuanto altura, ancho, profundidad y Angulo del espaldar. Los asientos no tienen un espacio mínimo de 15 cm bajo el asiento para los pies, al ponerse de pie. La Unidad de Atención al Ciudadano determinó que no es viable, al no contar con los recursos para el desarrollo de acción de mejora, para modificar el mobiliario por asientos y apoyabrazos y espaldar. Por otro lado, se acepta parcialmente destinar y demarcar las zonas para la ubicación de personas con discapacidad, usuarias de sillas de ruedas."/>
    <m/>
    <x v="7"/>
    <m/>
    <m/>
    <m/>
    <d v="2023-05-08T00:00:00"/>
    <m/>
    <m/>
    <m/>
    <m/>
    <n v="1"/>
    <s v="La infraestructura del MEN no cuanta con las condiciones de accesibilidad, teniendo en cuanta que es una edificación con más 50 años razón por la cual se plantean las siguientes acciones de mejora."/>
    <s v="Se destinará y señalizará la zona para la ubicación de personas con discapacidad, usuarias de silla de ruedas en la Unidad de Atención al Ciudadano."/>
    <s v="Señalización zona"/>
    <s v="Señalización zona"/>
    <n v="1"/>
    <d v="2023-08-28T00:00:00"/>
    <d v="2024-03-29T00:00:00"/>
    <s v="Juanita Lleras Mejia "/>
    <s v="Subdirección de Gestión Administrativa"/>
    <m/>
    <m/>
    <m/>
    <m/>
    <m/>
    <m/>
    <m/>
    <m/>
    <m/>
    <m/>
    <m/>
    <m/>
    <m/>
    <m/>
    <m/>
    <m/>
    <m/>
    <m/>
    <m/>
    <m/>
    <x v="2"/>
  </r>
  <r>
    <n v="1656"/>
    <m/>
    <m/>
    <s v="2022-MR-07"/>
    <m/>
    <s v="No conformidad"/>
    <m/>
    <s v="Gestión Administrativa"/>
    <s v="esta zona no se incluye un área libre para personas en condición de discapacidad, lo suficientemente amplia para ubicar y manipular sillas de ruedas, ni espacios para que los usuarios de sillas de ruedas, puedan permanecer sin obstruir las zonas de circulación. No se ubican sillas prioritarias de diferente color, con la señalización correspondiente, disponibles para adultos mayores, niños, mujeres embarazadas, personas en condición de discapacidad, personas de talla baja y población vulnerable en general. No se tiene un espacio de circulación que no interfiera con la zona de espera general, de tal manera que, si una persona utiliza para su movilidad alguna ayuda técnica como muletas o caminadores, estén al alcance de su mano. Se proporcionan instalaciones para sentarse, con el fin de que las personas tengan un lugar para esperar y descansar. La ubicación de los asientos no perturba la circulación general. Los asientos no cuentan con apoya brazos, para facilitar que las personas se sienten y se pongan de pie. Los asientos cuentan con las medidas en cuanto altura, ancho, profundidad y Angulo del espaldar. Los asientos no tienen un espacio mínimo de 15 cm bajo el asiento para los pies, al ponerse de pie. La Unidad de Atención al Ciudadano determinó que no es viable, al no contar con los recursos para el desarrollo de acción de mejora, para modificar el mobiliario por asientos y apoyabrazos y espaldar. Por otro lado, se acepta parcialmente destinar y demarcar las zonas para la ubicación de personas con discapacidad, usuarias de sillas de ruedas."/>
    <m/>
    <x v="7"/>
    <m/>
    <m/>
    <m/>
    <d v="2023-05-08T00:00:00"/>
    <m/>
    <m/>
    <m/>
    <m/>
    <n v="2"/>
    <s v="La infraestructura del MEN no cuanta con las condiciones de accesibilidad, teniendo en cuanta que es una edificación con más 50 años razón por la cual se plantean las siguientes acciones de mejora."/>
    <s v="Se ubicaran sillas prioritarias con la señalización correspondiente, disponible para adultos mayores, niños, mujeres embarazadas, personas en condición de discapacidad, personas de talla baja y población vulnerable en general en la Unidad de Atención al Ciudadano."/>
    <s v="Ubicar sillas"/>
    <s v="Ubicar sillas"/>
    <n v="1"/>
    <d v="2023-08-28T00:00:00"/>
    <d v="2024-03-29T00:00:00"/>
    <s v="Juanita Lleras Mejia "/>
    <s v="Subdirección de Gestión Administrativa"/>
    <m/>
    <m/>
    <m/>
    <m/>
    <m/>
    <m/>
    <m/>
    <m/>
    <m/>
    <m/>
    <m/>
    <m/>
    <m/>
    <m/>
    <m/>
    <m/>
    <m/>
    <m/>
    <m/>
    <m/>
    <x v="2"/>
  </r>
  <r>
    <n v="1660"/>
    <m/>
    <m/>
    <s v="2022-MR-07"/>
    <m/>
    <s v="No conformidad"/>
    <m/>
    <s v="Gestión Administrativa"/>
    <s v="De 2 requerimientos de obligatorio cumplimiento, se presentan 2 no conformidades. No cuenta con barra de agarre vertical al lado del asiento del sanitario para incorporarse y sentarse. La Subdirección de Gestión Administrativa acepta parcialmente."/>
    <m/>
    <x v="7"/>
    <m/>
    <m/>
    <m/>
    <d v="2023-05-08T00:00:00"/>
    <m/>
    <m/>
    <m/>
    <m/>
    <n v="1"/>
    <s v="La infraestructura del MEN no cuanta con las condiciones de accesibilidad, teniendo en cuanta que es una edificación con más 50 años razón por la cual se plantean las siguientes acciones de mejora."/>
    <s v="Instalar barras de agarre una fija al lado del muro y una abatible verticalmente al lado de la zona de transferencia en los sanitarios para personas con movilidad reducida"/>
    <s v="Instalar barras sanitario personas con movilidad reducida"/>
    <s v="Instalar barras sanitario personas con movilidad reducida"/>
    <n v="1"/>
    <d v="2023-09-28T00:00:00"/>
    <d v="2024-03-29T00:00:00"/>
    <s v="Juanita Lleras Mejia "/>
    <s v="Subdirección de Gestión Administrativa"/>
    <m/>
    <m/>
    <m/>
    <m/>
    <m/>
    <m/>
    <m/>
    <m/>
    <m/>
    <m/>
    <m/>
    <m/>
    <m/>
    <m/>
    <m/>
    <m/>
    <m/>
    <m/>
    <m/>
    <m/>
    <x v="2"/>
  </r>
  <r>
    <n v="1662"/>
    <m/>
    <m/>
    <s v="2022-MR-07"/>
    <m/>
    <s v="No conformidad"/>
    <m/>
    <s v="Gestión Administrativa"/>
    <s v="Cuenta con 3 estacionamientos demarcados como accesibles, de 5 estacionamientos exigibles por la norma."/>
    <m/>
    <x v="7"/>
    <m/>
    <m/>
    <m/>
    <d v="2023-05-08T00:00:00"/>
    <m/>
    <m/>
    <m/>
    <m/>
    <n v="1"/>
    <s v="La infraestructura del MEN no cuanta con las condiciones de accesibilidad, teniendo en cuanta que es una edificación con más 50 años razón por la cual se plantean las siguientes acciones de mejora."/>
    <s v="Se adecuarán los 5 espacios de estacionamiento accesible exigible por la norma."/>
    <s v="Adecuacion Espacios de estacionamiento"/>
    <s v="Adecuacion Espacios de estacionamiento"/>
    <n v="1"/>
    <d v="2023-08-28T00:00:00"/>
    <d v="2024-03-29T00:00:00"/>
    <s v="Juanita Lleras Mejia "/>
    <s v="Subdirección de Gestión Administrativa"/>
    <m/>
    <m/>
    <m/>
    <m/>
    <m/>
    <m/>
    <m/>
    <m/>
    <m/>
    <m/>
    <m/>
    <m/>
    <m/>
    <m/>
    <m/>
    <m/>
    <m/>
    <m/>
    <m/>
    <m/>
    <x v="2"/>
  </r>
  <r>
    <n v="1662"/>
    <m/>
    <m/>
    <s v="2022-MR-07"/>
    <m/>
    <s v="No conformidad"/>
    <m/>
    <s v="Gestión Administrativa"/>
    <s v="Cuenta con 3 estacionamientos demarcados como accesibles, de 5 estacionamientos exigibles por la norma."/>
    <m/>
    <x v="7"/>
    <m/>
    <m/>
    <m/>
    <d v="2023-05-08T00:00:00"/>
    <m/>
    <m/>
    <m/>
    <m/>
    <n v="2"/>
    <s v="La infraestructura del MEN no cuanta con las condiciones de accesibilidad, teniendo en cuanta que es una edificación con más 50 años razón por la cual se plantean las siguientes acciones de mejora."/>
    <s v="Se señalizarán los estacionamientos accesibles, tanto de manera vertical como horizontal."/>
    <s v="Señalización de la zona de estacionamiento"/>
    <s v="Señalización de la zona de estacionamiento"/>
    <n v="1"/>
    <d v="2023-08-28T00:00:00"/>
    <d v="2024-03-29T00:00:00"/>
    <s v="Juanita Lleras Mejia "/>
    <s v="Subdirección de Gestión Administrativa"/>
    <m/>
    <m/>
    <m/>
    <m/>
    <m/>
    <m/>
    <m/>
    <m/>
    <m/>
    <m/>
    <m/>
    <m/>
    <m/>
    <m/>
    <m/>
    <m/>
    <m/>
    <m/>
    <m/>
    <m/>
    <x v="2"/>
  </r>
  <r>
    <n v="1666"/>
    <m/>
    <m/>
    <s v="2022-MR-07"/>
    <m/>
    <s v="No conformidad"/>
    <m/>
    <s v="Gestión Administrativa"/>
    <s v="Se cuenta con asignación de turnos, pero cumplen con las condiciones parcialmente. Se acepta parcialmente, garantizando el acceso a la información mediante salidas audible. La Unidad de Atención al Ciudadano determinó que no es viable garantizar el acceso a la información mediante sistema braile, al no contar con los recursos para el desarrollo de acción de mejora."/>
    <m/>
    <x v="7"/>
    <m/>
    <m/>
    <m/>
    <d v="2023-05-08T00:00:00"/>
    <m/>
    <m/>
    <m/>
    <m/>
    <m/>
    <m/>
    <s v="No registra en el SIG"/>
    <m/>
    <m/>
    <m/>
    <m/>
    <m/>
    <m/>
    <s v="Subdirección de Gestión Administrativa"/>
    <m/>
    <m/>
    <m/>
    <m/>
    <m/>
    <m/>
    <m/>
    <m/>
    <m/>
    <m/>
    <m/>
    <m/>
    <m/>
    <m/>
    <m/>
    <m/>
    <m/>
    <m/>
    <m/>
    <m/>
    <x v="7"/>
  </r>
  <r>
    <n v="1668"/>
    <m/>
    <m/>
    <s v="2022-MR-07"/>
    <m/>
    <s v="No conformidad"/>
    <m/>
    <s v="Gestión Administrativa"/>
    <s v="La puerta presenta un ancho adecuado de 86.5 cm. La puerta es fácil de abrir y cerrar La puerta abre hacia el interior, siendo no accesible La altura de la puerta es superior a 200 cm La manija de la puerta no es de palanca, siendo no accesible. La Subdirección de Gestión Administrativa acepta parcialmente."/>
    <m/>
    <x v="7"/>
    <m/>
    <m/>
    <m/>
    <d v="2023-05-08T00:00:00"/>
    <m/>
    <m/>
    <m/>
    <m/>
    <n v="1"/>
    <s v="La infraestructura del MEN no cuanta con las condiciones de accesibilidad, teniendo en cuanta que es una edificación con más 50 años razón por la cual se plantean las siguientes acciones de mejora."/>
    <s v="Adecuar la puerta de ingreso a sanitario para personas con movilidad reducida, para que la apertura se realice hacia el exterior."/>
    <s v="Modificar apertura de la puerta"/>
    <s v="Modificar apertura de la puerta"/>
    <n v="1"/>
    <d v="2023-09-28T00:00:00"/>
    <d v="2024-03-31T00:00:00"/>
    <s v="Juanita Lleras Mejia "/>
    <s v="Subdirección de Gestión Administrativa"/>
    <m/>
    <m/>
    <m/>
    <m/>
    <m/>
    <m/>
    <m/>
    <m/>
    <m/>
    <m/>
    <m/>
    <m/>
    <m/>
    <m/>
    <m/>
    <m/>
    <m/>
    <m/>
    <m/>
    <m/>
    <x v="2"/>
  </r>
  <r>
    <n v="1668"/>
    <m/>
    <m/>
    <s v="2022-MR-07"/>
    <m/>
    <s v="No conformidad"/>
    <m/>
    <s v="Gestión Administrativa"/>
    <s v="La puerta presenta un ancho adecuado de 86.5 cm. La puerta es fácil de abrir y cerrar La puerta abre hacia el interior, siendo no accesible La altura de la puerta es superior a 200 cm La manija de la puerta no es de palanca, siendo no accesible. La Subdirección de Gestión Administrativa acepta parcialmente."/>
    <m/>
    <x v="7"/>
    <m/>
    <m/>
    <m/>
    <d v="2023-05-08T00:00:00"/>
    <m/>
    <m/>
    <m/>
    <m/>
    <n v="2"/>
    <s v="La infraestructura del MEN no cuanta con las condiciones de accesibilidad, teniendo en cuanta que es una edificación con más 50 años razón por la cual se plantean las siguientes acciones de mejora."/>
    <s v="Instalar barras de agarre una fija al lado del muro y una abatible verticalmente al lado de la zona de transferencia en los sanitarios para personas con movilidad reducida"/>
    <s v="Instalar barras de agarre"/>
    <s v="Instalar barras de agarre"/>
    <n v="1"/>
    <d v="2023-09-28T00:00:00"/>
    <d v="2024-03-29T00:00:00"/>
    <s v="Juanita Lleras Mejia "/>
    <s v="Subdirección de Gestión Administrativa"/>
    <m/>
    <m/>
    <m/>
    <m/>
    <m/>
    <m/>
    <m/>
    <m/>
    <m/>
    <m/>
    <m/>
    <m/>
    <m/>
    <m/>
    <m/>
    <m/>
    <m/>
    <m/>
    <m/>
    <m/>
    <x v="2"/>
  </r>
  <r>
    <n v="1668"/>
    <m/>
    <m/>
    <s v="2022-MR-07"/>
    <m/>
    <s v="No conformidad"/>
    <m/>
    <s v="Gestión Administrativa"/>
    <s v="La puerta presenta un ancho adecuado de 86.5 cm. La puerta es fácil de abrir y cerrar La puerta abre hacia el interior, siendo no accesible La altura de la puerta es superior a 200 cm La manija de la puerta no es de palanca, siendo no accesible. La Subdirección de Gestión Administrativa acepta parcialmente."/>
    <m/>
    <x v="7"/>
    <m/>
    <m/>
    <m/>
    <d v="2023-05-08T00:00:00"/>
    <m/>
    <m/>
    <m/>
    <m/>
    <n v="3"/>
    <s v="La infraestructura del MEN no cuanta con las condiciones de accesibilidad, teniendo en cuanta que es una edificación con más 50 años razón por la cual se plantean las siguientes acciones de mejora."/>
    <s v="Instalar bizcocho de los sanitarios accesibles de color que contraste en los sanitarios para personas con movilidad reducida."/>
    <s v="Instalar bizcochos de color"/>
    <s v="Instalar bizcochos de color"/>
    <n v="1"/>
    <d v="2023-09-28T00:00:00"/>
    <d v="2024-03-29T00:00:00"/>
    <s v="Juanita Lleras Mejia "/>
    <s v="Subdirección de Gestión Administrativa"/>
    <m/>
    <m/>
    <m/>
    <m/>
    <m/>
    <m/>
    <m/>
    <m/>
    <m/>
    <m/>
    <m/>
    <m/>
    <m/>
    <m/>
    <m/>
    <m/>
    <m/>
    <m/>
    <m/>
    <m/>
    <x v="2"/>
  </r>
  <r>
    <n v="1670"/>
    <m/>
    <m/>
    <s v="Autoevaluación"/>
    <s v="N.A"/>
    <s v="Oportunidad de Mejora"/>
    <m/>
    <s v="Gestión Jurídica"/>
    <s v="Se requiere actualizar el procedimiento GJ-PR-18 Cobro Coactivo Acreencias FOMAG, de conformidad con los lineamientos legales y el reglamento interno de cartera del MEN, recibiendo retroalimentación de la Fiduprevisora como parte del mismo."/>
    <s v="Mecanismos de Evaluación Independiente –Interna"/>
    <x v="5"/>
    <m/>
    <m/>
    <m/>
    <d v="2023-05-19T00:00:00"/>
    <m/>
    <m/>
    <m/>
    <m/>
    <n v="1"/>
    <s v="Se identifica necesidad de actualizar el procedimiento bajo criterios legales vigentes y el reglamento de cartera"/>
    <s v="Actualizar en el SIG el procedimiento GJ-PR-18 Cobro Coactivo Acreencias FOMAG de acuerdo con legislación vigente y reglamento de cartera"/>
    <s v="procedimiento publicado en el SIG"/>
    <s v="procedimiento publicado en el SIG"/>
    <n v="1"/>
    <d v="2023-06-01T00:00:00"/>
    <d v="2023-12-31T00:00:00"/>
    <s v="William Rodriguez Cespedes / Profesional Especializado"/>
    <s v="Oficina Asesora Jurídica"/>
    <m/>
    <m/>
    <m/>
    <m/>
    <m/>
    <m/>
    <m/>
    <m/>
    <m/>
    <m/>
    <s v="Jessica Paola Ortiz Mendez"/>
    <s v="A"/>
    <n v="0.1"/>
    <s v="Se adelantaron dos reuniones entre el enlace de reportes del SIG y las profesionales del equipo de cobro coactivo, para la actualización del procedimiento cobro coactivo acreencias FOMAG, en ellas se avanzó en la revisión de normativa legal vigente y estructuración de las actividades como evidencia se adjuntan dos listas de asistencia a las reuniones y el documento en revisión."/>
    <n v="0.1"/>
    <s v="Para el segundo trimestre de 2023, se avanzó un 10% en el cumplimiento de la acción prevista, se realizaron  reuniones los días  30 de mayo y 5 de junio de 2023, para la actualización del procedimiento cobro coactivo , verificando la normativa legal vigente y estructuración de las actividades. se observaron registros de asistencia correspondientes."/>
    <d v="2023-07-17T00:00:00"/>
    <s v="Procedimiento en revisión_x000a_Registros de asistencia reuniones 30 de mayo y 5 de junio de 2023"/>
    <s v="Se observa el avance del 10% en la acción de mejora; se verificará su cumplimiento durante el próximo periodo de seguimiento."/>
    <m/>
    <x v="0"/>
  </r>
  <r>
    <n v="1670"/>
    <m/>
    <m/>
    <s v="Autoevaluación"/>
    <s v="N.A"/>
    <s v="Oportunidad de Mejora"/>
    <m/>
    <s v="Gestión Jurídica"/>
    <s v="Se requiere actualizar el procedimiento GJ-PR-18 Cobro Coactivo Acreencias FOMAG, de conformidad con los lineamientos legales y el reglamento interno de cartera del MEN, recibiendo retroalimentación de la Fiduprevisora como parte del mismo."/>
    <s v="Mecanismos de Evaluación Independiente –Interna"/>
    <x v="5"/>
    <m/>
    <m/>
    <m/>
    <d v="2023-05-19T00:00:00"/>
    <m/>
    <m/>
    <m/>
    <m/>
    <n v="1"/>
    <s v="Se identifica necesidad de actualizar el procedimiento bajo criterios legales vigentes y el reglamento de cartera"/>
    <s v="Socializar el procedimiento GJ-PR-18 Cobro Coactivo Acreencias FOMAG con Fiduprevisora"/>
    <s v="Comunicación enviada a Fiduprevisora"/>
    <s v="Comunicación enviada a Fiduprevisora"/>
    <n v="1"/>
    <d v="2023-06-01T00:00:00"/>
    <d v="2023-12-31T00:00:00"/>
    <s v="William Rodriguez Cespedes / Profesional Especializado"/>
    <s v="Oficina Asesora Jurídica"/>
    <m/>
    <m/>
    <m/>
    <m/>
    <m/>
    <m/>
    <m/>
    <m/>
    <m/>
    <m/>
    <s v="Jessica Paola Ortiz Mendez"/>
    <s v="A"/>
    <n v="0"/>
    <s v="Para el segundo trimestre de 2023 no se registran avances en la acción de mejora."/>
    <n v="0"/>
    <s v="Para el segundo trimestre de 2023 no se registran avances en la acción de mejora."/>
    <d v="2023-07-17T00:00:00"/>
    <m/>
    <s v="Para el segundo trimestre de 2023 no se registran avances en la acción de mejora."/>
    <m/>
    <x v="0"/>
  </r>
  <r>
    <n v="1673"/>
    <m/>
    <m/>
    <s v="Informe de PQRSD reiterado"/>
    <m/>
    <s v="Oportunidad de Mejora"/>
    <m/>
    <s v="Gestión de Servicios TIC"/>
    <s v="Se evidencia incumplimiento reiterado a la oportuna respuesta a las comunicaciones oficiales de la Oficina de Tecnología y Sistemas de Información, de acuerdo al informe compartido por parte de la Unidad de Atención al Ciudadano."/>
    <m/>
    <x v="6"/>
    <s v="AM"/>
    <m/>
    <m/>
    <d v="2023-06-08T00:00:00"/>
    <m/>
    <m/>
    <m/>
    <m/>
    <n v="1"/>
    <s v="Desconocimiento de manejo de la herramienta SGDEA"/>
    <s v="Gestionar capacitación ante la Unidad de Atención al Ciudadano -UAC, sobre el manejo de la herramienta SGDEA."/>
    <s v="Lista de Asistencia y Solicitud de Capacitación a la Unidad de Atención al Ciudadano"/>
    <s v="Lista de Asistencia y Solicitud de Capacitación a la Unidad de Atención al Ciudadano"/>
    <n v="1"/>
    <d v="2023-06-08T00:00:00"/>
    <d v="2023-12-31T00:00:00"/>
    <s v="Mariela Saavedra Cruz / Profesional Especializado"/>
    <s v="Oficina de Tecnología y Sistemas de Información"/>
    <m/>
    <m/>
    <m/>
    <m/>
    <m/>
    <m/>
    <m/>
    <m/>
    <m/>
    <m/>
    <s v="Luz Yanira Salamanca"/>
    <s v="A"/>
    <n v="0"/>
    <s v="No presenta avance"/>
    <n v="0"/>
    <s v="Para el segundo trimestre de 2023, la acción no presenta avance, se encuentra dentro de los tiempos establecidos. Se recomienda establecer las acciones pertinentes para el cumplimiento de la meta en la fecha indicada."/>
    <m/>
    <m/>
    <m/>
    <s v="Clara Eugenia Robayo Vanegas / Profesional_x0009__x000a_Plan de mejoramiento enviado para su aprobación"/>
    <x v="1"/>
  </r>
  <r>
    <n v="1673"/>
    <m/>
    <m/>
    <s v="Informe de PQRSD reiterado"/>
    <m/>
    <s v="Oportunidad de Mejora"/>
    <m/>
    <s v="Gestión de Servicios TIC"/>
    <s v="Se evidencia incumplimiento reiterado a la oportuna respuesta a las comunicaciones oficiales de la Oficina de Tecnología y Sistemas de Información, de acuerdo al informe compartido por parte de la Unidad de Atención al Ciudadano."/>
    <m/>
    <x v="6"/>
    <s v="AM"/>
    <m/>
    <m/>
    <d v="2023-06-08T00:00:00"/>
    <m/>
    <m/>
    <m/>
    <m/>
    <n v="2"/>
    <s v="Desconocimiento de manejo de la herramienta SGDEA"/>
    <s v="Generar y enviar reporte con el seguimiento diario a los servidoras y contratistas el cual se recopilara mensualmente de la Oficina de Tecnología y Sistemas de Información."/>
    <s v="Reportes mensual"/>
    <s v="Reportes mensual"/>
    <n v="6"/>
    <d v="2023-06-08T00:00:00"/>
    <d v="2023-12-31T00:00:00"/>
    <s v="Mariela Saavedra Cruz / Profesional Especializado"/>
    <s v="Oficina de Tecnología y Sistemas de Información"/>
    <m/>
    <m/>
    <m/>
    <m/>
    <m/>
    <m/>
    <m/>
    <m/>
    <m/>
    <m/>
    <s v="Luz Yanira Salamanca"/>
    <s v="A"/>
    <n v="0"/>
    <s v="No presenta avance"/>
    <n v="0"/>
    <s v="Para el segundo trimestre de 2023, la acción no presenta avance, se encuentra dentro de los tiempos establecidos. Se recomienda establecer las acciones pertinentes para el cumplimiento de la meta en la fecha indicada."/>
    <m/>
    <m/>
    <m/>
    <s v="Clara Eugenia Robayo Vanegas / Profesional_x0009__x000a_Plan de mejoramiento enviado para su aprobación"/>
    <x v="1"/>
  </r>
  <r>
    <n v="1684"/>
    <m/>
    <m/>
    <m/>
    <m/>
    <s v="Oportunidad de Mejora"/>
    <m/>
    <s v="Gestión de Comunicaciones"/>
    <s v="La barra de navegación está en español en la versión de inglés"/>
    <m/>
    <x v="7"/>
    <m/>
    <m/>
    <m/>
    <d v="2023-06-09T00:00:00"/>
    <m/>
    <m/>
    <m/>
    <m/>
    <n v="1"/>
    <s v="En la auditoria de accesibilidad web se identificó que la barra de navegación está en español en la versión de inglés"/>
    <s v="Se realizará revisión y ajustes a la barra de navegación en la versión ingles"/>
    <s v="Informe sobre los ajustes de la versión en inglés de la página web"/>
    <s v="Informe sobre los ajustes de la versión en inglés de la página web"/>
    <n v="1"/>
    <d v="2023-06-16T00:00:00"/>
    <d v="2023-08-31T00:00:00"/>
    <s v="Senia Maria Diaz Salazar / Profesional Especializado"/>
    <s v="Oficina Asesora de Comunicaciones"/>
    <m/>
    <m/>
    <m/>
    <m/>
    <m/>
    <m/>
    <m/>
    <m/>
    <m/>
    <m/>
    <s v="Luz Yanira Salamanca"/>
    <s v="A"/>
    <n v="0"/>
    <s v="No presenta avance"/>
    <n v="0"/>
    <s v="Para el segundo trimestre de 2023, la acción no presenta avance, se encuentra dentro de los tiempos establecidos. Se recomienda establecer las acciones pertinentes para el cumplimiento de la meta en la fecha indicada."/>
    <m/>
    <m/>
    <m/>
    <s v="Senia Maria Diaz Salazar / Profesional Especializado  -  El plan de mejoramiento no fue aprobado, para que realicen correcciones"/>
    <x v="8"/>
  </r>
  <r>
    <n v="1686"/>
    <m/>
    <m/>
    <s v="CGR-CDSECTCRD No. 003 Aud Financiera"/>
    <d v="2023-06-01T00:00:00"/>
    <s v="Hallazgo"/>
    <m/>
    <s v="Planeación"/>
    <s v="Vigencias expiradas. Se evidenció que, a entidades territoriales no certificadas, a las cuales MinHacienda levantó la media de suspensión de giros de recursos de calidad matrícula, por superar las deficiencias presentadas y ordenando al MEN el giro de recursos, esta última entidad solo los efectuó entre 3 y 4 años después de recibida la orden."/>
    <s v="Mecanismos de Evaluación Externa"/>
    <x v="8"/>
    <m/>
    <m/>
    <m/>
    <d v="2023-06-29T00:00:00"/>
    <m/>
    <m/>
    <m/>
    <m/>
    <n v="1"/>
    <s v="La asignación de recursos de las diferentes bolsas de la participación de educación del Sistema General de Participaciones se encuentra regida por la Ley 715 de 2001 y sus respectivos decretos, especialmente por el articulo 16 de la misma, por lo que no existe normativa que habilite la asignación de recursos por concepto de pasivos exigibles (fuera de la vigencia), pues dichos recursos se asignan para la vigencia corriente hasta que se agoten las bolsas del SGP y las mismas queden en cero. El Estatuto Orgánico de Presupuesto y sus normas asociadas tampoco contemplan la asignación de recursos por concepto de pasivos exigibles, lo que evidenció un profundo vacío normativo al que se enfrentó la Oficina Asesora de Planeación del Ministerio de Educación por varios años, al intentar realizar los giros pendientes, como consecuencia del levantamiento de medidas adoptadas en el marco del Decreto 028 de 2008. La causa del problema radica en la normatividad que no establece qué se debe hacer con los recursos suspendidos, y de hecho, se deben reservar los recursos hasta que se levanten las medidas, pues los mismos pertenecen a las entidades a las que les fueron asignados. La norma actual define para estos que en el primer año se configuren como cuenta por pagar, en el segundo como reserva y en el tercero como pasivo exigible. Dos años después de la suspensión de giros y que los giros pendientes hayan pasado por cuenta por pagar, reserva y pasivo exigible, la falta de normativa y definición de criterios desde el Ministerio de Hacienda y del Ministerio de Educación conllevó a que los giros se realizaran 3 y 4 años después de dicho levantamiento."/>
    <s v="Actualizar el PROCEDIMIENTO DE DISTRIBUCIÓN DE RECURSOS-Sistema General de Participaciones SGP en el SIG, incluyendo los ajustes o nuevas actividades que se requieran para que la Oficina Asesora de Planeación y Finanzas dentro de los 2 meses siguientes a la notificación del levantamiento de medidas de suspensión de giros por concepto de calidad matricula por parte del Ministerio de Hacienda y Crédito Público, inicie las gestiones correspondientes para la asignación de recursos y trámite del giro por concepto de pasivos exigibles-vigencias expiradas del SGP educación."/>
    <s v="Procedimiento actualizado en el SIG"/>
    <s v="Procedimiento actualizado en el SIG"/>
    <n v="1"/>
    <d v="2023-09-01T00:00:00"/>
    <d v="2023-12-31T00:00:00"/>
    <s v="Miller Ehrhardt Arzuza / Profesional Especializado"/>
    <s v="Oficina Asesora de Planeación y Finanzas"/>
    <m/>
    <m/>
    <m/>
    <m/>
    <m/>
    <m/>
    <m/>
    <m/>
    <m/>
    <m/>
    <m/>
    <m/>
    <m/>
    <m/>
    <m/>
    <m/>
    <m/>
    <m/>
    <m/>
    <m/>
    <x v="5"/>
  </r>
  <r>
    <n v="1686"/>
    <m/>
    <m/>
    <s v="CGR-CDSECTCRD No. 003 Aud Financiera"/>
    <d v="2023-06-01T00:00:00"/>
    <s v="Hallazgo"/>
    <m/>
    <s v="Planeación"/>
    <s v="Vigencias expiradas. Se evidenció que, a entidades territoriales no certificadas, a las cuales MinHacienda levantó la media de suspensión de giros de recursos de calidad matrícula, por superar las deficiencias presentadas y ordenando al MEN el giro de recursos, esta última entidad solo los efectuó entre 3 y 4 años después de recibida la orden."/>
    <s v="Mecanismos de Evaluación Externa"/>
    <x v="8"/>
    <m/>
    <m/>
    <m/>
    <d v="2023-06-29T00:00:00"/>
    <m/>
    <m/>
    <m/>
    <m/>
    <n v="2"/>
    <s v="La asignación de recursos de las diferentes bolsas de la participación de educación del Sistema General de Participaciones se encuentra regida por la Ley 715 de 2001 y sus respectivos decretos, especialmente por el articulo 16 de la misma, por lo que no existe normativa que habilite la asignación de recursos por concepto de pasivos exigibles (fuera de la vigencia), pues dichos recursos se asignan para la vigencia corriente hasta que se agoten las bolsas del SGP y las mismas queden en cero. El Estatuto Orgánico de Presupuesto y sus normas asociadas tampoco contemplan la asignación de recursos por concepto de pasivos exigibles, lo que evidenció un profundo vacío normativo al que se enfrentó la Oficina Asesora de Planeación del Ministerio de Educación por varios años, al intentar realizar los giros pendientes, como consecuencia del levantamiento de medidas adoptadas en el marco del Decreto 028 de 2008. La causa del problema radica en la normatividad que no establece qué se debe hacer con los recursos suspendidos, y de hecho, se deben reservar los recursos hasta que se levanten las medidas, pues los mismos pertenecen a las entidades a las que les fueron asignados. La norma actual define para estos que en el primer año se configuren como cuenta por pagar, en el segundo como reserva y en el tercero como pasivo exigible. Dos años después de la suspensión de giros y que los giros pendientes hayan pasado por cuenta por pagar, reserva y pasivo exigible, la falta de normativa y definición de criterios desde el Ministerio de Hacienda y del Ministerio de Educación conllevó a que los giros se realizaran 3 y 4 años después de dicho levantamiento."/>
    <s v="Socializar con el Grupo de Auditorías y Finanzas Sectoriales de la Oficina Asesora de Planeación y Finanzas, el Procedimiento de distribución de recursos-Sistema General de Participaciones SGP -PL-PR-08, una vez se encuentre publicado en el SIG."/>
    <s v="Acta de reunión."/>
    <s v="Acta de reunión."/>
    <n v="1"/>
    <d v="2024-01-01T00:00:00"/>
    <d v="2024-02-29T00:00:00"/>
    <s v="Miller Ehrhardt Arzuza / Profesional Especializado"/>
    <s v="Oficina Asesora de Planeación y Finanzas"/>
    <m/>
    <m/>
    <m/>
    <m/>
    <m/>
    <m/>
    <m/>
    <m/>
    <m/>
    <m/>
    <m/>
    <m/>
    <m/>
    <m/>
    <m/>
    <m/>
    <m/>
    <m/>
    <m/>
    <m/>
    <x v="5"/>
  </r>
  <r>
    <n v="1687"/>
    <m/>
    <m/>
    <s v="CGR-CDSECTCRD No. 003 Aud Financiera"/>
    <d v="2023-06-01T00:00:00"/>
    <s v="Hallazgo"/>
    <m/>
    <s v="Contratación"/>
    <s v="Recursos Entregados en Administración- consignación de los Rendimientos Financieros de Convenios. Con relación al convenio interadministrativo suscrito entre MEN y La Universidad Del Valle (UniValle), se evidenció que los rendimientos financieros generados en el convenio 2939782-2021 suscrito por el MEN con UniValle, los recursos fueron reintegrados en marzo de 2023 a la cuenta única del tesoro nacional CUN, evidenciando inoportunidad en este reintegro."/>
    <s v="Mecanismos de Evaluación Externa"/>
    <x v="8"/>
    <m/>
    <m/>
    <m/>
    <d v="2023-06-29T00:00:00"/>
    <m/>
    <m/>
    <m/>
    <m/>
    <n v="1"/>
    <s v="Falta de publicación de los documentos de ejecución de los contratos y/o convenios, por parte de los supervisores."/>
    <s v="La Subdirección de Contratación realizará capacitaciones dirigidas a supervisores y personal de apoyo a la supervisión, relacionadas con el Manual de Supervisión e Interventoría"/>
    <s v="Lista de asistencia y o presentación"/>
    <s v="Lista de asistencia y o presentación"/>
    <n v="2"/>
    <d v="2023-07-04T00:00:00"/>
    <d v="2023-12-31T00:00:00"/>
    <s v="Henry Zabala Valbuena / Contratista"/>
    <s v="Subdirección de Contratación"/>
    <m/>
    <m/>
    <m/>
    <m/>
    <m/>
    <m/>
    <m/>
    <m/>
    <m/>
    <m/>
    <m/>
    <m/>
    <m/>
    <m/>
    <m/>
    <m/>
    <m/>
    <m/>
    <m/>
    <m/>
    <x v="9"/>
  </r>
  <r>
    <n v="1688"/>
    <m/>
    <m/>
    <s v="CGR-CDSECTCRD No. 003 Aud Financiera"/>
    <d v="2023-06-01T00:00:00"/>
    <s v="Hallazgo"/>
    <m/>
    <s v="Contratación"/>
    <s v="Publicaciones SECOP. En la revisión documental realizada en el marco del proceso auditor, a los contratos celebrados por el Ministerio de Educación Nacional - MEN durante la vigencia 2022, incluidos en la muestra seleccionada, se identificaron documentos que no se registraron en la plataforma SECOP II."/>
    <s v="Mecanismos de Evaluación Externa"/>
    <x v="8"/>
    <m/>
    <m/>
    <m/>
    <d v="2023-06-29T00:00:00"/>
    <m/>
    <m/>
    <m/>
    <m/>
    <n v="1"/>
    <s v="Falta de publicación de los documentos de ejecución de los contratos y/o convenios, por parte de los supervisores."/>
    <s v="La Subdirección de Contratación realizará capacitaciones dirigidas a supervisores y personal de apoyo a la supervisión, relacionadas con la publicación de la información y documentación correspondiente a la ejecución de los contratos y/o convenios, en la plataforma dispuesta por Colombia Compra Eficiente."/>
    <s v="Listas de asistencia y o presentación"/>
    <s v="Listas de asistencia y o presentación"/>
    <n v="2"/>
    <d v="2023-07-04T00:00:00"/>
    <d v="2023-12-31T00:00:00"/>
    <s v="Henry Zabala Valbuena / Contratista"/>
    <s v="Subdirección de Contratación"/>
    <m/>
    <m/>
    <m/>
    <m/>
    <m/>
    <m/>
    <m/>
    <m/>
    <m/>
    <m/>
    <m/>
    <m/>
    <m/>
    <m/>
    <m/>
    <m/>
    <m/>
    <m/>
    <m/>
    <m/>
    <x v="9"/>
  </r>
  <r>
    <n v="1691"/>
    <m/>
    <m/>
    <s v="CGR-CDSECTCRD No. 014 ICETEX Vigencia 2022"/>
    <d v="2023-06-01T00:00:00"/>
    <s v="Hallazgo"/>
    <m/>
    <s v="Implementación de Política"/>
    <s v="Hallazgo 5. Otorgamiento de créditos - Fondo 121983 Generación E Componente Equidad Fallecidos. El ICETEX, realizó 26 giros durante la vigencia 2022 por $25.830.197 a beneficiarios fallecidos, para el programa ¿GENERACIÓN E EQUIDAD¿, creado por el Gobierno Nacional y adoptado en el Convenio Marco Interadministrativo No. 1166 de 2008 y No. 0001 de 2019, suscritos entre el MEN, el DPS y el ICETEX."/>
    <s v="Mecanismos de Evaluación Externa"/>
    <x v="8"/>
    <m/>
    <m/>
    <m/>
    <d v="2023-07-10T00:00:00"/>
    <m/>
    <m/>
    <m/>
    <m/>
    <n v="1"/>
    <s v="El procedimiento de giro que realiza el Icetex a las IES, se efectúa en un periodo determinado que corresponde al momento en que la IES reporta al estudiante en el SNIES, por lo cual es posible que en ese lapso el estudiante fallezca. Esta ventana de tiempo hace que en efecto una IES pueda recibir el giro por estudiantes que ha fallecido, pese al control que realiza el Ministerio de Educación Nacional al cruzar la base de renovados del componente de Equidad contra los registros de la RNEC, se pueden presentar este tipo de casos."/>
    <s v="Ajustar el Artículo 13. Obligaciones de las Instituciones de Educación Superior públicas vinculadas al Componente del Reglamento Operativo del componente de Equidad para establecer la obligación de reintegrar recursos al Icetex de estudiantes que luego de haberlos reportado como beneficiarios hayan fallecido sin haber cursado parcial o totalmente el periodo académico. Igualmente ajustar la periodicidad de validación de esos registros para evitar que, en lo posible, se presenten estos casos en los procesos de renovación del beneficio."/>
    <s v="Reglamento operativo ajustado y aprobado por la Junta Administradora"/>
    <s v="Reglamento operativo ajustado y aprobado por la Junta Administradora"/>
    <n v="1"/>
    <d v="2023-07-01T00:00:00"/>
    <d v="2023-12-15T00:00:00"/>
    <s v="Angiee Julieth Suarez Rodriguez / Profesional"/>
    <s v="Subdirección de Apoyo a la Gestión de las IES"/>
    <m/>
    <m/>
    <m/>
    <m/>
    <m/>
    <m/>
    <m/>
    <m/>
    <m/>
    <m/>
    <m/>
    <m/>
    <m/>
    <m/>
    <m/>
    <m/>
    <m/>
    <m/>
    <m/>
    <m/>
    <x v="5"/>
  </r>
  <r>
    <n v="1695"/>
    <m/>
    <m/>
    <s v="CGR-CDSECRD No 008 - PROMISE-MEN-UAPA Vigencia 2022"/>
    <d v="2023-06-01T00:00:00"/>
    <s v="Hallazgo"/>
    <m/>
    <s v="Implementación de Política"/>
    <s v="Hallazgo 4. En la verificación del Programa Todos Aprender -PTA se evidencia el incumplimiento del requisito de acreditación del Nivel B1 del idioma inglés por parte de los formadores conforme a la Resolución 020130 del 31-12-2018 del MEN.; De otra parte en la revisión de Actas de entrega de material, verificadas en las visitas de auditoría de las sedes de I.E. seleccionadas en la muestra, y según la Matriz de Distribución del Contrato celebrado con la Imprenta Nacional CO1PCCNTR 2288720 se evidenciaron deficiencias en los controles para las entregas del material pedagógico en algunas Instituciones Educativas."/>
    <s v="Mecanismos de Evaluación Externa"/>
    <x v="8"/>
    <m/>
    <m/>
    <m/>
    <d v="2023-07-11T00:00:00"/>
    <m/>
    <m/>
    <m/>
    <m/>
    <n v="1"/>
    <s v="Se requiere fortalecer los procesos de seguimiento a la entrega de materiales destinados a los tutores."/>
    <s v="Realizar mesa de trabajo para la actualización del Manual Específico de Funciones y Competencias laborales correspondiente a los empleos temporales del PTA."/>
    <s v="Acta de reunión."/>
    <s v="Acta de reunión."/>
    <n v="1"/>
    <d v="2023-10-01T00:00:00"/>
    <d v="2024-06-30T00:00:00"/>
    <s v="David Leonardo Almanza Sanchez"/>
    <s v="_x0009__x0009_Subdirección de Talento Humano"/>
    <m/>
    <m/>
    <m/>
    <m/>
    <m/>
    <m/>
    <m/>
    <m/>
    <m/>
    <m/>
    <m/>
    <m/>
    <m/>
    <m/>
    <m/>
    <m/>
    <m/>
    <m/>
    <m/>
    <m/>
    <x v="5"/>
  </r>
  <r>
    <n v="1695"/>
    <m/>
    <m/>
    <s v="CGR-CDSECRD No 008 - PROMISE-MEN-UAPA Vigencia 2022"/>
    <d v="2023-06-01T00:00:00"/>
    <s v="Hallazgo"/>
    <m/>
    <s v="Implementación de Política"/>
    <s v="Hallazgo 4. En la verificación del Programa Todos Aprender -PTA se evidencia el incumplimiento del requisito de acreditación del Nivel B1 del idioma inglés por parte de los formadores conforme a la Resolución 020130 del 31-12-2018 del MEN.; De otra parte en la revisión de Actas de entrega de material, verificadas en las visitas de auditoría de las sedes de I.E. seleccionadas en la muestra, y según la Matriz de Distribución del Contrato celebrado con la Imprenta Nacional CO1PCCNTR 2288720 se evidenciaron deficiencias en los controles para las entregas del material pedagógico en algunas Instituciones Educativas."/>
    <s v="Mecanismos de Evaluación Externa"/>
    <x v="8"/>
    <m/>
    <m/>
    <m/>
    <d v="2023-07-11T00:00:00"/>
    <m/>
    <m/>
    <m/>
    <m/>
    <n v="2"/>
    <s v="Se requiere fortalecer los procesos de seguimiento a la entrega de materiales destinados a los tutores."/>
    <s v="Realizar muestreo aleatorio para verificar cantidades de material entregada a instituciones educativas."/>
    <s v="Acta de revisión muestreo."/>
    <s v="Acta de revisión muestreo."/>
    <n v="1"/>
    <d v="2023-10-01T00:00:00"/>
    <d v="2024-03-31T00:00:00"/>
    <s v="Mayda Karina Ulloa Arcila / Asesor"/>
    <s v="_x0009_Dirección de Calidad para la Educación Preescolar, Básica y Media"/>
    <m/>
    <m/>
    <m/>
    <m/>
    <m/>
    <m/>
    <m/>
    <m/>
    <m/>
    <m/>
    <m/>
    <m/>
    <m/>
    <m/>
    <m/>
    <m/>
    <m/>
    <m/>
    <m/>
    <m/>
    <x v="10"/>
  </r>
  <r>
    <n v="1696"/>
    <m/>
    <m/>
    <s v="CGR-CDSECRD No 008 - PROMISE-MEN-UAPA Vigencia 2022"/>
    <d v="2023-06-01T00:00:00"/>
    <s v="Hallazgo"/>
    <m/>
    <s v="Implementación de Política"/>
    <s v="Hallazgo 5. Material pedagógico Programa PTA - entregas a Instituciones Educativas. En la revisión de la muestra de contratación celebrada por el MEN para la ejecución del programa PROMISE, conforme las Actas de Entrega y revisión en la muestra de Instituciones Educativas Oficiales (IEO) visitadas, se evidenció que en ejecución del Contrato CO1.PCCNTR.2288720 suscrito por el MEN, con la Imprenta Nacional, para la Impresión, alistamiento, bodegaje y distribución de los materiales pedagógicos del PTA; las I.E. priorizadas, no recibieron la totalidad de material pedagógico (cartillas), como se estableció en la Matriz de Distribución del MEN, por lo que se configura un daño fiscal en cuantía de $21.641.282, como consecuencia del faltante en la entrega del objeto contratado."/>
    <s v="Mecanismos de Evaluación Externa"/>
    <x v="8"/>
    <m/>
    <m/>
    <m/>
    <d v="2023-07-11T00:00:00"/>
    <m/>
    <m/>
    <m/>
    <m/>
    <n v="1"/>
    <s v="No existian punto de control adecuados para la verificación de entrega del material."/>
    <s v="Realizar muestreo aleatorio para verificar cantidades de material entregada a instituciones educativas."/>
    <s v="Acta de revisión aleatoria."/>
    <s v="Acta de revisión aleatoria."/>
    <n v="1"/>
    <d v="2023-10-01T00:00:00"/>
    <d v="2024-05-31T00:00:00"/>
    <s v="Mayda Karina Ulloa Arcila / Asesor"/>
    <s v="Dirección de Calidad para la Educación Preescolar, Básica y Media"/>
    <m/>
    <m/>
    <m/>
    <m/>
    <m/>
    <m/>
    <m/>
    <m/>
    <m/>
    <m/>
    <m/>
    <m/>
    <m/>
    <m/>
    <m/>
    <m/>
    <m/>
    <m/>
    <m/>
    <m/>
    <x v="5"/>
  </r>
  <r>
    <n v="1697"/>
    <m/>
    <m/>
    <s v="CGR-CDSECRD No 008 - PROMISE-MEN-UAPA Vigencia 2022"/>
    <d v="2023-06-01T00:00:00"/>
    <s v="Hallazgo"/>
    <m/>
    <s v="Implementación de Política"/>
    <s v="Hallazgo 6. Gestión entrega de material objeto del contrato CO1.PCCNTR.2288720. En consideración a que en la revisión del Contrato Interadministrativo CO1.PCCNTR.2288720 de 2021 con el objeto de prestar el servicio de impresión, alistamiento, bodegaje y distribución de 7.228.519 textos educativos, material educativo para 4.998 establecimientos educativos y 14.461 sedes educativas de conformidad con las especificaciones técnicas y la matriz de distribución; en el proceso auditor se evidenció la existencia de faltantes por diferencias frente a las Actas de Entrega de los textos que se reportan entregados, frente a los recibidos, para una muestra de solo 30 Instituciones o sedes Educativas, por lo que se configuró el anterior hallazgo No.5 con presunta incidencia disciplinaria y con incidencia fiscal. Y teniendo en cuenta el alcance del mencionado contrato, y su valor de $21.796.252.743, suscrito con la Imprenta Nacional, se genera incertidumbre sobre la eficiencia de la gestión fiscal desplegada con los recursos ejecutados para la totalidad de entregas del material objeto del contrato, por lo tanto se solicita el inicio de una indagación preliminar fiscal que conduzca a determinar la certeza del posible daño al patrimonio, toda vez que esta situación pudo haberse presentado en otras a Instituciones Educativas Oficiales (IEO) no visitadas."/>
    <s v="Mecanismos de Evaluación Externa"/>
    <x v="8"/>
    <m/>
    <m/>
    <m/>
    <d v="2023-07-11T00:00:00"/>
    <m/>
    <m/>
    <m/>
    <m/>
    <n v="1"/>
    <s v="No existían punto de control adecuados para la verificación de entrega del material."/>
    <s v="Realizar muestreo aleatorio para verificar cantidades de material entregada a instituciones educativas."/>
    <s v="Acta de revisión aleatoria."/>
    <s v="Acta de revisión aleatoria."/>
    <n v="1"/>
    <d v="2023-10-01T00:00:00"/>
    <d v="2024-06-30T00:00:00"/>
    <s v="Mayda Karina Ulloa Arcila / Asesor"/>
    <s v="Dirección de Calidad para la Educación Preescolar, Básica y Media"/>
    <m/>
    <m/>
    <m/>
    <m/>
    <m/>
    <m/>
    <m/>
    <m/>
    <m/>
    <m/>
    <m/>
    <m/>
    <m/>
    <m/>
    <m/>
    <m/>
    <m/>
    <m/>
    <m/>
    <m/>
    <x v="5"/>
  </r>
  <r>
    <n v="1698"/>
    <m/>
    <m/>
    <s v="CGR-CDSECTCRD No. 004 Departamento del Meta Vigencia 2022"/>
    <d v="2023-06-01T00:00:00"/>
    <s v="Hallazgo"/>
    <m/>
    <s v="Implementación de Política"/>
    <s v="Hallazgo No. 6 Cantidades de obra ejecutadas en el Contrato de Obra No. 1380-1215-2020 Para las instituciones educativas Camoita sede la Bendición y General Santander Escuela San Juan Bosco ubicadas en San Martin y Fuente de Oro ¿ Meta, se ejecutaron menores cantidades de obra o con especificación diferente a la contratada, disminuyendo el alcance de los recursos."/>
    <s v="Mecanismos de Evaluación Externa"/>
    <x v="8"/>
    <m/>
    <m/>
    <m/>
    <d v="2023-07-12T00:00:00"/>
    <m/>
    <m/>
    <m/>
    <m/>
    <n v="1"/>
    <s v="Debilidades en la función de la supervisión por parte de la UG-FFIE, por recibir, aprobar, y pagar, respectivamente, cantidades de obras no ejecutadas y sin el cumplimiento de las especificaciones técnicas contratadas."/>
    <s v="Socializar con las interventorías el formato FO-SP-00-07 ACTA PARCIAL Y FINAL DE OBRA MEJORAMIENTO, con el objeto de fortalecer el seguimiento y control"/>
    <s v="Soporte de la socialización del formato FO-SP-00-07 ACTA PARCIAL Y FINAL DE OBRA MEJORAMIENTO"/>
    <s v="Soporte de la socialización del formato FO-SP-00-07 ACTA PARCIAL Y FINAL DE OBRA MEJORAMIENTO"/>
    <n v="1"/>
    <d v="2023-10-11T00:00:00"/>
    <d v="2023-11-30T00:00:00"/>
    <s v="Margarita Paramo / Profesional Especializado"/>
    <s v="FFIE"/>
    <m/>
    <m/>
    <m/>
    <m/>
    <m/>
    <m/>
    <m/>
    <m/>
    <m/>
    <m/>
    <m/>
    <m/>
    <m/>
    <m/>
    <m/>
    <m/>
    <m/>
    <m/>
    <m/>
    <m/>
    <x v="1"/>
  </r>
  <r>
    <n v="1699"/>
    <m/>
    <m/>
    <m/>
    <m/>
    <s v="Oportunidad de Mejora"/>
    <m/>
    <s v="Gestión Jurídica"/>
    <s v="No es posible verificar el registro de la fecha y hora de llegada de las acciones de tutela que deben ser contestadas por el Ministerio, situación que afecta directamente el tiempo oportuno de respuesta, teniendo en cuenta que los términos judiciales en estos casos van de 2 a 48 horas. Lo anterior debido a la falta de sincronización que se presenta entre el buzón de notificaciones judiciales y el SGDEA"/>
    <m/>
    <x v="7"/>
    <m/>
    <m/>
    <m/>
    <d v="2023-08-10T00:00:00"/>
    <m/>
    <m/>
    <m/>
    <m/>
    <m/>
    <m/>
    <s v="No registra en el SIG"/>
    <m/>
    <m/>
    <m/>
    <m/>
    <m/>
    <s v="Santiago Duran Mora"/>
    <s v="Oficina Asesora Jurídica"/>
    <m/>
    <m/>
    <m/>
    <m/>
    <m/>
    <m/>
    <m/>
    <m/>
    <m/>
    <m/>
    <m/>
    <m/>
    <m/>
    <m/>
    <m/>
    <m/>
    <m/>
    <m/>
    <m/>
    <m/>
    <x v="9"/>
  </r>
  <r>
    <n v="1700"/>
    <m/>
    <m/>
    <m/>
    <m/>
    <s v="Oportunidad de Mejora"/>
    <m/>
    <s v="Gestión Jurídica"/>
    <s v="Se evidencia que el área no cuenta con acceso y capacitación sobre el archivo digital que consolida el expediente de cada acción de tutela, en el que se pueda revisar la actuación completa y con la rapidez requerida para la gestión jurídica."/>
    <m/>
    <x v="7"/>
    <m/>
    <m/>
    <m/>
    <d v="2023-08-10T00:00:00"/>
    <m/>
    <m/>
    <m/>
    <m/>
    <m/>
    <m/>
    <s v="No registra en el SIG"/>
    <m/>
    <m/>
    <m/>
    <m/>
    <m/>
    <s v="Santiago Duran Mora"/>
    <s v="Oficina Asesora Jurídica"/>
    <m/>
    <m/>
    <m/>
    <m/>
    <m/>
    <m/>
    <m/>
    <m/>
    <m/>
    <m/>
    <m/>
    <m/>
    <m/>
    <m/>
    <m/>
    <m/>
    <m/>
    <m/>
    <m/>
    <m/>
    <x v="9"/>
  </r>
  <r>
    <n v="1701"/>
    <m/>
    <m/>
    <m/>
    <m/>
    <s v="Oportunidad de Mejora"/>
    <m/>
    <s v="Gestión Jurídica"/>
    <s v="De una muestra de setenta y siete (77) conceptos jurídicos externos e internos verificados, se observan cuatro (4) trámites de solicitudes de conceptos, que fueron contestados de manera extemporánea."/>
    <m/>
    <x v="7"/>
    <m/>
    <m/>
    <m/>
    <d v="2023-08-10T00:00:00"/>
    <m/>
    <m/>
    <m/>
    <m/>
    <m/>
    <m/>
    <s v="No registra en el SIG"/>
    <m/>
    <m/>
    <m/>
    <m/>
    <m/>
    <s v="Santiago Duran Mora"/>
    <s v="Oficina Asesora Jurídica"/>
    <m/>
    <m/>
    <m/>
    <m/>
    <m/>
    <m/>
    <m/>
    <m/>
    <m/>
    <m/>
    <m/>
    <m/>
    <m/>
    <m/>
    <m/>
    <m/>
    <m/>
    <m/>
    <m/>
    <m/>
    <x v="9"/>
  </r>
  <r>
    <n v="1702"/>
    <m/>
    <m/>
    <m/>
    <m/>
    <s v="Hallazgo"/>
    <m/>
    <s v="Gestión Jurídica"/>
    <s v="De la muestra verificada de cuarenta y dos (42) acciones de tutela, se observan dieciocho (18) contestaciones de tutela extemporáneas incumpliendo lo dispuesto por el Decreto 2591 de 1991."/>
    <m/>
    <x v="7"/>
    <m/>
    <m/>
    <m/>
    <d v="2023-08-10T00:00:00"/>
    <m/>
    <m/>
    <m/>
    <m/>
    <m/>
    <m/>
    <s v="No registra en el SIG"/>
    <m/>
    <m/>
    <m/>
    <m/>
    <m/>
    <s v="Santiago Duran Mora"/>
    <s v="Oficina Asesora Jurídica"/>
    <m/>
    <m/>
    <m/>
    <m/>
    <m/>
    <m/>
    <m/>
    <m/>
    <m/>
    <m/>
    <m/>
    <m/>
    <m/>
    <m/>
    <m/>
    <m/>
    <m/>
    <m/>
    <m/>
    <m/>
    <x v="9"/>
  </r>
  <r>
    <n v="1703"/>
    <m/>
    <m/>
    <m/>
    <m/>
    <s v="Oportunidad de Mejora"/>
    <m/>
    <s v="Gestión Administrativa"/>
    <s v="Al revisar y escuchar a los responsables sobre los reportes del primer trimestre de 2023 de los cuatro (4) indicadores del proceso de Gestión Administrativa relacionados con el Sistema de Gestión Ambiental con periodicidad mensual, se observa que los reportes son claros, completos y consistentes con el objeto de medición y sus correspondientes soportes; no obstante, las fórmulas de los indicadores AP-75 Aprovechamiento de residuos sólidos reciclables y AP-77 Consumo de energía discriminan las sedes alternas que tuvo el Ministerio en un determinado momento, lo que no permite que los reportes sean consistentes con la información contenida en la fórmula dado que las sedes alternas varían.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
    <m/>
    <x v="7"/>
    <m/>
    <m/>
    <m/>
    <d v="2023-08-18T00:00:00"/>
    <m/>
    <m/>
    <m/>
    <m/>
    <n v="1"/>
    <s v="Falta de claridad en la definición del alcance de los indicadores ambientales en las sedes alternas de la entidad. Deficiencia en la definición de la tipología de los indicadores ambientales de la entidad"/>
    <s v="Realizar mesas de trabajo de identificación de mejoras a los indicadores ambientales de la entidad."/>
    <s v="Actas Mesas de trabajo"/>
    <s v="Actas Mesas de trabajo"/>
    <n v="2"/>
    <d v="2023-09-04T00:00:00"/>
    <d v="2023-10-20T00:00:00"/>
    <s v="David Alejandro Ceballos Guaneme / Profesional Especializado"/>
    <s v="Subdirección de Gestión Administrativa"/>
    <m/>
    <m/>
    <m/>
    <m/>
    <m/>
    <m/>
    <m/>
    <m/>
    <m/>
    <m/>
    <m/>
    <m/>
    <m/>
    <m/>
    <m/>
    <m/>
    <m/>
    <m/>
    <m/>
    <m/>
    <x v="7"/>
  </r>
  <r>
    <n v="1703"/>
    <m/>
    <m/>
    <m/>
    <m/>
    <s v="Oportunidad de Mejora"/>
    <m/>
    <s v="Gestión Administrativa"/>
    <s v="Al revisar y escuchar a los responsables sobre los reportes del primer trimestre de 2023 de los cuatro (4) indicadores del proceso de Gestión Administrativa relacionados con el Sistema de Gestión Ambiental con periodicidad mensual, se observa que los reportes son claros, completos y consistentes con el objeto de medición y sus correspondientes soportes; no obstante, las fórmulas de los indicadores AP-75 Aprovechamiento de residuos sólidos reciclables y AP-77 Consumo de energía discriminan las sedes alternas que tuvo el Ministerio en un determinado momento, lo que no permite que los reportes sean consistentes con la información contenida en la fórmula dado que las sedes alternas varían.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
    <m/>
    <x v="7"/>
    <m/>
    <m/>
    <m/>
    <d v="2023-08-18T00:00:00"/>
    <m/>
    <m/>
    <m/>
    <m/>
    <n v="2"/>
    <s v="Falta de claridad en la definición del alcance de los indicadores ambientales en las sedes alternas de la entidad. Deficiencia en la definición de la tipología de los indicadores ambientales de la entidad"/>
    <s v="Presentar propuesta de actualización de los indicadores ambientales en Mesa Técnica Ambiental."/>
    <s v="Actas Mesa Técnica Ambiental"/>
    <s v="Actas Mesa Técnica Ambiental"/>
    <n v="1"/>
    <d v="2023-09-04T00:00:00"/>
    <d v="2023-10-31T00:00:00"/>
    <s v="David Alejandro Ceballos Guaneme / Profesional Especializado"/>
    <s v="Subdirección de Gestión Administrativa"/>
    <m/>
    <m/>
    <m/>
    <m/>
    <m/>
    <m/>
    <m/>
    <m/>
    <m/>
    <m/>
    <m/>
    <m/>
    <m/>
    <m/>
    <m/>
    <m/>
    <m/>
    <m/>
    <m/>
    <m/>
    <x v="7"/>
  </r>
  <r>
    <n v="1703"/>
    <m/>
    <m/>
    <m/>
    <m/>
    <s v="Oportunidad de Mejora"/>
    <m/>
    <s v="Gestión Administrativa"/>
    <s v="Al revisar y escuchar a los responsables sobre los reportes del primer trimestre de 2023 de los cuatro (4) indicadores del proceso de Gestión Administrativa relacionados con el Sistema de Gestión Ambiental con periodicidad mensual, se observa que los reportes son claros, completos y consistentes con el objeto de medición y sus correspondientes soportes; no obstante, las fórmulas de los indicadores AP-75 Aprovechamiento de residuos sólidos reciclables y AP-77 Consumo de energía discriminan las sedes alternas que tuvo el Ministerio en un determinado momento, lo que no permite que los reportes sean consistentes con la información contenida en la fórmula dado que las sedes alternas varían.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
    <m/>
    <x v="7"/>
    <m/>
    <m/>
    <m/>
    <d v="2023-08-18T00:00:00"/>
    <m/>
    <m/>
    <m/>
    <m/>
    <n v="3"/>
    <s v="Falta de claridad en la definición del alcance de los indicadores ambientales en las sedes alternas de la entidad. Deficiencia en la definición de la tipología de los indicadores ambientales de la entidad"/>
    <s v="Realizar la primera medición y análisis de los indicadores ambientales actualizados en el SIG"/>
    <s v="Medición indicadores en Sistema Integrado de Gestion"/>
    <s v="Medición indicadores en Sistema Integrado de Gestion"/>
    <n v="1"/>
    <d v="2023-10-31T00:00:00"/>
    <d v="2024-02-15T00:00:00"/>
    <s v="David Alejandro Ceballos Guaneme / Profesional Especializado"/>
    <s v="Subdirección de Gestión Administrativa"/>
    <m/>
    <m/>
    <m/>
    <m/>
    <m/>
    <m/>
    <m/>
    <m/>
    <m/>
    <m/>
    <m/>
    <m/>
    <m/>
    <m/>
    <m/>
    <m/>
    <m/>
    <m/>
    <m/>
    <m/>
    <x v="7"/>
  </r>
  <r>
    <n v="1704"/>
    <m/>
    <m/>
    <m/>
    <m/>
    <s v="Oportunidad de Mejora"/>
    <m/>
    <s v="Gestión Administrativa"/>
    <s v="En el marco de la auditoria se pudo validar que el proceso de Gestión Administrativa cuenta con un grupo de 43 voceros ambientales que sirven de enlace entre las dependencias y los administradores del Sistema de Gestión Ambiental y dentro de sus responsabilidades se destaca: ¿Socializar los lineamientos institucionales y los Programas del Sistema de Gestión Ambiental, en su respectiva área u oficina¿ Sin embargo, durante el proceso de auditoría, se detectó un hallazgo relevante relacionado con la falta de conocimiento de los programas ambientales vigentes en el Ministerio de Educación Nacional (MEN). Durante las entrevistas realizadas, se constató que cuatro funcionarios de las dependencias de Gestión del Talento Humano y la Oficina de Tecnología y Sistemas de la Información, no estaban familiarizados con los programas ambientales implementados en la entidad. Este incumplimiento con los requisitos establecidos en la Norma ISO 14001:2015 Numeral 7.3. ¿La organización debe asegurarse de qué las personas que realicen el trabajo bajo el control de la organización tomen conciencia de: literal (c) los aspectos ambientales significativos y los impactos ambientales reales o potenciales relacionados, asociados con su trabajo¿. Evidenciando una falta de conciencia respecto al enfoque ambiental. Es esencial abordar esta situación mediante estrategias de comunicación y capacitación adecuadas por parte de los voceos ambientales, para garantizar que todos los miembros del MEN comprendan y participen activamente en los programas ambientales establecidos."/>
    <m/>
    <x v="7"/>
    <m/>
    <m/>
    <m/>
    <d v="2023-08-18T00:00:00"/>
    <m/>
    <m/>
    <m/>
    <m/>
    <n v="1"/>
    <s v="Deficiencia en la cobertura de las acciones de toma de conciencia ambiental que se han implementado en la entidad. Dificultad en los mecanismos de replica y apropiación del conocimiento en materia ambiental en los colaboradores de la entidad"/>
    <s v="Establecer la estrategia que permita aumentar la cobertura de funcionarios y contratistas frente a la toma de conciencia ambiental."/>
    <s v="Propuesta de la estrategia"/>
    <s v="Propuesta de la estrategia"/>
    <n v="1"/>
    <d v="2023-09-04T00:00:00"/>
    <d v="2023-09-22T00:00:00"/>
    <s v="David Alejandro Ceballos Guaneme / Profesional Especializado"/>
    <s v="Subdirección de Gestión Administrativa"/>
    <m/>
    <m/>
    <m/>
    <m/>
    <m/>
    <m/>
    <m/>
    <m/>
    <m/>
    <m/>
    <m/>
    <m/>
    <m/>
    <m/>
    <m/>
    <m/>
    <m/>
    <m/>
    <m/>
    <m/>
    <x v="7"/>
  </r>
  <r>
    <n v="1704"/>
    <m/>
    <m/>
    <m/>
    <m/>
    <s v="Oportunidad de Mejora"/>
    <m/>
    <s v="Gestión Administrativa"/>
    <s v="En el marco de la auditoria se pudo validar que el proceso de Gestión Administrativa cuenta con un grupo de 43 voceros ambientales que sirven de enlace entre las dependencias y los administradores del Sistema de Gestión Ambiental y dentro de sus responsabilidades se destaca: ¿Socializar los lineamientos institucionales y los Programas del Sistema de Gestión Ambiental, en su respectiva área u oficina¿ Sin embargo, durante el proceso de auditoría, se detectó un hallazgo relevante relacionado con la falta de conocimiento de los programas ambientales vigentes en el Ministerio de Educación Nacional (MEN). Durante las entrevistas realizadas, se constató que cuatro funcionarios de las dependencias de Gestión del Talento Humano y la Oficina de Tecnología y Sistemas de la Información, no estaban familiarizados con los programas ambientales implementados en la entidad. Este incumplimiento con los requisitos establecidos en la Norma ISO 14001:2015 Numeral 7.3. ¿La organización debe asegurarse de qué las personas que realicen el trabajo bajo el control de la organización tomen conciencia de: literal (c) los aspectos ambientales significativos y los impactos ambientales reales o potenciales relacionados, asociados con su trabajo¿. Evidenciando una falta de conciencia respecto al enfoque ambiental. Es esencial abordar esta situación mediante estrategias de comunicación y capacitación adecuadas por parte de los voceos ambientales, para garantizar que todos los miembros del MEN comprendan y participen activamente en los programas ambientales establecidos."/>
    <m/>
    <x v="7"/>
    <m/>
    <m/>
    <m/>
    <d v="2023-08-18T00:00:00"/>
    <m/>
    <m/>
    <m/>
    <m/>
    <n v="2"/>
    <s v="Deficiencia en la cobertura de las acciones de toma de conciencia ambiental que se han implementado en la entidad. Dificultad en los mecanismos de replica y apropiación del conocimiento en materia ambiental en los colaboradores de la entidad"/>
    <s v="Implementar la estrategia de toma de conciencia ambiental"/>
    <s v="Acta de reunión"/>
    <s v="Acta de reunión"/>
    <n v="1"/>
    <d v="2023-09-25T00:00:00"/>
    <d v="2023-12-31T00:00:00"/>
    <s v="David Alejandro Ceballos Guaneme / Profesional Especializado"/>
    <s v="Subdirección de Gestión Administrativa"/>
    <m/>
    <m/>
    <m/>
    <m/>
    <m/>
    <m/>
    <m/>
    <m/>
    <m/>
    <m/>
    <m/>
    <m/>
    <m/>
    <m/>
    <m/>
    <m/>
    <m/>
    <m/>
    <m/>
    <m/>
    <x v="7"/>
  </r>
  <r>
    <n v="1704"/>
    <m/>
    <m/>
    <m/>
    <m/>
    <s v="Oportunidad de Mejora"/>
    <m/>
    <s v="Gestión Administrativa"/>
    <s v="En el marco de la auditoria se pudo validar que el proceso de Gestión Administrativa cuenta con un grupo de 43 voceros ambientales que sirven de enlace entre las dependencias y los administradores del Sistema de Gestión Ambiental y dentro de sus responsabilidades se destaca: ¿Socializar los lineamientos institucionales y los Programas del Sistema de Gestión Ambiental, en su respectiva área u oficina¿ Sin embargo, durante el proceso de auditoría, se detectó un hallazgo relevante relacionado con la falta de conocimiento de los programas ambientales vigentes en el Ministerio de Educación Nacional (MEN). Durante las entrevistas realizadas, se constató que cuatro funcionarios de las dependencias de Gestión del Talento Humano y la Oficina de Tecnología y Sistemas de la Información, no estaban familiarizados con los programas ambientales implementados en la entidad. Este incumplimiento con los requisitos establecidos en la Norma ISO 14001:2015 Numeral 7.3. ¿La organización debe asegurarse de qué las personas que realicen el trabajo bajo el control de la organización tomen conciencia de: literal (c) los aspectos ambientales significativos y los impactos ambientales reales o potenciales relacionados, asociados con su trabajo¿. Evidenciando una falta de conciencia respecto al enfoque ambiental. Es esencial abordar esta situación mediante estrategias de comunicación y capacitación adecuadas por parte de los voceos ambientales, para garantizar que todos los miembros del MEN comprendan y participen activamente en los programas ambientales establecidos."/>
    <m/>
    <x v="7"/>
    <m/>
    <m/>
    <m/>
    <d v="2023-08-18T00:00:00"/>
    <m/>
    <m/>
    <m/>
    <m/>
    <n v="3"/>
    <s v="Deficiencia en la cobertura de las acciones de toma de conciencia ambiental que se han implementado en la entidad. Dificultad en los mecanismos de replica y apropiación del conocimiento en materia ambiental en los colaboradores de la entidad"/>
    <s v="Realizar seguimiento de la estrategia para verificar su efectividad."/>
    <s v="Informe seguimiento"/>
    <s v="Informe seguimiento"/>
    <n v="2"/>
    <d v="2023-12-31T00:00:00"/>
    <d v="2024-07-12T00:00:00"/>
    <s v="David Alejandro Ceballos Guaneme / Profesional Especializado"/>
    <s v="Subdirección de Gestión Administrativa"/>
    <m/>
    <m/>
    <m/>
    <m/>
    <m/>
    <m/>
    <m/>
    <m/>
    <m/>
    <m/>
    <m/>
    <m/>
    <m/>
    <m/>
    <m/>
    <m/>
    <m/>
    <m/>
    <m/>
    <m/>
    <x v="7"/>
  </r>
  <r>
    <n v="1705"/>
    <m/>
    <m/>
    <m/>
    <m/>
    <s v="Oportunidad de Mejora"/>
    <m/>
    <s v="Gestión Administrativa"/>
    <s v="Se evidenció que la Subdirección Gestión Administrativa y Talento Humano en lo que respecta a la selección de voceros ambientales. No han establecido un proceso claro de identificación que asegure que los voceros seleccionados cuenten con la competencia requerida en términos de educación, formación y experiencia en temas ambientales. Como lo establece la norma ISO 14001:2015 el numeral 7.2 Competencia, en su literal (b) asegurar que las personas sean competentes con base en educación, formación o experiencia apropiadas. Esta falta de comunicación y alineación puede comprometer la efectividad de las acciones de sensibilización y concientización ambiental llevadas a cabo por los voceros. Se recomienda establecer un mecanismo de coordinación y evaluación conjunta para garantizar que los voceros ambientales sean seleccionados de manera adecuada y cumplan con los requisitos de competencia establecidos. Oportunidad de mejora compartido con Gestión del Talento Humano"/>
    <m/>
    <x v="7"/>
    <m/>
    <m/>
    <m/>
    <d v="2023-08-18T00:00:00"/>
    <m/>
    <m/>
    <m/>
    <m/>
    <n v="2"/>
    <s v="Falta de coordinación entre las dependencias para definir los procesos de selección y competencia de los roles de la entidad como los Voceros Ambientales Deficiencias en la definición de los mecanismos y metodologías para seleccionar Voceros Ambientales"/>
    <s v="Definir la metodología de selección y gestión de los Voceros Ambientales con el fin de garantizar su competencia y participación activa."/>
    <s v="Metodología de selección de Voceros Ambientales"/>
    <s v="Metodología de selección de Voceros Ambientales"/>
    <n v="1"/>
    <d v="2023-09-30T00:00:00"/>
    <d v="2023-11-30T00:00:00"/>
    <s v="David Alejandro Ceballos Guaneme / Profesional Especializado"/>
    <s v="Subdirección de Gestión Administrativa"/>
    <m/>
    <m/>
    <m/>
    <m/>
    <m/>
    <m/>
    <m/>
    <m/>
    <m/>
    <m/>
    <m/>
    <m/>
    <m/>
    <m/>
    <m/>
    <m/>
    <m/>
    <m/>
    <m/>
    <m/>
    <x v="7"/>
  </r>
  <r>
    <n v="1706"/>
    <m/>
    <m/>
    <m/>
    <m/>
    <s v="Oportunidad de Mejora"/>
    <m/>
    <s v="Gestión Administrativa"/>
    <s v="Se evidenció que el ¿Formato Plan de comisiones¿ no está incluido en el proceso de Gestión Administrativa del Sistema Integrado de Gestión (SIG). Aunque este formato está bajo responsabilidad de una dependencia diferente a la Subdirección de Gestión Administrativa, al ser el SIG un Sistema de Integrado de Gestión bajo un enfoque de procesos, se incumple lo definido en el numeral 7.5.3. control de la información documentada de la norma ISO 9001:2015 Sistema de Gestión de Calidad."/>
    <m/>
    <x v="7"/>
    <m/>
    <m/>
    <m/>
    <d v="2023-08-18T00:00:00"/>
    <m/>
    <m/>
    <m/>
    <m/>
    <n v="2"/>
    <s v="Se realiza la descripción de un ¿formato Plan de Comisiones al exterior¿ en el procedimiento gestión de comisiones de servicio al interior/exterior Código: AD-PR-01 el cual no existe razón por la cual se debe ajustar el procedimiento otorgando claridad textual y literal que garantice la expresión correcta y adecuada de la actividad que se realiza."/>
    <s v="Publicar la actualizcion del procedimiento gestión de comisiones de servicio al interior/exterior Código: AD-PR-01"/>
    <s v="Publicación del procedimiento"/>
    <s v="Publicación del procedimiento"/>
    <n v="1"/>
    <d v="2023-09-26T00:00:00"/>
    <d v="2023-10-23T00:00:00"/>
    <s v="Edma Maritza Real Salinas / Contratista"/>
    <s v="Subdirección de Gestión Administrativa"/>
    <m/>
    <m/>
    <m/>
    <m/>
    <m/>
    <m/>
    <m/>
    <m/>
    <m/>
    <m/>
    <m/>
    <m/>
    <m/>
    <m/>
    <m/>
    <m/>
    <m/>
    <m/>
    <m/>
    <m/>
    <x v="2"/>
  </r>
  <r>
    <n v="1707"/>
    <m/>
    <m/>
    <m/>
    <m/>
    <s v="Oportunidad de Mejora"/>
    <m/>
    <s v="Gestión Administrativa"/>
    <s v="Durante la auditoría, se identificó que la Subdirección de Gestión Administrativa y la Subdirección de Talento Humano cuentan con un ¿plan integral de gestión de riesgos, prevención, preparación y respuesta a emergencias, contingencias y desastres (PIGRYRECD)¿ código TH-PL-01 versión 5. Sin embargo, se observaron deficiencias en la aplicación de este plan al Sistema de Gestión Ambiental (SGA). Se encontraron las siguientes inconformidades: En los objetivos y alcance del plan, no se reflejan claramente los aspectos específicos relacionados con el plan de emergencia ambiental, y tampoco se define con claridad el alcance en cuanto a situaciones de emergencia ambiental. La identificación de riesgos y escenarios de emergencia en el PIGRYRECD no incluye una evaluación detallada de los riesgos y posibles escenarios que podrían afectar al medio ambiente, a las instalaciones y a las comunidades vecinas. Las asignaciones de roles y responsabilidades en el plan no están adecuadamente definidas para la respuesta a emergencias ambientales, lo cual genera falta de claridad en las personas involucradas en la toma de decisiones y en el liderazgo del equipo de emergencia. Estas deficiencias evidenciadas en el ¿plan integral de gestión de riesgos, prevención, preparación y respuesta a emergencias, contingencias y desastres (PIGRYRECD)¿ podrían afectar la capacidad del Ministerio de Educación Nacional para responder de manera efectiva ante situaciones de emergencia ambiental y prevenir o mitigar los impactos negativos al medio ambiente. Por lo tanto, se recomienda revisar y ajustar el plan, asegurando que se tengan en cuenta de manera específica las emergencias ambientales y se asignen claramente las responsabilidades para una respuesta adecuada."/>
    <m/>
    <x v="7"/>
    <m/>
    <m/>
    <m/>
    <d v="2023-08-18T00:00:00"/>
    <m/>
    <m/>
    <m/>
    <m/>
    <n v="1"/>
    <s v="Falta de articulación de los aspectos ambientales en el plan integral de gestión de riesgos, prevención, preparación y respuesta a emergencias, contingencias y desastres (PIGRYRECD)"/>
    <s v="Actualización del plan integral de gestión de riesgos, prevención, preparación y respuesta a emergencias, contingencias y desastres (PIGRYRECD) con el componente ambiental."/>
    <s v="Documento actualizado"/>
    <s v="Documento actualizado"/>
    <n v="1"/>
    <d v="2023-09-04T00:00:00"/>
    <d v="2023-10-31T00:00:00"/>
    <s v="David Alejandro Ceballos Guaneme / Profesional Especializado"/>
    <s v="Subdirección de Gestión Administrativa"/>
    <m/>
    <m/>
    <m/>
    <m/>
    <m/>
    <m/>
    <m/>
    <m/>
    <m/>
    <m/>
    <m/>
    <m/>
    <m/>
    <m/>
    <m/>
    <m/>
    <m/>
    <m/>
    <m/>
    <m/>
    <x v="7"/>
  </r>
  <r>
    <n v="1707"/>
    <m/>
    <m/>
    <m/>
    <m/>
    <s v="Oportunidad de Mejora"/>
    <m/>
    <s v="Gestión Administrativa"/>
    <s v="Durante la auditoría, se identificó que la Subdirección de Gestión Administrativa y la Subdirección de Talento Humano cuentan con un ¿plan integral de gestión de riesgos, prevención, preparación y respuesta a emergencias, contingencias y desastres (PIGRYRECD)¿ código TH-PL-01 versión 5. Sin embargo, se observaron deficiencias en la aplicación de este plan al Sistema de Gestión Ambiental (SGA). Se encontraron las siguientes inconformidades: En los objetivos y alcance del plan, no se reflejan claramente los aspectos específicos relacionados con el plan de emergencia ambiental, y tampoco se define con claridad el alcance en cuanto a situaciones de emergencia ambiental. La identificación de riesgos y escenarios de emergencia en el PIGRYRECD no incluye una evaluación detallada de los riesgos y posibles escenarios que podrían afectar al medio ambiente, a las instalaciones y a las comunidades vecinas. Las asignaciones de roles y responsabilidades en el plan no están adecuadamente definidas para la respuesta a emergencias ambientales, lo cual genera falta de claridad en las personas involucradas en la toma de decisiones y en el liderazgo del equipo de emergencia. Estas deficiencias evidenciadas en el ¿plan integral de gestión de riesgos, prevención, preparación y respuesta a emergencias, contingencias y desastres (PIGRYRECD)¿ podrían afectar la capacidad del Ministerio de Educación Nacional para responder de manera efectiva ante situaciones de emergencia ambiental y prevenir o mitigar los impactos negativos al medio ambiente. Por lo tanto, se recomienda revisar y ajustar el plan, asegurando que se tengan en cuenta de manera específica las emergencias ambientales y se asignen claramente las responsabilidades para una respuesta adecuada."/>
    <m/>
    <x v="7"/>
    <m/>
    <m/>
    <m/>
    <d v="2023-08-18T00:00:00"/>
    <m/>
    <m/>
    <m/>
    <m/>
    <n v="2"/>
    <s v="Falta de articulación de los aspectos ambientales en el plan integral de gestión de riesgos, prevención, preparación y respuesta a emergencias, contingencias y desastres (PIGRYRECD)"/>
    <s v="Formalización en el SIG del plan integral de gestión de riesgos, prevención, preparación y respuesta a emergencias, contingencias y desastres (PIGRYRECD) con el componente ambiental."/>
    <s v="Documento formalizado en el SIG"/>
    <s v="Documento formalizado en el SIG"/>
    <n v="1"/>
    <d v="2023-10-31T00:00:00"/>
    <d v="2023-12-28T00:00:00"/>
    <s v="David Alejandro Ceballos Guaneme / Profesional Especializado"/>
    <s v="Subdirección de Gestión Administrativa"/>
    <m/>
    <m/>
    <m/>
    <m/>
    <m/>
    <m/>
    <m/>
    <m/>
    <m/>
    <m/>
    <m/>
    <m/>
    <m/>
    <m/>
    <m/>
    <m/>
    <m/>
    <m/>
    <m/>
    <m/>
    <x v="7"/>
  </r>
  <r>
    <n v="1708"/>
    <m/>
    <m/>
    <s v="2023-AEO-01"/>
    <d v="2023-06-22T00:00:00"/>
    <s v="Oportunidad de Mejora"/>
    <m/>
    <s v="Gestión de Servicios TIC"/>
    <s v="Se observó que se adquirieron 1400 licencias del producto Bitdefender de la solución Cloud Gravity GOV SOFTICS INGENIEROS SAS a través de la bolsa de servicios del contrato CO1.1989604 de 2020 suscrito con la unión temporal GESTIÓN INTERAL MEN. La vigencia del licenciamiento tiene una duración de un (1) a partir de su entrega, es decir hasta 29 de septiembre de 2023. Dado que la anterior licencia finalizaba el 6 de septiembre de 2022, se observó, que transcurrieron 23 días calendario sin la licencia del antivirus, el cual conlleva a vulnerabilidades de seguridad para la entidad."/>
    <m/>
    <x v="7"/>
    <m/>
    <m/>
    <m/>
    <d v="2023-08-22T00:00:00"/>
    <m/>
    <m/>
    <m/>
    <m/>
    <n v="2"/>
    <s v="Falta de control frente al vencimiento de las licencias del Ministerio de Educación."/>
    <s v="Ajustar el procedimiento Activos de Software ST-PR-20, agregando los controles establecidos con medición periódica para el vencimiento de licencias"/>
    <s v="Procedimiento ST-PR-20 ajustado"/>
    <s v="Procedimiento ST-PR-20 ajustado"/>
    <n v="1"/>
    <d v="2023-08-22T00:00:00"/>
    <d v="2023-12-31T00:00:00"/>
    <s v="Mariela Saavedra Cruz / Profesional Especializado"/>
    <s v="Oficina de Tecnología y Sistemas de Información"/>
    <m/>
    <m/>
    <m/>
    <m/>
    <m/>
    <m/>
    <m/>
    <m/>
    <m/>
    <m/>
    <m/>
    <m/>
    <m/>
    <m/>
    <m/>
    <m/>
    <m/>
    <m/>
    <m/>
    <m/>
    <x v="1"/>
  </r>
  <r>
    <n v="1711"/>
    <m/>
    <m/>
    <s v="2023-AEO-01"/>
    <d v="2023-06-22T00:00:00"/>
    <s v="Hallazgo"/>
    <m/>
    <s v="Gestión de Servicios TIC"/>
    <s v="Se evidenció en la bodega de inventarios del MEN, equipos de cómputo nuevos que ingresaron en el mes julio de 2022, generando inobservancia con relación a las Disposiciones Generales del PROCEDIMIENTO ADMINISTRACIÓN Y CONTROL DE RECURSOS FÍSICOS Código: AD-PR-04 Versión: 09, en el acápite de Ingreso de Bienes al Inventario literal 6 Los bienes de inventarios que se dejan en el almacén no pueden permanecer más de (6) meses bajo custodia de la Subdirección de Gestión Administrativa. En el evento en que no se entregue el material o los bienes en este lapso se oficiará al jefe del área funcional informando la novedad con un mes antes de la caducidad del tiempo establecido para que gestione la entrega.¿ Lo anterior podría generar un posible detrimento patrimonial, ya que los equipos de cómputo no están siendo utilizados y si están inactivos pueden quedar obsoletos y perder actualización tecnológica (ejem no se ha actualizado office, antivirus o el sistema operativo, entre otros)."/>
    <m/>
    <x v="7"/>
    <m/>
    <m/>
    <m/>
    <d v="2023-08-22T00:00:00"/>
    <m/>
    <m/>
    <m/>
    <m/>
    <n v="3"/>
    <s v="No contar con un plan de trabajo de despliegue."/>
    <s v="Elaborar protocolo para la entrega de los computadores al interior de la OTSI."/>
    <s v="_x0009__x000a_Documento protocolo."/>
    <s v="_x0009__x000a_Documento protocolo."/>
    <n v="1"/>
    <d v="2023-09-01T00:00:00"/>
    <d v="2024-03-31T00:00:00"/>
    <s v="Mariela Saavedra Cruz / Profesional Especializado"/>
    <s v="Oficina de Tecnología y Sistemas de Información"/>
    <m/>
    <m/>
    <m/>
    <m/>
    <m/>
    <m/>
    <m/>
    <m/>
    <m/>
    <m/>
    <m/>
    <m/>
    <m/>
    <m/>
    <m/>
    <m/>
    <m/>
    <m/>
    <m/>
    <m/>
    <x v="1"/>
  </r>
  <r>
    <n v="1713"/>
    <m/>
    <m/>
    <m/>
    <m/>
    <s v="Oportunidad de Mejora"/>
    <m/>
    <s v="Gestión de Procesos y Mejora"/>
    <s v="Al corte del mes de junio se evidenció que el presupuesto asignado por valor de $2.810 millones a la Subdirección de Desarrollo Organizacional, presenta una ejecución del 12% con un saldo por ejecutar de $2.460 millones."/>
    <m/>
    <x v="7"/>
    <m/>
    <m/>
    <m/>
    <d v="2023-08-25T00:00:00"/>
    <m/>
    <m/>
    <m/>
    <m/>
    <n v="1"/>
    <s v="Las situaciones de cambio de contexto y del líder de la dependencia, generó inconvenientes en la ejecución contractual"/>
    <s v="Realizar seguimiento mensual sobre la ejecución presupuestal"/>
    <s v="Actas de reunión"/>
    <s v="Actas de reunión"/>
    <n v="1"/>
    <d v="2023-10-02T00:00:00"/>
    <d v="2023-12-15T00:00:00"/>
    <s v="Ingrid Mayerly Suarez Ladino / Profesional Especializado_x0009_"/>
    <s v="Subdirección de Desarrollo Organizacional"/>
    <m/>
    <m/>
    <m/>
    <m/>
    <m/>
    <m/>
    <m/>
    <m/>
    <m/>
    <m/>
    <m/>
    <m/>
    <m/>
    <m/>
    <m/>
    <m/>
    <m/>
    <m/>
    <m/>
    <m/>
    <x v="4"/>
  </r>
  <r>
    <n v="1714"/>
    <m/>
    <m/>
    <m/>
    <m/>
    <s v="Oportunidad de Mejora"/>
    <m/>
    <s v="Gestión de Procesos y Mejora"/>
    <s v="Al revisar la ejecución del contrato DIRECCIÓN DE PROYECTOS SAS y CO1.PCCNTR. 3798260 CONSORCIO BG-MEN, en la plataforma SECOP II, se observó que en el campo denominado ¿facturas del contrato¿ y ¿Documentos de ejecución del contrato¿ no se encuentra cargado el INFORME PARCIAL DE SUPERVISIÓN O INTERVENTORÍA (¿) actividad relacionada en el procedimiento el de Supervisión yo Interventoría del Contrato o Convenio Código: CN-PR-25 Versión: 6, que indica: ¿Elabora informe de parcial de supervisión o interventoría, conforme el estado de avance en la ejecución y el cumplimiento de las obligaciones contractuales, según los términos establecidos en el Manual de Supervisión¿. (¿). Del contrato CO1.PCCNTR. 3760431 GD GERENCIA se observó un informe parcial de Supervisión que presenta una ejecución del 87% con fecha de diciembre de 2022. No cumplió con el 100% de ejecución la obligación número 7 que indica: ¿Ejecutar el proyecto a partir de los frentes de trabajo establecidos y siguiendo las especificaciones técnicas detalladas para cada una de los mismos y relacionadas en el Anexo Técnico que hace parte integral del contrato, así #769; como entregar¿, obligación que logro un avance del 90%. Por lo anterior, se está incumpliendo con lo definido en la ley 1712 de 2014 y el Decreto Único Reglamentario 1081 de 2015 según numeral (¿) ¿ARTÍCULO 2.1.1.2.1.8.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 (¿)"/>
    <m/>
    <x v="7"/>
    <m/>
    <m/>
    <m/>
    <d v="2023-08-25T00:00:00"/>
    <m/>
    <m/>
    <m/>
    <m/>
    <m/>
    <m/>
    <s v="No registra en el SIG"/>
    <m/>
    <m/>
    <m/>
    <m/>
    <m/>
    <s v="Maura Yuliana Ramirez Goez / Contratista"/>
    <s v="Subdirección de Desarrollo Organizacional"/>
    <m/>
    <m/>
    <m/>
    <m/>
    <m/>
    <m/>
    <m/>
    <m/>
    <m/>
    <m/>
    <m/>
    <m/>
    <m/>
    <m/>
    <m/>
    <m/>
    <m/>
    <m/>
    <m/>
    <m/>
    <x v="4"/>
  </r>
  <r>
    <n v="1715"/>
    <m/>
    <m/>
    <m/>
    <m/>
    <s v="Oportunidad de Mejora"/>
    <m/>
    <s v="Gestión de Procesos y Mejora"/>
    <s v="Se observó que la acción de mejora 1079 en el SIG, posee tres actividades. Este hallazgo corresponde a los resultados de una auditoria OCI de la vigencia 2021. Se ha reformulado en 3 ocasiones, con corte a marzo de 2023, la dependencia reporta un avance no superior al 20%, respecto de la meta establecida. Sin embargo, en el seguimiento por parte de la OCI, se observa que de nuevo estas se encuentran vencidas y requieren reformulación por plan de mejoramiento no efectivo. Se requiere crear un nuevo plan de mejoramiento y el cierre efectivo del 1079"/>
    <m/>
    <x v="7"/>
    <m/>
    <m/>
    <m/>
    <d v="2023-08-25T00:00:00"/>
    <m/>
    <m/>
    <m/>
    <m/>
    <m/>
    <m/>
    <s v="No registra en el SIG"/>
    <m/>
    <m/>
    <m/>
    <m/>
    <m/>
    <s v="Ingrid Mayerly Suarez Ladino / Profesional Especializado_x0009_"/>
    <s v="Subdirección de Desarrollo Organizacional"/>
    <m/>
    <m/>
    <m/>
    <m/>
    <m/>
    <m/>
    <m/>
    <m/>
    <m/>
    <m/>
    <m/>
    <m/>
    <m/>
    <m/>
    <m/>
    <m/>
    <m/>
    <m/>
    <m/>
    <m/>
    <x v="4"/>
  </r>
  <r>
    <n v="1716"/>
    <m/>
    <m/>
    <m/>
    <m/>
    <s v="Oportunidad de Mejora"/>
    <m/>
    <s v="Gestión de Procesos y Mejora"/>
    <s v="No se evidencia riesgos de corrupción para el proceso ¿Procesos y Mejora¿, Es necesario tener en cuenta la definición de riesgos de corrupción: ¿Posibilidad de que, por acción u omisión, se use el poder para desviar la gestión de lo público hacia un beneficio privado¿. Un ejemplo de un riesgo de corrupción es: la posibilidad de recibir o solicitar cualquier dádiva o beneficio a nombre propio o de terceros para el otorgamiento de una licencia celebración de contrato de emisión de un concepto. Lo anterior incumpliendo lo enunciado en la GUÍA DE ADMINISTRACIÓN DEL RIESGO Código: PM-GU-01 Versión: 06."/>
    <m/>
    <x v="7"/>
    <m/>
    <m/>
    <m/>
    <d v="2023-08-25T00:00:00"/>
    <m/>
    <m/>
    <m/>
    <m/>
    <n v="1"/>
    <s v="Existen oportunidades de mejora en la identificación y gestión de riesgos de la Entidad, incluyendo los del proceso GESTIÓN DE PROCESOS Y MEJORA, lo que implica revisar y ajustar la matriz respectiva de conformidad con la metodología adoptada en el MEN."/>
    <s v="Revisar la matriz de riesgo y proponer los ajustes respectivos"/>
    <s v="Matriz revisada"/>
    <s v="Matriz revisada"/>
    <n v="1"/>
    <d v="2023-10-01T00:00:00"/>
    <d v="2024-03-29T00:00:00"/>
    <s v="Ingrid Mayerly Suarez Ladino / Profesional Especializado_x0009_"/>
    <s v="Subdirección de Desarrollo Organizacional"/>
    <m/>
    <m/>
    <m/>
    <m/>
    <m/>
    <m/>
    <m/>
    <m/>
    <m/>
    <m/>
    <m/>
    <m/>
    <m/>
    <m/>
    <m/>
    <m/>
    <m/>
    <m/>
    <m/>
    <m/>
    <x v="4"/>
  </r>
  <r>
    <n v="1716"/>
    <m/>
    <m/>
    <m/>
    <m/>
    <s v="Oportunidad de Mejora"/>
    <m/>
    <s v="Gestión de Procesos y Mejora"/>
    <s v="No se evidencia riesgos de corrupción para el proceso ¿Procesos y Mejora¿, Es necesario tener en cuenta la definición de riesgos de corrupción: ¿Posibilidad de que, por acción u omisión, se use el poder para desviar la gestión de lo público hacia un beneficio privado¿. Un ejemplo de un riesgo de corrupción es: la posibilidad de recibir o solicitar cualquier dádiva o beneficio a nombre propio o de terceros para el otorgamiento de una licencia celebración de contrato de emisión de un concepto. Lo anterior incumpliendo lo enunciado en la GUÍA DE ADMINISTRACIÓN DEL RIESGO Código: PM-GU-01 Versión: 06."/>
    <m/>
    <x v="7"/>
    <m/>
    <m/>
    <m/>
    <d v="2023-08-25T00:00:00"/>
    <m/>
    <m/>
    <m/>
    <m/>
    <n v="2"/>
    <s v="Existen oportunidades de mejora en la identificación y gestión de riesgos de la Entidad, incluyendo los del proceso GESTIÓN DE PROCESOS Y MEJORA, lo que implica revisar y ajustar la matriz respectiva de conformidad con la metodología adoptada en el MEN."/>
    <s v="Ajustar la matriz de acuerdo con las mejoras identificadas"/>
    <s v="Matriz de riesgos ajustada y publicada"/>
    <s v="Matriz de riesgos ajustada y publicada"/>
    <n v="1"/>
    <d v="2024-04-01T00:00:00"/>
    <d v="2024-06-28T00:00:00"/>
    <s v="Ingrid Mayerly Suarez Ladino / Profesional Especializado_x0009_"/>
    <s v="Subdirección de Desarrollo Organizacional"/>
    <m/>
    <m/>
    <m/>
    <m/>
    <m/>
    <m/>
    <m/>
    <m/>
    <m/>
    <m/>
    <m/>
    <m/>
    <m/>
    <m/>
    <m/>
    <m/>
    <m/>
    <m/>
    <m/>
    <m/>
    <x v="4"/>
  </r>
  <r>
    <n v="1717"/>
    <m/>
    <m/>
    <m/>
    <m/>
    <s v="Oportunidad de Mejora"/>
    <m/>
    <s v="Gestión de Procesos y Mejora"/>
    <s v="Se observó en la matriz de riesgos del Ministerio de Educación, que no se identificaron riesgos de supervisión en las etapas de ejecución y liquidación de contratos que permita prevenir y mitigar posibles detrimentos patrimoniales en los recursos entregados en administración y otros contratos."/>
    <m/>
    <x v="7"/>
    <m/>
    <m/>
    <m/>
    <d v="2023-08-25T00:00:00"/>
    <m/>
    <m/>
    <m/>
    <m/>
    <n v="1"/>
    <s v="Existen oportunidades de mejora en la identificación y gestión de riesgos de la Entidad, incluyendo los del proceso CONTRATACIÓN, lo que implica revisar y ajustar la matriz respectiva de conformidad con la metodología adoptada en el MEN."/>
    <s v="Revisar la matriz de riesgo y proponer los ajustes respectivos"/>
    <s v="Matriz revisada"/>
    <s v="Matriz revisada"/>
    <n v="1"/>
    <d v="2023-10-01T00:00:00"/>
    <d v="2024-03-29T00:00:00"/>
    <s v="Ingrid Mayerly Suarez Ladino / Profesional Especializado_x0009_"/>
    <s v="Subdirección de Desarrollo Organizacional"/>
    <m/>
    <m/>
    <m/>
    <m/>
    <m/>
    <m/>
    <m/>
    <m/>
    <m/>
    <m/>
    <m/>
    <m/>
    <m/>
    <m/>
    <m/>
    <m/>
    <m/>
    <m/>
    <m/>
    <m/>
    <x v="4"/>
  </r>
  <r>
    <n v="1717"/>
    <m/>
    <m/>
    <m/>
    <m/>
    <s v="Oportunidad de Mejora"/>
    <m/>
    <s v="Gestión de Procesos y Mejora"/>
    <s v="Se observó en la matriz de riesgos del Ministerio de Educación, que no se identificaron riesgos de supervisión en las etapas de ejecución y liquidación de contratos que permita prevenir y mitigar posibles detrimentos patrimoniales en los recursos entregados en administración y otros contratos."/>
    <m/>
    <x v="7"/>
    <m/>
    <m/>
    <m/>
    <d v="2023-08-25T00:00:00"/>
    <m/>
    <m/>
    <m/>
    <m/>
    <n v="2"/>
    <s v="Existen oportunidades de mejora en la identificación y gestión de riesgos de la Entidad, incluyendo los del proceso CONTRATACIÓN, lo que implica revisar y ajustar la matriz respectiva de conformidad con la metodología adoptada en el MEN."/>
    <s v="Ajustar la matriz de acuerdo con las mejoras identificadas"/>
    <s v="Matriz de riesgos ajustada y publicada"/>
    <s v="Matriz de riesgos ajustada y publicada"/>
    <n v="1"/>
    <d v="2024-04-01T00:00:00"/>
    <d v="2024-06-28T00:00:00"/>
    <s v="Ingrid Mayerly Suarez Ladino / Profesional Especializado_x0009_"/>
    <s v="Subdirección de Desarrollo Organizacional"/>
    <m/>
    <m/>
    <m/>
    <m/>
    <m/>
    <m/>
    <m/>
    <m/>
    <m/>
    <m/>
    <m/>
    <m/>
    <m/>
    <m/>
    <m/>
    <m/>
    <m/>
    <m/>
    <m/>
    <m/>
    <x v="4"/>
  </r>
  <r>
    <n v="1718"/>
    <m/>
    <m/>
    <m/>
    <m/>
    <s v="Oportunidad de Mejora"/>
    <m/>
    <s v="Gestión de Procesos y Mejora"/>
    <s v="Falta de posible actualización de la actividad relacionada ¿Auditoría externa para revisión del Cumplimiento de requisitos de la norma ISO 14001:2015 e ISO 9001:2015¿ en la matriz de riesgos del proceso, del riesgo ¿Posibilidad de Pérdida Reputacional por la suspensión del certificado emitido por el ente certificador de los sistemas de gestión de calidad y ambiental, debido al incumplimiento de los requisitos de las normas ISO¿. Toda vez que existe un control descrito así: ¿La Subdirección de Desarrollo Organizacional, verifica en conjunto con la oficina de control interno el alcance y los criterios para la ejecución de las auditorías internas a los procesos definidos, sobre los requisitos del Sistema de Gestión de Calidad y Ambiental, generando un documento técnico de lo que se debe auditar y este es el insumo para la elaboración del plan de auditoría.¿ Lo anterior incumpliendo lo enunciado en la GUÍA DE ADMINISTRACIÓN DEL RIESGO Código: PM-GU-01 Versión: 06 numeral 8.2. Primera línea de defensa (¿) ¿Mantener actualizados los mapas de riesgos por procesos y mapas de riesgo de corrupción, de conformidad con las políticas institucionales aprobadas y las normas nacionales vigentes; así como, velar por el cumplimiento de los lineamientos señalados por la metodología de administración del riesgo aprobada, en lo concerniente al análisis del contexto estratégico, la identificación del riesgo, su análisis, valoración, medidas de tratamiento, monitoreo y seguimiento.¿(¿). así mismo, La Segunda Línea tiene dentro de sus funciones: ¿Asegura que los controles y procesos de gestión del riesgo de la 1ª línea de Defensa sean apropiados y funcionen correctamente, supervisan la implementación de prácticas de gestión de riesgo eficaces¿"/>
    <m/>
    <x v="7"/>
    <m/>
    <m/>
    <m/>
    <d v="2023-08-25T00:00:00"/>
    <m/>
    <m/>
    <m/>
    <m/>
    <n v="1"/>
    <s v="Existen oportunidades de mejora en la identificación y gestión de riesgos de la Entidad, incluyendo los controles del proceso de GESTIÓN DE PROCESOS Y MEJORA, lo que implica revisar y ajustar la matriz respectiva de conformidad con la metodología adoptada en el MEN."/>
    <s v="Revisar la matriz de riesgo, incluyendo controles, y proponer los ajustes respectivos"/>
    <s v="Matriz de riesgos revisada"/>
    <s v="Matriz de riesgos revisada"/>
    <n v="1"/>
    <d v="2023-10-01T00:00:00"/>
    <d v="2024-03-29T00:00:00"/>
    <s v="Ingrid Mayerly Suarez Ladino / Profesional Especializado_x0009_"/>
    <s v="Subdirección de Desarrollo Organizacional"/>
    <m/>
    <m/>
    <m/>
    <m/>
    <m/>
    <m/>
    <m/>
    <m/>
    <m/>
    <m/>
    <m/>
    <m/>
    <m/>
    <m/>
    <m/>
    <m/>
    <m/>
    <m/>
    <m/>
    <m/>
    <x v="4"/>
  </r>
  <r>
    <n v="1718"/>
    <m/>
    <m/>
    <m/>
    <m/>
    <s v="Oportunidad de Mejora"/>
    <m/>
    <s v="Gestión de Procesos y Mejora"/>
    <s v="Falta de posible actualización de la actividad relacionada ¿Auditoría externa para revisión del Cumplimiento de requisitos de la norma ISO 14001:2015 e ISO 9001:2015¿ en la matriz de riesgos del proceso, del riesgo ¿Posibilidad de Pérdida Reputacional por la suspensión del certificado emitido por el ente certificador de los sistemas de gestión de calidad y ambiental, debido al incumplimiento de los requisitos de las normas ISO¿. Toda vez que existe un control descrito así: ¿La Subdirección de Desarrollo Organizacional, verifica en conjunto con la oficina de control interno el alcance y los criterios para la ejecución de las auditorías internas a los procesos definidos, sobre los requisitos del Sistema de Gestión de Calidad y Ambiental, generando un documento técnico de lo que se debe auditar y este es el insumo para la elaboración del plan de auditoría.¿ Lo anterior incumpliendo lo enunciado en la GUÍA DE ADMINISTRACIÓN DEL RIESGO Código: PM-GU-01 Versión: 06 numeral 8.2. Primera línea de defensa (¿) ¿Mantener actualizados los mapas de riesgos por procesos y mapas de riesgo de corrupción, de conformidad con las políticas institucionales aprobadas y las normas nacionales vigentes; así como, velar por el cumplimiento de los lineamientos señalados por la metodología de administración del riesgo aprobada, en lo concerniente al análisis del contexto estratégico, la identificación del riesgo, su análisis, valoración, medidas de tratamiento, monitoreo y seguimiento.¿(¿). así mismo, La Segunda Línea tiene dentro de sus funciones: ¿Asegura que los controles y procesos de gestión del riesgo de la 1ª línea de Defensa sean apropiados y funcionen correctamente, supervisan la implementación de prácticas de gestión de riesgo eficaces¿"/>
    <m/>
    <x v="7"/>
    <m/>
    <m/>
    <m/>
    <d v="2023-08-25T00:00:00"/>
    <m/>
    <m/>
    <m/>
    <m/>
    <n v="2"/>
    <s v="Existen oportunidades de mejora en la identificación y gestión de riesgos de la Entidad, incluyendo los controles del proceso de GESTIÓN DE PROCESOS Y MEJORA, lo que implica revisar y ajustar la matriz respectiva de conformidad con la metodología adoptada en el MEN."/>
    <s v="Ajustar la matriz de acuerdo con las mejoras identificadas"/>
    <s v="Matriz de riesgos ajustada y publicada"/>
    <s v="Matriz de riesgos ajustada y publicada"/>
    <n v="1"/>
    <d v="2024-04-01T00:00:00"/>
    <d v="2024-06-28T00:00:00"/>
    <s v="Ingrid Mayerly Suarez Ladino / Profesional Especializado_x0009_"/>
    <s v="Subdirección de Desarrollo Organizacional"/>
    <m/>
    <m/>
    <m/>
    <m/>
    <m/>
    <m/>
    <m/>
    <m/>
    <m/>
    <m/>
    <m/>
    <m/>
    <m/>
    <m/>
    <m/>
    <m/>
    <m/>
    <m/>
    <m/>
    <m/>
    <x v="4"/>
  </r>
  <r>
    <n v="1719"/>
    <m/>
    <m/>
    <m/>
    <m/>
    <s v="Oportunidad de Mejora"/>
    <m/>
    <s v="Gestión de Servicios TIC"/>
    <s v="PLAN DE DISPONIBILIDAD ST-FT-26 V1 Se evidenció que el Proceso Gestión de Servicios TIC, cuenta con un Plan de Disponibilidad, Desempeño y Uso de Recursos¿ en su versión 3 del 14022023. Sin embargo, este documento no se encuentra en el formato dispuesto por la entidad en el Sistema Integrado de Gestión-SIG Plan de Disponibilidad ST-FT-26 V1, igualmente, no se presentó evidencia de su aprobación, tal como lo estable el procedimiento- Gestión de Disponibilidad ST-FT-26 V1"/>
    <m/>
    <x v="7"/>
    <m/>
    <m/>
    <m/>
    <d v="2023-08-25T00:00:00"/>
    <m/>
    <m/>
    <m/>
    <m/>
    <n v="1"/>
    <s v="No se adoptó el formato del Sistema Integrado de Gestión SIG para el documento Plan de disponibilidad, ni la aprobación respectiva."/>
    <s v="Generar el Plan de disponibilidad en el formato STFT26."/>
    <s v="Plan de Disponibilidad."/>
    <s v="Plan de Disponibilidad."/>
    <n v="1"/>
    <d v="2023-08-26T00:00:00"/>
    <d v="2023-12-31T00:00:00"/>
    <s v="Mariela Saavedra Cruz / Profesional Especializado"/>
    <s v="Oficina de Tecnología y Sistemas de Información"/>
    <m/>
    <m/>
    <m/>
    <m/>
    <m/>
    <m/>
    <m/>
    <m/>
    <m/>
    <m/>
    <m/>
    <m/>
    <m/>
    <m/>
    <m/>
    <m/>
    <m/>
    <m/>
    <m/>
    <m/>
    <x v="1"/>
  </r>
  <r>
    <n v="1719"/>
    <m/>
    <m/>
    <m/>
    <m/>
    <s v="Oportunidad de Mejora"/>
    <m/>
    <s v="Gestión de Servicios TIC"/>
    <s v="PLAN DE DISPONIBILIDAD ST-FT-26 V1 Se evidenció que el Proceso Gestión de Servicios TIC, cuenta con un Plan de Disponibilidad, Desempeño y Uso de Recursos¿ en su versión 3 del 14022023. Sin embargo, este documento no se encuentra en el formato dispuesto por la entidad en el Sistema Integrado de Gestión-SIG Plan de Disponibilidad ST-FT-26 V1, igualmente, no se presentó evidencia de su aprobación, tal como lo estable el procedimiento- Gestión de Disponibilidad ST-FT-26 V1"/>
    <m/>
    <x v="7"/>
    <m/>
    <m/>
    <m/>
    <d v="2023-08-25T00:00:00"/>
    <m/>
    <m/>
    <m/>
    <m/>
    <n v="2"/>
    <s v="No se adoptó el formato del Sistema Integrado de Gestión SIG para el documento Plan de disponibilidad, ni la aprobación respectiva."/>
    <s v="Aprobación del PLAN DE DISPONIBILIDAD."/>
    <s v="Documento donde se evidencie la aprobación del Plan de Disponibilidad,"/>
    <s v="Documento donde se evidencie la aprobación del Plan de Disponibilidad,"/>
    <n v="1"/>
    <d v="2023-08-26T00:00:00"/>
    <d v="2023-12-31T00:00:00"/>
    <s v="Mariela Saavedra Cruz / Profesional Especializado"/>
    <s v="Oficina de Tecnología y Sistemas de Información"/>
    <m/>
    <m/>
    <m/>
    <m/>
    <m/>
    <m/>
    <m/>
    <m/>
    <m/>
    <m/>
    <m/>
    <m/>
    <m/>
    <m/>
    <m/>
    <m/>
    <m/>
    <m/>
    <m/>
    <m/>
    <x v="1"/>
  </r>
  <r>
    <n v="1720"/>
    <m/>
    <m/>
    <m/>
    <m/>
    <s v="Oportunidad de Mejora"/>
    <m/>
    <s v="Gestión de Servicios TIC"/>
    <s v="Se presenta evidencia del último comité de problemas que se realizó es del 27 de octubre de 2021. Sin embargo, en el procedimiento de Gestión de Problemas en las disposiciones generales ítem 3. Indica que se realizará cada mes el cual no se está realizando, incumpliendo lo establecido en el numeral 8.1 Planificación y control operacional por cuanto la Oficina de Tecnología y Sistemas de Información no se ha asegurado en implementar y controlar sus procesos necesarios para cumplir con los requisitos para la provisión de sus productos y servicios."/>
    <m/>
    <x v="7"/>
    <m/>
    <m/>
    <m/>
    <d v="2023-08-26T00:00:00"/>
    <m/>
    <m/>
    <m/>
    <m/>
    <n v="1"/>
    <s v="Desconocimiento de los procedimientos del proceso Gestión de servicios de TI por parte del personal de la Oficina."/>
    <s v="Jornada de socialización al equipo de trabajo."/>
    <s v="Presentación y lista de asistencia virtual"/>
    <s v="Presentación y lista de asistencia virtual"/>
    <n v="1"/>
    <d v="2023-08-26T00:00:00"/>
    <d v="2023-12-31T00:00:00"/>
    <s v="Mariela Saavedra Cruz / Profesional Especializado"/>
    <s v="Oficina de Tecnología y Sistemas de Información"/>
    <m/>
    <m/>
    <m/>
    <m/>
    <m/>
    <m/>
    <m/>
    <m/>
    <m/>
    <m/>
    <m/>
    <m/>
    <m/>
    <m/>
    <m/>
    <m/>
    <m/>
    <m/>
    <m/>
    <m/>
    <x v="1"/>
  </r>
  <r>
    <n v="1721"/>
    <m/>
    <m/>
    <m/>
    <m/>
    <s v="Oportunidad de Mejora"/>
    <m/>
    <s v="Gestión de Servicios TIC"/>
    <s v="Mediante el diagnóstico realizado por el operador se está realizando la actualización de 6 procedimientos en 3 fases. Así mismo, se está realizando una revisión de las guías de seguridad de la información. Una vez aprobados por el líder del proceso se envía a la Subdirección de Desarrollo Organizacional para su revisión y actualización en el SIG. Se cuenta con un repositorio en Share Point donde se encuentra la información correspondiente. Así mismo, dentro de las evidencias suministradas por el proceso Servicios TIC se observó el formato Matriz de Catálogo de Servicios ST-FT-12 en su versión 3. Sin embargo, en el procedimiento Gestión Catalogo de Servicios y Niveles de Servicio¿ ST-PR-01 en su versión 3 hace referencia a la evidencia ST-FT-09 Matriz de Catálogo de Servicios que no se encuentra dentro del listado de documentos oficializados para el proceso, incumpliendo lo establecido en los numerales 7.5.2 Creación y actualización y 7.5.3 Control de la Información Documentada por cuanto la Oficina de Tecnología y Sistemas de información no se ha asegurado de revisar, aprobar para su conveniencia y adecuación, así como la disposición de la idoneidad de sus formatos."/>
    <m/>
    <x v="7"/>
    <m/>
    <m/>
    <m/>
    <d v="2023-08-26T00:00:00"/>
    <m/>
    <m/>
    <m/>
    <m/>
    <n v="1"/>
    <s v="Desactualización del procedimiento ST-PR-01."/>
    <s v="Actualizar procedimiento ST-PR-01"/>
    <s v="Procedimiento ST-PR-01 actualizado."/>
    <s v="Procedimiento ST-PR-01 actualizado."/>
    <n v="1"/>
    <d v="2023-08-26T00:00:00"/>
    <d v="2023-12-31T00:00:00"/>
    <s v="Mariela Saavedra Cruz / Profesional Especializado"/>
    <s v="Oficina de Tecnología y Sistemas de Información"/>
    <m/>
    <m/>
    <m/>
    <m/>
    <m/>
    <m/>
    <m/>
    <m/>
    <m/>
    <m/>
    <m/>
    <m/>
    <m/>
    <m/>
    <m/>
    <m/>
    <m/>
    <m/>
    <m/>
    <m/>
    <x v="1"/>
  </r>
  <r>
    <n v="1722"/>
    <m/>
    <m/>
    <m/>
    <m/>
    <s v="Oportunidad de Mejora"/>
    <m/>
    <s v="Gestión de Servicios TIC"/>
    <s v="Se realiza una planeación con cada uno de los grupos de la Oficina de Tecnología y Sistemas de Información para validar que se requiere de la infraestructura a nivel de capacidad y disponibilidad de los servicios, actividad que se realiza con el operador. Para las modificaciones solicitadas, se realizan comités de cambios, donde se aprueban o rechazan el cual queda el registro en la herramienta de gestión y en el acta de reunión de los comités. El plan de actualización tecnológica de la vigencia 2023 es una obligación dentro del contrato del operador y está en proceso de aprobación para la implementación situación que incumple con lo establecido en el numeral 7.1.3 Infraestructura por cuanto la Oficina de Tecnología y Sistemas de Información no ha proporcionado la infraestructura necesaria para la operación de sus procesos y de esta manera lograr la conformidad de los productos y servicios"/>
    <m/>
    <x v="7"/>
    <m/>
    <m/>
    <m/>
    <d v="2023-08-26T00:00:00"/>
    <m/>
    <m/>
    <m/>
    <m/>
    <n v="2"/>
    <s v="El plan de actualización tecnológica de la vigencia 2023 no se había aprobado debido a ajustes por parte del operador de acuerdo con lo solicitado por el Ministerio."/>
    <s v="Generar estrategias para la disposición de infraestructura requerida para el desarrollo de las actividades definidas en el plan de tecnología."/>
    <s v="Acta de reunión de gestión en el tema."/>
    <s v="Acta de reunión de gestión en el tema."/>
    <n v="1"/>
    <d v="2023-08-26T00:00:00"/>
    <d v="2023-12-31T00:00:00"/>
    <s v="Mariela Saavedra Cruz / Profesional Especializado"/>
    <s v="Oficina de Tecnología y Sistemas de Información"/>
    <m/>
    <m/>
    <m/>
    <m/>
    <m/>
    <m/>
    <m/>
    <m/>
    <m/>
    <m/>
    <m/>
    <m/>
    <m/>
    <m/>
    <m/>
    <m/>
    <m/>
    <m/>
    <m/>
    <m/>
    <x v="1"/>
  </r>
  <r>
    <n v="1723"/>
    <m/>
    <m/>
    <m/>
    <m/>
    <s v="No conformidad"/>
    <m/>
    <s v="Gestión del Talento Humano"/>
    <s v="Se ha identificado un incumplimiento del numeral 10.2 de la norma ISO 9001:2015 por parte del proceso de Talento Humano, debido a la falta de realización de acciones de mejora en los tiempos establecidos. Este hallazgo se evidencia en las siguientes situaciones: Hallazgo No. 1055: Esta acción de mejora corresponde a un hallazgo de una auditoría OCI de la vigencia 2021, la cual ha sido reformulada en tres ocasiones. Hasta marzo de 2023, la dependencia no ha formulado acciones de mejora para este hallazgo. Hallazgo No. 1247: Este hallazgo corresponde a la fuente de evaluación por Análisis de Desempeño de los Indicadores, detectado de manera reiterativa en la vigencia 2021. Con corte a marzo de 2023, la dependencia no ha formulado acciones de mejora para este hallazgo. Hallazgo No. 1447: Este hallazgo corresponde a una fuente de evaluación de auditoría al modelo referencial del Sistema de Gestión de Seguridad y Salud en el Trabajo de la vigencia 2022. Hasta marzo de 2023, la dependencia no ha formulado actividades para este hallazgo. Hallazgo No. 1448: Este hallazgo corresponde a una fuente de evaluación de auditoría al modelo referencial del Sistema de Gestión de Seguridad y Salud en el Trabajo de la vigencia 2022. Hasta marzo de 2023, la dependencia no ha formulado actividades para este hallazgo. Estos incumplimientos evidencian la falta de seguimiento y cumplimiento en la implementación de acciones de mejora, lo cual constituye un incumplimiento del numeral 10.2 de la norma ISO 9001:2015."/>
    <m/>
    <x v="7"/>
    <m/>
    <m/>
    <m/>
    <d v="2023-08-29T00:00:00"/>
    <m/>
    <m/>
    <m/>
    <m/>
    <n v="1"/>
    <s v="l interior de la Subdirección de Talento Humano, no se evidenciaba seguimiento al cumplimiento de las acciones de mejora propuesta, de manera preventiva, evitando vencimientos u reportes tardíos de avance, de conformidad con las circulares de reporte de la entidad."/>
    <s v="Elaborar un tablero de control, donde se evidencie, en tiempo real, el estado de las acciones de mejora a cargo de la dependencia, con el fin de lograr un seguimiento permanente a la formulación, reformulación y reporte de las actividades propuestas."/>
    <s v="Tablero de control diseñado"/>
    <s v="Tablero de control diseñado"/>
    <n v="1"/>
    <m/>
    <m/>
    <s v="David Leonardo Almanza Sanchez / Profesional Especializado"/>
    <s v="Subdirección de Talento Humano"/>
    <m/>
    <m/>
    <m/>
    <m/>
    <m/>
    <m/>
    <m/>
    <m/>
    <m/>
    <m/>
    <m/>
    <m/>
    <m/>
    <m/>
    <m/>
    <m/>
    <m/>
    <m/>
    <m/>
    <m/>
    <x v="7"/>
  </r>
  <r>
    <n v="1723"/>
    <m/>
    <m/>
    <m/>
    <m/>
    <s v="No conformidad"/>
    <m/>
    <s v="Gestión del Talento Humano"/>
    <s v="Se ha identificado un incumplimiento del numeral 10.2 de la norma ISO 9001:2015 por parte del proceso de Talento Humano, debido a la falta de realización de acciones de mejora en los tiempos establecidos. Este hallazgo se evidencia en las siguientes situaciones: Hallazgo No. 1055: Esta acción de mejora corresponde a un hallazgo de una auditoría OCI de la vigencia 2021, la cual ha sido reformulada en tres ocasiones. Hasta marzo de 2023, la dependencia no ha formulado acciones de mejora para este hallazgo. Hallazgo No. 1247: Este hallazgo corresponde a la fuente de evaluación por Análisis de Desempeño de los Indicadores, detectado de manera reiterativa en la vigencia 2021. Con corte a marzo de 2023, la dependencia no ha formulado acciones de mejora para este hallazgo. Hallazgo No. 1447: Este hallazgo corresponde a una fuente de evaluación de auditoría al modelo referencial del Sistema de Gestión de Seguridad y Salud en el Trabajo de la vigencia 2022. Hasta marzo de 2023, la dependencia no ha formulado actividades para este hallazgo. Hallazgo No. 1448: Este hallazgo corresponde a una fuente de evaluación de auditoría al modelo referencial del Sistema de Gestión de Seguridad y Salud en el Trabajo de la vigencia 2022. Hasta marzo de 2023, la dependencia no ha formulado actividades para este hallazgo. Estos incumplimientos evidencian la falta de seguimiento y cumplimiento en la implementación de acciones de mejora, lo cual constituye un incumplimiento del numeral 10.2 de la norma ISO 9001:2015."/>
    <m/>
    <x v="7"/>
    <m/>
    <m/>
    <m/>
    <d v="2023-08-29T00:00:00"/>
    <m/>
    <m/>
    <m/>
    <m/>
    <n v="2"/>
    <s v="Al interior de la Subdirección de Talento Humano se evidenció ausencia de apropiación del procedimiento de planes de mejoramiento vigente en la entidad, lo que a su vez, derivó en el desconocimiento de los tiempos y metodología de gestión de las acciones de mejora a cargo de la entidad."/>
    <s v="Realizar una actividad de socialización y capacitación acerca de la gestión de planes de mejoramiento al interior del Ministerio de Educación, con el fin de aumentar la apropiación en los colaboradores de la Subdirección."/>
    <s v="Listado de asistencia"/>
    <s v="Listado de asistencia"/>
    <n v="1"/>
    <m/>
    <m/>
    <s v="David Leonardo Almanza Sanchez / Profesional Especializado"/>
    <s v="Subdirección de Talento Humano"/>
    <m/>
    <m/>
    <m/>
    <m/>
    <m/>
    <m/>
    <m/>
    <m/>
    <m/>
    <m/>
    <m/>
    <m/>
    <m/>
    <m/>
    <m/>
    <m/>
    <m/>
    <m/>
    <m/>
    <m/>
    <x v="7"/>
  </r>
  <r>
    <n v="1724"/>
    <m/>
    <m/>
    <m/>
    <m/>
    <s v="No conformidad"/>
    <m/>
    <s v="Gestión del Talento Humano"/>
    <s v="TH-PR-21, versión 6) y Selección del Talento Humano (código TH-PR-01, versión 4), se ha detectado un incumplimiento de los numerales 7.5.2 y 7.5.3 de la norma ISO 9001:2015. Se ha constatado que los procedimientos no han sido actualizados de acuerdo con los cambios aplicables a la Resolución de encargo 020975 del 3 de noviembre de 2022. Al no contar con los procedimientos actualizados, se compromete la integridad y la efectividad del sistema de gestión de calidad en el proceso de talento humano. Se recomienda tomar acciones correctivas para actualizar y controlar la documentación de manera adecuada, garantizando la conformidad con los requisitos normativos y asegurando la disponibilidad de información actualizada y controlada."/>
    <m/>
    <x v="7"/>
    <m/>
    <m/>
    <m/>
    <d v="2023-08-29T00:00:00"/>
    <m/>
    <m/>
    <m/>
    <m/>
    <n v="1"/>
    <s v="la normativa sobre el derecho preferencial a encargo se actualiza conforme las dinámicas de la entidad a través de actos administrativos internos (resoluciones) y, por tal razón, los procedimientos, no se actualizaban de forma paralela en vista de la volatilidad en la reglamentación."/>
    <s v="Elaborar un procedimiento, donde se articulen los procedimientos actuales de vinculación y selección del talento humano de acuerdo con la normativa vigente en la materia."/>
    <s v="Procedimiento elaborado y aprobado"/>
    <s v="Procedimiento elaborado y aprobado"/>
    <n v="1"/>
    <m/>
    <m/>
    <s v="David Leonardo Almanza Sanchez / Profesional Especializado"/>
    <s v="Subdirección de Talento Humano"/>
    <m/>
    <m/>
    <m/>
    <m/>
    <m/>
    <m/>
    <m/>
    <m/>
    <m/>
    <m/>
    <m/>
    <m/>
    <m/>
    <m/>
    <m/>
    <m/>
    <m/>
    <m/>
    <m/>
    <m/>
    <x v="3"/>
  </r>
  <r>
    <n v="1725"/>
    <m/>
    <m/>
    <m/>
    <m/>
    <s v="No conformidad"/>
    <m/>
    <s v="Gestión del Talento Humano"/>
    <s v="Al validar el indicador ¿Nivel de cobertura actividades de bienestar y capacitación¿ para el primer trimestre de año 2023 se evidencia que el proceso solo nombra que el ¿El total de participantes en actividades de bienestar fue de 1714¿ sin ningún tipo de soporte que lo valide lo que genera un hallazgo de incumplimiento debido a la falta de soportes que validen el total de participantes en actividades de bienestar durante el primer trimestre del año 2023. Sin esta información, no es posible calcular el indicador de Nivel de cobertura de actividades de bienestar y capacitación de manera precisa. Este incumplimiento se identifica al no contar con los registros o documentos que respalden la cantidad de asistentes a las actividades de bienestar y capacitación. La falta de esta información impide realizar el cálculo adecuado del indicador y evaluar el nivel de cobertura logrado en el periodo analizado. Por lo tanto, se recomienda implementar un sistema de registro y seguimiento adecuado que permita obtener y documentar la cantidad de participantes en las actividades de bienestar y capacitación, con el fin de medir y evaluar el indicador de manera efectiva."/>
    <m/>
    <x v="7"/>
    <m/>
    <m/>
    <m/>
    <d v="2023-08-29T00:00:00"/>
    <m/>
    <m/>
    <m/>
    <m/>
    <m/>
    <m/>
    <s v="No registra en el SIG"/>
    <m/>
    <m/>
    <m/>
    <m/>
    <m/>
    <s v="David Leonardo Almanza Sanchez / Profesional Especializado"/>
    <s v="Subdirección de Talento Humano"/>
    <m/>
    <m/>
    <m/>
    <m/>
    <m/>
    <m/>
    <m/>
    <m/>
    <m/>
    <m/>
    <m/>
    <m/>
    <m/>
    <m/>
    <m/>
    <m/>
    <m/>
    <m/>
    <m/>
    <m/>
    <x v="3"/>
  </r>
  <r>
    <n v="1726"/>
    <m/>
    <m/>
    <s v="Informe de auditoría al proceso de bonos pensionales: Instituto Colombiano de Construcciones Escolares – ICCE"/>
    <d v="2023-05-01T00:00:00"/>
    <s v="Oportunidad de Mejora"/>
    <m/>
    <s v="Gestión del Talento Humano"/>
    <s v="Se evidenciaron inconsistencias en el registro de la información certificada frente a los soportes presentados por la entidad. La muestra objeto de revisión correspondió a 34 certificaciones, de las cuales 29 certificaciones (85.29%) se calificaron de forma satisfactoria y cinco (5) de forma insatisfactoria (14.71%)."/>
    <m/>
    <x v="7"/>
    <m/>
    <m/>
    <m/>
    <d v="2023-08-29T00:00:00"/>
    <m/>
    <m/>
    <m/>
    <m/>
    <m/>
    <m/>
    <s v="No registra en el SIG"/>
    <m/>
    <m/>
    <m/>
    <m/>
    <m/>
    <s v="David Leonardo Almanza Sanchez / Profesional Especializado"/>
    <s v="Subdirección de Talento Humano"/>
    <m/>
    <m/>
    <m/>
    <m/>
    <m/>
    <m/>
    <m/>
    <m/>
    <m/>
    <m/>
    <m/>
    <m/>
    <m/>
    <m/>
    <m/>
    <m/>
    <m/>
    <m/>
    <m/>
    <m/>
    <x v="3"/>
  </r>
  <r>
    <n v="1727"/>
    <m/>
    <m/>
    <m/>
    <m/>
    <s v="Oportunidad de Mejora"/>
    <m/>
    <s v="Gestión del Talento Humano"/>
    <s v="De acuerdo con la verificación realizada para el período objeto de revisión se evidenciaron 65 certificaciones expedidas; se generó el proceso de verificación de historia laboral a 27 certificaciones, para 11 (40.74%) se recibió la verificación de la información por parte de la Entidad dentro de los 30 días calendario y para 16 (59.26%) certificaciones la entidad no realizó el proceso de confirmación dentro de los tiempos establecidos. Ver Anexo No. 1 Detalle Confirmación HL"/>
    <m/>
    <x v="7"/>
    <m/>
    <m/>
    <m/>
    <d v="2023-08-29T00:00:00"/>
    <m/>
    <m/>
    <m/>
    <m/>
    <m/>
    <m/>
    <s v="No registra en el SIG"/>
    <m/>
    <m/>
    <m/>
    <m/>
    <m/>
    <s v="David Leonardo Almanza Sanchez / Profesional Especializado"/>
    <s v="Subdirección de Talento Humano"/>
    <m/>
    <m/>
    <m/>
    <m/>
    <m/>
    <m/>
    <m/>
    <m/>
    <m/>
    <m/>
    <m/>
    <m/>
    <m/>
    <m/>
    <m/>
    <m/>
    <m/>
    <m/>
    <m/>
    <m/>
    <x v="3"/>
  </r>
  <r>
    <n v="1728"/>
    <m/>
    <m/>
    <m/>
    <m/>
    <s v="Oportunidad de Mejora"/>
    <m/>
    <s v="Gestión del Talento Humano"/>
    <s v="De acuerdo con la verificación realizada para el período objeto de revisión se evidenciaron 14 certificaciones expedidas, de las cuales seis (6) (42.86%) fueron expedidas dentro de los 15 días hábiles y ocho (8) (57.14%) fueron expedidas por fuera del tiempo establecido. Ver Anexo No. 2 Detalle Oportunidad."/>
    <m/>
    <x v="7"/>
    <m/>
    <m/>
    <m/>
    <d v="2023-08-29T00:00:00"/>
    <m/>
    <m/>
    <m/>
    <m/>
    <n v="1"/>
    <s v="Durante el periodo auditado, la Subdirección de Talento Humano, no contaba con controles asociados al seguimiento de los vencimientos del sistema CETIL."/>
    <s v="Elaborar un informe mensual sobre el cumplimiento de los términos establecidos para el trámite de las solicitudes de certificaciones CETIL"/>
    <s v="Informe sobre cumplimiento CETIL"/>
    <s v="Informe sobre cumplimiento CETIL"/>
    <n v="2"/>
    <m/>
    <m/>
    <s v="David Leonardo Almanza Sanchez / Profesional Especializado"/>
    <s v="Subdirección de Talento Humano"/>
    <m/>
    <m/>
    <m/>
    <m/>
    <m/>
    <m/>
    <m/>
    <m/>
    <m/>
    <m/>
    <m/>
    <m/>
    <m/>
    <m/>
    <m/>
    <m/>
    <m/>
    <m/>
    <m/>
    <m/>
    <x v="3"/>
  </r>
  <r>
    <n v="1729"/>
    <m/>
    <m/>
    <m/>
    <m/>
    <s v="Oportunidad de Mejora"/>
    <m/>
    <s v="Gestión del Talento Humano"/>
    <s v="De acuerdo con la verificación realizada para el período objeto de revisión se evidenciaron 48 certificaciones expedidas, de las cuales 36 (75%) fueron expedidas dentro de los 30 días siguientes y 12 (25%) fueron expedidas por fuera del tiempo establecido. Ver Anexo No. 2 Detalle Oportunidad."/>
    <m/>
    <x v="7"/>
    <m/>
    <m/>
    <m/>
    <d v="2023-08-29T00:00:00"/>
    <m/>
    <m/>
    <m/>
    <m/>
    <n v="1"/>
    <s v="Durante el periodo auditado, la Subdirección de Talento Humano, no contaba con controles asociados al seguimiento de los vencimientos del sistema CETIL."/>
    <s v="Elaborar un informe mensual sobre el cumplimiento de los términos establecidos para el trámite de las solicitudes de certificaciones CETIL"/>
    <s v="Informe de validación cumplimiento de tiempos de respuesta CETIL"/>
    <s v="Informe de validación cumplimiento de tiempos de respuesta CETIL"/>
    <n v="2"/>
    <m/>
    <m/>
    <s v="David Leonardo Almanza Sanchez / Profesional Especializado"/>
    <s v="Subdirección de Talento Humano"/>
    <m/>
    <m/>
    <m/>
    <m/>
    <m/>
    <m/>
    <m/>
    <m/>
    <m/>
    <m/>
    <m/>
    <m/>
    <m/>
    <m/>
    <m/>
    <m/>
    <m/>
    <m/>
    <m/>
    <m/>
    <x v="3"/>
  </r>
  <r>
    <n v="1730"/>
    <m/>
    <m/>
    <s v="Autoevaluación"/>
    <m/>
    <s v="Oportunidad de Mejora"/>
    <m/>
    <s v="Implementación de Política"/>
    <s v="Teniendo en cuenta las dinámicas de la política de Gratuidad es necesario realizar ajustes al procedimiento establecido para la implementación de la misma."/>
    <m/>
    <x v="5"/>
    <m/>
    <m/>
    <m/>
    <d v="2023-08-30T00:00:00"/>
    <m/>
    <m/>
    <m/>
    <m/>
    <n v="1"/>
    <s v="Debido a cambios en la política de Gratuidad es necesario realizar ajustes al procedimiento establecido para la implementación de la misma."/>
    <s v="Actualizar el procedimiento IP-PR-28 Procedimiento para la implementación de la Política de Estado de Gratuidad en la Matrícula"/>
    <s v="Procedimiento actualizado y publicado en el SIG"/>
    <s v="Procedimiento actualizado y publicado en el SIG"/>
    <n v="1"/>
    <d v="2023-09-01T00:00:00"/>
    <d v="2024-03-31T00:00:00"/>
    <s v="Margarita Rosa Jaimes Perez / Profesional Especializado"/>
    <s v="Dirección de Fomento de la Educación Superior"/>
    <m/>
    <m/>
    <m/>
    <m/>
    <m/>
    <m/>
    <m/>
    <m/>
    <m/>
    <m/>
    <m/>
    <m/>
    <m/>
    <m/>
    <m/>
    <m/>
    <m/>
    <m/>
    <m/>
    <m/>
    <x v="6"/>
  </r>
  <r>
    <n v="1731"/>
    <m/>
    <m/>
    <m/>
    <m/>
    <s v="Oportunidad de Mejora"/>
    <m/>
    <s v="Planeación"/>
    <s v="De acuerdo con los informes de la Unidad de Atención al Ciudadano relacionados con las PQRSD de la Oficina Asesora de Planeación y Finanzas, para los meses de: Enero 2023: 77,04 % de oportunidad Marzo 2023; 72,82% en oportunidad Impactando de manera negativa el indicador general del Ministerio,"/>
    <m/>
    <x v="7"/>
    <m/>
    <m/>
    <m/>
    <d v="2023-08-31T00:00:00"/>
    <m/>
    <m/>
    <m/>
    <m/>
    <n v="1"/>
    <s v="Tipificación inadecuada de PQRS."/>
    <s v="Realizar mesa de trabajo con la unidad de atención al ciudadano para articular los criterios de tipificación de PQRS."/>
    <s v="Acta de reunión."/>
    <s v="Acta de reunión."/>
    <n v="1"/>
    <d v="2023-09-01T00:00:00"/>
    <d v="2023-10-31T00:00:00"/>
    <s v="Brandon Galeano Forero / Profesional Especializado"/>
    <s v="Oficina Asesora de Planeación y Finanzas"/>
    <m/>
    <m/>
    <m/>
    <m/>
    <m/>
    <m/>
    <m/>
    <m/>
    <m/>
    <m/>
    <m/>
    <m/>
    <m/>
    <m/>
    <m/>
    <m/>
    <m/>
    <m/>
    <m/>
    <m/>
    <x v="6"/>
  </r>
  <r>
    <n v="1731"/>
    <m/>
    <m/>
    <m/>
    <m/>
    <s v="Oportunidad de Mejora"/>
    <m/>
    <s v="Planeación"/>
    <s v="De acuerdo con los informes de la Unidad de Atención al Ciudadano relacionados con las PQRSD de la Oficina Asesora de Planeación y Finanzas, para los meses de: Enero 2023: 77,04 % de oportunidad Marzo 2023; 72,82% en oportunidad Impactando de manera negativa el indicador general del Ministerio,"/>
    <m/>
    <x v="7"/>
    <m/>
    <m/>
    <m/>
    <d v="2023-08-31T00:00:00"/>
    <m/>
    <m/>
    <m/>
    <m/>
    <n v="2"/>
    <s v="Falta de seguimiento para dar respuesta oportuna a las PQRS asignadas debido a la alta carga laboral."/>
    <s v="Generar alerta semanal sobre el estado de las PQRS con el fin de mejorar tiempos de respuesta."/>
    <s v="Correos electrónicos con matriz de seguimiento."/>
    <s v="Correos electrónicos con matriz de seguimiento."/>
    <n v="16"/>
    <d v="2023-09-01T00:00:00"/>
    <d v="2023-12-29T00:00:00"/>
    <s v="Brandon Galeano Forero / Profesional Especializado"/>
    <s v="Oficina Asesora de Planeación y Finanzas"/>
    <m/>
    <m/>
    <m/>
    <m/>
    <m/>
    <m/>
    <m/>
    <m/>
    <m/>
    <m/>
    <m/>
    <m/>
    <m/>
    <m/>
    <m/>
    <m/>
    <m/>
    <m/>
    <m/>
    <m/>
    <x v="6"/>
  </r>
  <r>
    <n v="1731"/>
    <m/>
    <m/>
    <m/>
    <m/>
    <s v="Oportunidad de Mejora"/>
    <m/>
    <s v="Planeación"/>
    <s v="De acuerdo con los informes de la Unidad de Atención al Ciudadano relacionados con las PQRSD de la Oficina Asesora de Planeación y Finanzas, para los meses de: Enero 2023: 77,04 % de oportunidad Marzo 2023; 72,82% en oportunidad Impactando de manera negativa el indicador general del Ministerio,"/>
    <m/>
    <x v="7"/>
    <m/>
    <m/>
    <m/>
    <d v="2023-08-31T00:00:00"/>
    <m/>
    <m/>
    <m/>
    <m/>
    <n v="3"/>
    <s v="Falta de seguimiento para dar respuesta oportuna a las PQRS asignadas debido a la alta carga laboral."/>
    <s v="Generar alerta respecto a las PQRS próximas a vencer."/>
    <s v="Correo electrónico con matriz seguimiento."/>
    <s v="Correo electrónico con matriz seguimiento."/>
    <n v="16"/>
    <d v="2023-09-01T00:00:00"/>
    <d v="2023-12-29T00:00:00"/>
    <s v="Brandon Galeano Forero / Profesional Especializado"/>
    <s v="Oficina Asesora de Planeación y Finanzas"/>
    <m/>
    <m/>
    <m/>
    <m/>
    <m/>
    <m/>
    <m/>
    <m/>
    <m/>
    <m/>
    <m/>
    <m/>
    <m/>
    <m/>
    <m/>
    <m/>
    <m/>
    <m/>
    <m/>
    <m/>
    <x v="6"/>
  </r>
  <r>
    <n v="1732"/>
    <m/>
    <m/>
    <m/>
    <m/>
    <s v="No conformidad"/>
    <m/>
    <s v="Planeación"/>
    <s v="Calidad: El seguimiento y análisis del proceso se realiza mediante indicadores establecidos dentro del Plan de Acción Institucional y en la Matriz Seguimiento a Proyectos 2023. Riesgos: Se evidenció que tanto para el cuarto trimestre de la vigencia 2022 como para el primer trimestre de 2023, no se reportó monitoreo a los controles de los riesgos de gestión y corrupción o se hizo fuera del plazo establecido en las circulares de reportes emitidas por la Secretaría General y la OAPF del Ministerio de Educación Nacional. Se recomienda anexar soporte documental. Indicadores SIG: Se evidenció que sobre el indicador -Instrumentos de planeación institucional y sectorial formulado y con seguimiento¿ durante el primer trimestre del año 2023, no se reportó el avance dando un porcentaje del 0%. Adicionalmente no se comprobó publicación en el link de transparencia de los siguientes informes: 1.Seguimiento Plan de Acción Institucional IV trimestre 2022 2.Seguimiento Plan de Acción Institucional I trimestre 2023 3.Seguimiento proyectos de inversión I trimestre 2023"/>
    <m/>
    <x v="7"/>
    <m/>
    <m/>
    <m/>
    <d v="2023-08-31T00:00:00"/>
    <m/>
    <m/>
    <m/>
    <m/>
    <n v="1"/>
    <s v="Olvido de tareas por alta carga laboral del personal responsable de los reportes"/>
    <s v="Generar alertas trimestrales resaltando los tiempos establecidos para el reporte y cargue de soportes de indicadores, riesgos e informes en las plataformas establecidas"/>
    <s v="Correos con alertas tempranas generadas"/>
    <s v="Correos con alertas tempranas generadas"/>
    <n v="2"/>
    <d v="2023-09-01T00:00:00"/>
    <d v="2023-12-29T00:00:00"/>
    <s v="Alba Rocio Suarez Paez / Profesional Especializado_x0009_"/>
    <s v="Oficina Asesora de Planeación y Finanzas"/>
    <m/>
    <m/>
    <m/>
    <m/>
    <m/>
    <m/>
    <m/>
    <m/>
    <m/>
    <m/>
    <m/>
    <m/>
    <m/>
    <m/>
    <m/>
    <m/>
    <m/>
    <m/>
    <m/>
    <m/>
    <x v="5"/>
  </r>
  <r>
    <n v="1733"/>
    <m/>
    <m/>
    <m/>
    <m/>
    <s v="Oportunidad de Mejora"/>
    <m/>
    <s v="Gestiòn Documental"/>
    <s v="Durante la auditoría, se identificó un incumplimiento en el control de la información documentada, específicamente en el numeral 7.5.3. El proceso de gestión documental presentó el Plan Institucional de Archivo (PINAR), el Plan de Conservación Documental y el Plan de Preservación Digital, todos con sus respectivas versiones y controles, los cuales se encontraron publicados en la página web de la entidad. Sin embargo, al validar la publicación de la actualización del Programa de Gestión Documental (PGD), se evidenció que este no se encontraba publicado en la plataforma correspondiente. Esta falta de publicación del PGD actualizado representa un incumplimiento en los requisitos de control de la información documentada establecidos en la norma ISO 9001:2015. Se recomienda que se tomen las medidas necesarias para corregir esta situación y asegurar la adecuada publicación y control de la información documentada en el proceso de gestión documental."/>
    <m/>
    <x v="7"/>
    <m/>
    <m/>
    <m/>
    <d v="2023-08-31T00:00:00"/>
    <m/>
    <m/>
    <m/>
    <m/>
    <m/>
    <m/>
    <s v="No registra en el SIG"/>
    <m/>
    <m/>
    <m/>
    <m/>
    <m/>
    <s v="Maryuri Ivone Acosta / Profesional"/>
    <s v="Unidad de Atención al Ciudadano"/>
    <m/>
    <m/>
    <m/>
    <m/>
    <m/>
    <m/>
    <m/>
    <m/>
    <m/>
    <m/>
    <m/>
    <m/>
    <m/>
    <m/>
    <m/>
    <m/>
    <m/>
    <m/>
    <m/>
    <m/>
    <x v="2"/>
  </r>
  <r>
    <n v="1734"/>
    <m/>
    <m/>
    <m/>
    <m/>
    <s v="Oportunidad de Mejora"/>
    <m/>
    <s v="Gestiòn Documental"/>
    <s v="La Oficina de Tecnología y Sistemas de Información definió una matriz de roles y permisos. Sin embargo, no se observó una descripción clara de los roles establecidos, de acuerdo con las validaciones realizadas en el SGDEA, adicionalmente esta matriz no se encuentra completa."/>
    <m/>
    <x v="7"/>
    <m/>
    <m/>
    <m/>
    <d v="2023-09-04T00:00:00"/>
    <m/>
    <m/>
    <m/>
    <m/>
    <n v="1"/>
    <s v="La matriz de roles y permisos del SGDEA en su momento no tenia claros los roles porque no se habían ajustado y estaba incompleta por la implementación"/>
    <s v="Cargar la matriz de roles y permisos establecidos, de acuerdo con las validaciones realizadas en el SGDEA."/>
    <s v="Matriz de Roles y permisos del SGDEA"/>
    <s v="Matriz de Roles y permisos del SGDEA"/>
    <n v="1"/>
    <m/>
    <m/>
    <s v="Mariela Saavedra Cruz"/>
    <s v="Unidad de Atención al Ciudadano"/>
    <m/>
    <m/>
    <m/>
    <m/>
    <m/>
    <m/>
    <m/>
    <m/>
    <m/>
    <m/>
    <m/>
    <m/>
    <m/>
    <m/>
    <m/>
    <m/>
    <m/>
    <m/>
    <m/>
    <m/>
    <x v="2"/>
  </r>
  <r>
    <n v="1735"/>
    <m/>
    <m/>
    <m/>
    <m/>
    <s v="Hallazgo"/>
    <m/>
    <s v="Gestiòn Documental"/>
    <s v="Se validó en el SGDEA con el perfil ¿Profesional¿ la opción ¿Consulta avanzada de documentos¿, se observó, que esta no cuenta con restricción para la visualización de los documentos. Sin embargo, en las otras opciones de consulta presenta con acceso denegado. Lo anterior, incumple con lo estipulado en la RESOLUCIÓN N° 001519 DE 24 DE AGOSTO DE 2020 Por la cual se definen los estándares y directrices para publicar la información señalada en la Ley 1712 del 2014 y se definen los requisitos materia de acceso a la información pública, accesibilidad web, seguridad digital, y datos abiertos, numeral 3.2 Condiciones de Seguridad Digital del anexo 3, el cual señala: Los sujetos obligados deberán implementar los siguientes controles en el desarrollo de sitios web y aplicaciones¿ ¿Implementar o exigir controles de seguridad relacionados con el control de la autenticación, definición de roles y privilegios y separación de funciones¿"/>
    <m/>
    <x v="7"/>
    <m/>
    <m/>
    <m/>
    <d v="2023-09-04T00:00:00"/>
    <m/>
    <m/>
    <m/>
    <m/>
    <m/>
    <m/>
    <s v="No registra en el SIG"/>
    <m/>
    <m/>
    <m/>
    <m/>
    <m/>
    <s v="Maryuri Ivone Acosta / Profesional"/>
    <s v="Unidad de Atención al Ciudadano"/>
    <m/>
    <m/>
    <m/>
    <m/>
    <m/>
    <m/>
    <m/>
    <m/>
    <m/>
    <m/>
    <m/>
    <m/>
    <m/>
    <m/>
    <m/>
    <m/>
    <m/>
    <m/>
    <m/>
    <m/>
    <x v="2"/>
  </r>
  <r>
    <n v="1736"/>
    <m/>
    <m/>
    <m/>
    <m/>
    <s v="Oportunidad de Mejora"/>
    <m/>
    <s v="Gestiòn Documental"/>
    <s v="El proceso de Gestión Documental ha sido debidamente identificado y se encuentra ubicado en el Mapa de Procesos del MEN. Este proceso cuenta con indicadores que nos permiten medir su desempeño de manera efectiva. A pesar de ello, en la caracterización del Proceso de Gestión Documental, no se ha evidenciado la interacción y relación que tiene con el proceso de Servicio al Ciudadano. Por lo tanto, es necesario revisar y actualizar la caracterización de ambos procesos para identificar de manera clara y precisa cómo se complementan y cómo las actividades de Gestión Documental pueden contribuir al mejoramiento del proceso de Servicio al Ciudadano. Esta integración permitirá fortalecer nuestra capacidad para atender las necesidades y requerimientos de los ciudadanos de manera ágil y efectiva. Lo anterior podría incumplir con el numeral 4.4. Sistema de Gestión de Calidad y sus Procesos, de la ISO 9001:2015"/>
    <m/>
    <x v="7"/>
    <m/>
    <m/>
    <m/>
    <d v="2023-09-04T00:00:00"/>
    <m/>
    <m/>
    <m/>
    <m/>
    <n v="1"/>
    <s v="El proceso de Gestión Documental ha sido debidamente identificado y se encuentra ubicado en el Mapa de Procesos del MEN. Este proceso cuenta con indicadores que nos permiten medir su desempeño de manera efectiva. A pesar de ello, en la caracterización del Proceso de Gestión Documental, no se ha evidenciado la interacción y relación que tiene con el proceso de Servicio al Ciudadano. Por lo tanto, es necesario revisar y actualizar la caracterización de ambos procesos para identificar de manera clara y precisa cómo se complementan y cómo las actividades de Gestión Documental pueden contribuir al mejoramiento del proceso de Servicio al Ciudadano. Esta integración permitirá fortalecer nuestra capacidad para atender las necesidades y requerimientos de los ciudadanos de manera ágil y efectiva. Lo anterior podría incumplir con el numeral 4.4. Sistema de Gestión de Calidad y sus Procesos, de la ISO 9001:2015"/>
    <s v="Realizar la actualización de la la caracterización del Proceso de Gestión Documental."/>
    <s v="Caracterización actualizada"/>
    <s v="Caracterización actualizada"/>
    <n v="1"/>
    <d v="2023-10-01T00:00:00"/>
    <d v="2024-03-30T00:00:00"/>
    <s v="Maryuri Ivone Acosta / Profesional"/>
    <s v="Unidad de Atención al Ciudadano"/>
    <m/>
    <m/>
    <m/>
    <m/>
    <m/>
    <m/>
    <m/>
    <m/>
    <m/>
    <m/>
    <m/>
    <m/>
    <m/>
    <m/>
    <m/>
    <m/>
    <m/>
    <m/>
    <m/>
    <m/>
    <x v="2"/>
  </r>
  <r>
    <n v="1737"/>
    <m/>
    <m/>
    <m/>
    <m/>
    <s v="Hallazgo"/>
    <m/>
    <s v="Gestiòn Documental"/>
    <s v="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
    <m/>
    <x v="7"/>
    <m/>
    <m/>
    <m/>
    <d v="2023-09-04T00:00:00"/>
    <m/>
    <m/>
    <m/>
    <m/>
    <n v="1"/>
    <s v="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
    <s v="Actualizar el plan Sistema Integrado de Conservación"/>
    <s v="Plan Manual Sistema Integrado de Conservación SIC actualizado."/>
    <s v="Plan Manual Sistema Integrado de Conservación SIC actualizado."/>
    <n v="1"/>
    <d v="2023-10-01T00:00:00"/>
    <d v="2024-04-30T00:00:00"/>
    <s v="Maryuri Ivone Acosta / Profesional"/>
    <s v="Unidad de Atención al Ciudadano"/>
    <m/>
    <m/>
    <m/>
    <m/>
    <m/>
    <m/>
    <m/>
    <m/>
    <m/>
    <m/>
    <m/>
    <m/>
    <m/>
    <m/>
    <m/>
    <m/>
    <m/>
    <m/>
    <m/>
    <m/>
    <x v="2"/>
  </r>
  <r>
    <n v="1737"/>
    <m/>
    <m/>
    <m/>
    <m/>
    <s v="Hallazgo"/>
    <m/>
    <s v="Gestiòn Documental"/>
    <s v="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
    <m/>
    <x v="7"/>
    <m/>
    <m/>
    <m/>
    <d v="2023-09-04T00:00:00"/>
    <m/>
    <m/>
    <m/>
    <m/>
    <n v="2"/>
    <s v="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
    <s v="Publicar el plan Sistema Integrado de Conservación en la página del MEN"/>
    <s v="Evidencia de publicación del Manual Sistema Integrado de Conservación SIC en la página del MEN"/>
    <s v="Evidencia de publicación del Manual Sistema Integrado de Conservación SIC en la página del MEN"/>
    <n v="1"/>
    <d v="2023-10-01T00:00:00"/>
    <d v="2024-04-30T00:00:00"/>
    <s v="Maryuri Ivone Acosta / Profesional"/>
    <s v="Unidad de Atención al Ciudadano"/>
    <m/>
    <m/>
    <m/>
    <m/>
    <m/>
    <m/>
    <m/>
    <m/>
    <m/>
    <m/>
    <m/>
    <m/>
    <m/>
    <m/>
    <m/>
    <m/>
    <m/>
    <m/>
    <m/>
    <m/>
    <x v="2"/>
  </r>
  <r>
    <n v="1737"/>
    <m/>
    <m/>
    <m/>
    <m/>
    <s v="Hallazgo"/>
    <m/>
    <s v="Gestiòn Documental"/>
    <s v="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
    <m/>
    <x v="7"/>
    <m/>
    <m/>
    <m/>
    <d v="2023-09-04T00:00:00"/>
    <m/>
    <m/>
    <m/>
    <m/>
    <n v="3"/>
    <s v="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
    <s v="Eliminar del SIG el plan Sistema Integrado de Conservación ya que este no requiere que esté publicado en el SIG sino solo en la página del MEN."/>
    <s v="Evidencia de eliminación en el SIG"/>
    <s v="Evidencia de eliminación en el SIG"/>
    <n v="1"/>
    <d v="2023-10-01T00:00:00"/>
    <d v="2024-04-30T00:00:00"/>
    <s v="Maryuri Ivone Acosta / Profesional"/>
    <s v="Unidad de Atención al Ciudadano"/>
    <m/>
    <m/>
    <m/>
    <m/>
    <m/>
    <m/>
    <m/>
    <m/>
    <m/>
    <m/>
    <m/>
    <m/>
    <m/>
    <m/>
    <m/>
    <m/>
    <m/>
    <m/>
    <m/>
    <m/>
    <x v="2"/>
  </r>
  <r>
    <n v="1738"/>
    <m/>
    <m/>
    <m/>
    <m/>
    <s v="Oportunidad de Mejora"/>
    <m/>
    <s v="Servicio al Ciudadano"/>
    <s v="El proceso de Servicio al Ciudadano hace parte integral del proceso misional de conformidad con la Resolución 17564 de 2019. Sin embargo, en auditoria se pudo establecer debilidad en la implementación, el mantenimiento y la mejora continua respecto del proceso y sus interacciones ya que de acuerdo con la caracterización de Servicio al Ciudadano y la entrevista realizada al equipo de la Unidad de Atención al Ciudadano, se especificó al equipo auditor que el proceso de Gestión Documental interactúa con el proceso de Servicio al Ciudadano en materia de gestión de PQRSDF, sin que este sea un elemento identificado como entrada o salida en el marco del ciclo PHVA del proceso de Servicio al Ciudadano de acuerdo con la ¿Caracterización del Proceso¿, incumpliendo de esta manera lo establecido con el numeral 4.4.1 Sistema de Gestión de la Calidad, y sus procesos."/>
    <m/>
    <x v="7"/>
    <m/>
    <m/>
    <m/>
    <d v="2023-09-04T00:00:00"/>
    <m/>
    <m/>
    <m/>
    <m/>
    <n v="1"/>
    <s v="El proceso de Servicio al Ciudadano hace parte integral del proceso misional de conformidad con la Resolución 17564 de 2019. Sin embargo, en auditoria se pudo establecer debilidad en la implementación, el mantenimiento y la mejora continua respecto del proceso y sus interacciones ya que de acuerdo con la caracterización de Servicio al Ciudadano y la entrevista realizada al equipo de la Unidad de Atención al Ciudadano, se especificó al equipo auditor que el proceso de Gestión Documental interactúa con el proceso de Servicio al Ciudadano en materia de gestión de PQRSDF, sin que este sea un elemento identificado como entrada o salida en el marco del ciclo PHVA del proceso de Servicio al Ciudadano de acuerdo con la ¿Caracterización del Proceso¿, incumpliendo de esta manera lo establecido con el numeral 4.4.1 Sistema de Gestión de la Calidad, y sus procesos."/>
    <s v="Realizar la actualización de la caracterización de Servicio al Ciudadano."/>
    <s v="Caracterización actualizada y publicada en el SIG."/>
    <s v="Caracterización actualizada y publicada en el SIG."/>
    <n v="1"/>
    <d v="2023-10-01T00:00:00"/>
    <d v="2024-03-31T00:00:00"/>
    <s v="Maryuri Ivone Acosta / Profesional"/>
    <s v="Unidad de Atención al Ciudadano"/>
    <m/>
    <m/>
    <m/>
    <m/>
    <m/>
    <m/>
    <m/>
    <m/>
    <m/>
    <m/>
    <m/>
    <m/>
    <m/>
    <m/>
    <m/>
    <m/>
    <m/>
    <m/>
    <m/>
    <m/>
    <x v="2"/>
  </r>
  <r>
    <n v="1739"/>
    <m/>
    <m/>
    <m/>
    <m/>
    <s v="Oportunidad de Mejora"/>
    <m/>
    <s v="Servicio al Ciudadano"/>
    <s v="El proceso de Servicio al Ciudadano no ha tomado acciones para controlar y corregir las situaciones encontradas de acuerdo con los planes de mejora con código 1483, 1502, 1503 registrados en el SIG, los cuales se encuentran vencidos en términos y sin avances, incumpliendo lo establecido en el numeral 10.2 No conformidad y Acción Correctiva de la NTC ISO 9001:2015."/>
    <m/>
    <x v="7"/>
    <m/>
    <m/>
    <m/>
    <d v="2023-09-04T00:00:00"/>
    <m/>
    <m/>
    <m/>
    <m/>
    <m/>
    <m/>
    <s v="No registra en el SIG"/>
    <m/>
    <m/>
    <m/>
    <m/>
    <m/>
    <s v="Maryuri Ivone Acosta / Profesional"/>
    <s v="Unidad de Atención al Ciudadano"/>
    <m/>
    <m/>
    <m/>
    <m/>
    <m/>
    <m/>
    <m/>
    <m/>
    <m/>
    <m/>
    <m/>
    <m/>
    <m/>
    <m/>
    <m/>
    <m/>
    <m/>
    <m/>
    <m/>
    <m/>
    <x v="2"/>
  </r>
  <r>
    <n v="1740"/>
    <m/>
    <m/>
    <m/>
    <m/>
    <s v="Oportunidad de Mejora"/>
    <m/>
    <s v="Servicio al Ciudadano"/>
    <s v="Notificaciones Actos Administrativos Verificados los actos administrativos indicados en la muestra se observa que el documento de notificación señala: ¿En el acto administrativo adjunto usted podrá verificar si contra este proceden los recursos de reposición yo apelación, los cuales deberán interponerse por escrito ante el funcionario que dictó la decisión, en la diligencia de notificación personal o dentro de los diez (10) días siguientes a ella (término común para los dos recursos), o a la notificación por aviso, o al vencimiento del término de publicación según el caso¿ El texto señalado no cumple respecto de lo ordenado por la norma ya que no establece con claridad los recursos que legalmente proceden contra el acto administrativo notificado, sino que remite al acto notificado, para que el interesado pueda conocer los recursos que puede interponer, asimismo dicho texto se refiere a diligencia de notificación personal o por aviso, lo que resulta impreciso, ya que se está realizando una notificación electrónica, por lo que conforme con el Artículo 67 del CPACA, debe indicarse con claridad el recurso que procede, el termino y los medios para presentaciones y notificaciones"/>
    <m/>
    <x v="7"/>
    <m/>
    <m/>
    <m/>
    <d v="2023-09-04T00:00:00"/>
    <m/>
    <m/>
    <m/>
    <m/>
    <n v="1"/>
    <s v="Notificaciones Actos Administrativos Verificados los actos administrativos indicados en la muestra se observa que el documento de notificación señala: ¿En el acto administrativo adjunto usted podrá verificar si contra este proceden los recursos de reposición yo apelación, los cuales deberán interponerse por escrito ante el funcionario que dictó la decisión, en la diligencia de notificación personal o dentro de los diez (10) días siguientes a ella (término común para los dos recursos), o a la notificación por aviso, o al vencimiento del término de publicación según el caso¿ El texto señalado no cumple respecto de lo ordenado por la norma ya que no establece con claridad los recursos que legalmente proceden contra el acto administrativo notificado, sino que remite al acto notificado, para que el interesado pueda conocer los recursos que puede interponer, asimismo dicho texto se refiere a diligencia de notificación personal o por aviso, lo que resulta impreciso, ya que se está realizando una notificación electrónica, por lo que conforme con el Artículo 67 del CPACA, debe indicarse con claridad el recurso que procede, el termino y los medios para presentaciones y notificaciones"/>
    <s v="Realizar actualización de los formatos para la notificación electrónica y la notificación por aviso, incluyendo los recursos que le proceden al acto administrativo a notificar."/>
    <s v="Formatos para notificación electrónica y por aviso actualizados"/>
    <s v="Formatos para notificación electrónica y por aviso actualizados"/>
    <n v="1"/>
    <d v="2023-11-01T00:00:00"/>
    <d v="2024-01-31T00:00:00"/>
    <s v="Maryuri Ivone Acosta / Profesional"/>
    <s v="Unidad de Atención al Ciudadano"/>
    <m/>
    <m/>
    <m/>
    <m/>
    <m/>
    <m/>
    <m/>
    <m/>
    <m/>
    <m/>
    <m/>
    <m/>
    <m/>
    <m/>
    <m/>
    <m/>
    <m/>
    <m/>
    <m/>
    <m/>
    <x v="2"/>
  </r>
  <r>
    <n v="1741"/>
    <m/>
    <m/>
    <m/>
    <m/>
    <s v="Oportunidad de Mejora"/>
    <m/>
    <s v="Servicio al Ciudadano"/>
    <s v="Interoperabilidad Trámites, digitalización y automatización de trámites y su realización en línea. En lo validado junto a la Subdirección de Desarrollo Organizacional y la Oficina de Tecnologia y Sistemas de Información, se encontró que la Agencia Nacional de Gobierno Digital requirió algunos ajustes en el trámite de Legalizaciones. Sin embargo, estos no cumplieron con las especificaciones solicitadas. Hasta el momento, la Oficina de Tecnologia y Sistemas de Información no ha recibido respuesta, no obstante, tampoco se ha gestionado, para que el trámite cumpla con las condiciones necesarias y sea interoperable por medio de la plataforma establecida por el estado colombiano."/>
    <m/>
    <x v="7"/>
    <m/>
    <m/>
    <m/>
    <d v="2023-09-04T00:00:00"/>
    <m/>
    <m/>
    <m/>
    <m/>
    <m/>
    <m/>
    <s v="No registra en el SIG"/>
    <m/>
    <m/>
    <m/>
    <m/>
    <m/>
    <s v="Maryuri Ivone Acosta / Profesional"/>
    <s v="Unidad de Atención al Ciudadano"/>
    <m/>
    <m/>
    <m/>
    <m/>
    <m/>
    <m/>
    <m/>
    <m/>
    <m/>
    <m/>
    <m/>
    <m/>
    <m/>
    <m/>
    <m/>
    <m/>
    <m/>
    <m/>
    <m/>
    <m/>
    <x v="2"/>
  </r>
  <r>
    <n v="1742"/>
    <m/>
    <m/>
    <m/>
    <m/>
    <s v="Oportunidad de Mejora"/>
    <m/>
    <s v="Servicio al Ciudadano"/>
    <s v="El proceso de Servicio al Ciudadano debe asegurarse de poder lograr los resultados previstos, evaluando la eficacia de las acciones así como la prevención o reducción de los efectos no deseados en materia de riesgos, toda vez que en la matriz de riesgos de gestión no se observó la aplicación adecuada de la determinación del riesgo residual ya que no se tuvo en cuenta lo enunciado en la Guía para la administración del riesgo y el diseño de controles en entidades públicas versión 6, en materia del análisis del riesgo, omitiéndose la asociación de ¿la exposición del riesgo¿ del proceso en relación con la probabilidad inherente, es decir fijándose adecuadamente el número de veces que pasa por el punto de riesgo la actividad en un período de un año, incumpliendo lo establecido en numeral 6.1 Acciones para abordar riesgos y oportunidades de la ISO 9001:2015, así como lo concerniente en la Guía para la administración del riesgo y el diseño de controles en entidades públicas V5 DAFP, ítem 3.1 Análisis de riesgos."/>
    <m/>
    <x v="7"/>
    <m/>
    <m/>
    <m/>
    <d v="2023-09-04T00:00:00"/>
    <m/>
    <m/>
    <m/>
    <m/>
    <n v="1"/>
    <s v="Falta de conocimiento de la metodología de administración del riesgo"/>
    <s v="Solicitar mesa de ayuda a la SDO para fortalecer la metodología del diligenciamiento de la matriz de riesgos en servicio al Ciudadano en donde se involucren las personas del equipo involucradas en el proceso."/>
    <s v="Soporte de la sesión de capacitación de mesa de ayuda SDO."/>
    <s v="Soporte de la sesión de capacitación de mesa de ayuda SDO."/>
    <n v="1"/>
    <m/>
    <m/>
    <s v="Maryuri Ivone Acosta / Profesional"/>
    <s v="Unidad de Atención al Ciudadano"/>
    <m/>
    <m/>
    <m/>
    <m/>
    <m/>
    <m/>
    <m/>
    <m/>
    <m/>
    <m/>
    <m/>
    <m/>
    <m/>
    <m/>
    <m/>
    <m/>
    <m/>
    <m/>
    <m/>
    <m/>
    <x v="2"/>
  </r>
  <r>
    <n v="1742"/>
    <m/>
    <m/>
    <m/>
    <m/>
    <s v="Oportunidad de Mejora"/>
    <m/>
    <s v="Servicio al Ciudadano"/>
    <s v="El proceso de Servicio al Ciudadano debe asegurarse de poder lograr los resultados previstos, evaluando la eficacia de las acciones así como la prevención o reducción de los efectos no deseados en materia de riesgos, toda vez que en la matriz de riesgos de gestión no se observó la aplicación adecuada de la determinación del riesgo residual ya que no se tuvo en cuenta lo enunciado en la Guía para la administración del riesgo y el diseño de controles en entidades públicas versión 6, en materia del análisis del riesgo, omitiéndose la asociación de ¿la exposición del riesgo¿ del proceso en relación con la probabilidad inherente, es decir fijándose adecuadamente el número de veces que pasa por el punto de riesgo la actividad en un período de un año, incumpliendo lo establecido en numeral 6.1 Acciones para abordar riesgos y oportunidades de la ISO 9001:2015, así como lo concerniente en la Guía para la administración del riesgo y el diseño de controles en entidades públicas V5 DAFP, ítem 3.1 Análisis de riesgos."/>
    <m/>
    <x v="7"/>
    <m/>
    <m/>
    <m/>
    <d v="2023-09-04T00:00:00"/>
    <m/>
    <m/>
    <m/>
    <m/>
    <n v="2"/>
    <s v="Falta de conocimiento de la metodología de administración del riesgo"/>
    <s v="Realizar el ajuste de la matriz de riesgos de Servicio al Ciudadano con los datos reales para que se vea reflejado en el primer trimestre del 2024, de acuerdo a los lineamientos establecidos por la Unidad de atención al Ciudadano y por la SDO."/>
    <s v="Soporte de matriz de riesgos ajustada."/>
    <s v="Soporte de matriz de riesgos ajustada."/>
    <n v="1"/>
    <m/>
    <m/>
    <s v="Maryuri Ivone Acosta / Profesional"/>
    <s v="Unidad de Atención al Ciudadano"/>
    <m/>
    <m/>
    <m/>
    <m/>
    <m/>
    <m/>
    <m/>
    <m/>
    <m/>
    <m/>
    <m/>
    <m/>
    <m/>
    <m/>
    <m/>
    <m/>
    <m/>
    <m/>
    <m/>
    <m/>
    <x v="10"/>
  </r>
  <r>
    <n v="1743"/>
    <m/>
    <m/>
    <m/>
    <m/>
    <s v="Oportunidad de Mejora"/>
    <m/>
    <s v="Servicio al Ciudadano"/>
    <s v="La UAC debe propender por efectuar revisión del procedimiento de PQRSD SC-PR-02 V8, toda vez que se identificó la necesidad de su actualización en actividades relacionadas con el flujo de la operación, actividad 1.1 ¿Recibir la PQRSDF, asociando varios procedimientos entre ellos atención a periodistas¿"/>
    <m/>
    <x v="7"/>
    <m/>
    <m/>
    <m/>
    <d v="2023-09-04T00:00:00"/>
    <m/>
    <m/>
    <m/>
    <m/>
    <n v="1"/>
    <s v="La UAC debe propender por efectuar revisión del procedimiento de PQRSD SC-PR-02 V8, toda vez que se identificó la necesidad de su actualización en actividades relacionadas con el flujo de la operación, actividad 1.1 ¿Recibir la PQRSDF, asociando varios procedimientos entre ellos atención a periodistas¿"/>
    <s v="Realizar actualización del procedimiento de PQRSD SC-PR-02 V8"/>
    <s v="procedimiento actualizado"/>
    <s v="procedimiento actualizado"/>
    <n v="1"/>
    <d v="2023-10-01T00:00:00"/>
    <d v="2024-03-31T00:00:00"/>
    <s v="Maryuri Ivone Acosta / Profesional"/>
    <s v="Unidad de Atención al Ciudadano"/>
    <m/>
    <m/>
    <m/>
    <m/>
    <m/>
    <m/>
    <m/>
    <m/>
    <m/>
    <m/>
    <m/>
    <m/>
    <m/>
    <m/>
    <m/>
    <m/>
    <m/>
    <m/>
    <m/>
    <m/>
    <x v="2"/>
  </r>
  <r>
    <n v="1744"/>
    <m/>
    <m/>
    <m/>
    <m/>
    <s v="Hallazgo"/>
    <m/>
    <s v="Servicio al Ciudadano"/>
    <s v="Con el radicado 2023-ER-084721 de la Contraloría General de la República, el cual se recibió de acuerdo con la trazabilidad del sistema el 8 de febrero de 2023, cuyo asunto fue: ¿Respuesta prórroga solicitud de información Sentencia T - 302 de 2017¿ y por medio del cual, el ente de control manifestó en el contenido de la comunicación que el tiempo límite para la respuesta era el viernes 10 de febrero de 2023, y que estuvo bajo la asignación del equipo de entes de control por un tiempo de 6 días hábiles, siendo asignado a la Oficina de Control Interno el 17 de febrero mediante el SGDEA y por correo electrónico, se observó modificaciones a los términos establecidos para la fecha de cierre en dos ocasiones, así: Por retipificación los días 15 y 17 de febrero de 2023, estas circunstancias también fueron generadas con los radicados 2023-ER-062633 la cual fue recibida el 1 de febrero y retipificado el 15 de febrero y notificado a las áreas el 20 de febrero y 2023-ER-066411 recibida el 2 de febrero con retipificación hasta el 17 de febrero, incumpliendo lo establecido en el PROCEDIMIENTO DE GESTIÓN PQRSDF SC-PR-02 V8 DEFINICIONES Y TÉRMINOS PARA RESOLVER LAS PQRSDF, ítem 12 y actividad 1.2, así como lo establecido en la Ley 1755 de 2015 ¿Por medio de la cual se regula el Derecho Fundamental de Petición y se sustituye un título del Código de Procedimiento Administrativo y de lo Contencioso Administrativo¿."/>
    <m/>
    <x v="7"/>
    <m/>
    <m/>
    <m/>
    <d v="2023-09-04T00:00:00"/>
    <m/>
    <m/>
    <m/>
    <m/>
    <m/>
    <m/>
    <s v="No registra en el SIG"/>
    <m/>
    <m/>
    <m/>
    <m/>
    <m/>
    <s v="Maryuri Ivone Acosta / Profesional"/>
    <s v="Unidad de Atención al Ciudadano"/>
    <m/>
    <m/>
    <m/>
    <m/>
    <m/>
    <m/>
    <m/>
    <m/>
    <m/>
    <m/>
    <m/>
    <m/>
    <m/>
    <m/>
    <m/>
    <m/>
    <m/>
    <m/>
    <m/>
    <m/>
    <x v="2"/>
  </r>
  <r>
    <n v="1745"/>
    <m/>
    <m/>
    <m/>
    <m/>
    <s v="No conformidad"/>
    <m/>
    <s v="Servicio al Ciudadano"/>
    <s v="Se observaron modificaciones a los términos establecidos para las fechas de cierre de los siguiente radicados 2023-ER-084721 de la Contraloría General de la República. 2023-ER-062633 y 2023-ER-066411, retipificándose y afectando el indicador de oportunidad. Nota: Se señaló hallazgo en auditoria basada en riesgos, por lo tanto, se debe formular un solo plan de mejoramiento."/>
    <m/>
    <x v="7"/>
    <m/>
    <m/>
    <m/>
    <d v="2023-09-04T00:00:00"/>
    <m/>
    <m/>
    <m/>
    <m/>
    <m/>
    <m/>
    <s v="No registra en el SIG"/>
    <m/>
    <m/>
    <m/>
    <m/>
    <m/>
    <s v="Maryuri Ivone Acosta / Profesional"/>
    <s v="Unidad de Atención al Ciudadano"/>
    <m/>
    <m/>
    <m/>
    <m/>
    <m/>
    <m/>
    <m/>
    <m/>
    <m/>
    <m/>
    <m/>
    <m/>
    <m/>
    <m/>
    <m/>
    <m/>
    <m/>
    <m/>
    <m/>
    <m/>
    <x v="2"/>
  </r>
  <r>
    <n v="1746"/>
    <m/>
    <m/>
    <m/>
    <m/>
    <s v="No conformidad"/>
    <m/>
    <s v="Servicio al Ciudadano"/>
    <s v="El Viceministerio de Educación Superior, no ha logrado la conformidad de los requisitos asociados al trámite y la gestión de PQRSDF, por cuanto en auditoria se pudo establecer que no existe una adecuada planificación, implementación y control de los procesos internos asociados a la gestión de las siguientes dependencias, Grupo de Convalidaciones, Dirección de Calidad de la Educación Superior, Despacho del Viceministerio de Educación Superior, Grupo de Convalidaciones y Subdirección de Apoyo a la Gestión de las IES de acuerdo con los resultados de la gestión del indicador de oportunidad inferior al 80% por estas dependencias afectando adicionalmente la base histórica de PQRSDF de peticiones abiertas extemporáneas que datan del 2018, aún sin resolver. Lo anterior, incumple lo establecido en el numeral 8.1 Planificación y Control Operacional de la ISO 9001:2015. *NC para el Viceministerio de Educación Superior, sus Direcciones y Subdirecciones."/>
    <m/>
    <x v="7"/>
    <m/>
    <m/>
    <m/>
    <d v="2023-09-04T00:00:00"/>
    <m/>
    <m/>
    <m/>
    <m/>
    <n v="1"/>
    <s v="En su momento no existía un seguimiento y planificación por parte del líder para controlar los procesos internos al momento de recibir los informes de oportunidad, por lo que no existía un plan de acción para mitigar los vencimientos o los extemporáneos en el área"/>
    <s v="Realizar seguimiento trimestral de las PQRSD extemporáneas"/>
    <s v="Reporte PQRSD de la dependencia"/>
    <s v="Reporte PQRSD de la dependencia"/>
    <n v="2"/>
    <m/>
    <m/>
    <s v="Andrea Camila Riaño Ortiz "/>
    <s v="Dirección de Calidad para la Educación Superior"/>
    <m/>
    <m/>
    <m/>
    <m/>
    <m/>
    <m/>
    <m/>
    <m/>
    <m/>
    <m/>
    <m/>
    <m/>
    <m/>
    <m/>
    <m/>
    <m/>
    <m/>
    <m/>
    <m/>
    <m/>
    <x v="2"/>
  </r>
  <r>
    <n v="1747"/>
    <m/>
    <m/>
    <s v="CGR-CDSECTCRD No. 017 Departamento de Córdoba y Municipios de Montería y Sahagún vigencia 2022"/>
    <d v="2023-06-01T00:00:00"/>
    <s v="Hallazgo"/>
    <m/>
    <s v="Implementación de Política"/>
    <s v="Hallazgo No. 10 Contrato de Obra No. 1380-1321-2020 Grupo 43 ¿ Frente de Obra IE Ranchería Sede los Placeres de Don Gabriel del municipio de Sahagún. Se observa deterioro y presencia general de grietas y fracturas totales en elementos estructurales de las obras ejecutados en cumplimiento del contrato de Obra, lo que denota incumplimiento del objeto contractual, ocasionando un presunto detrimento al patrimonio público en cuantía de $596.714.346."/>
    <s v="Mecanismos de Evaluación Externa"/>
    <x v="8"/>
    <m/>
    <m/>
    <m/>
    <d v="2023-09-26T00:00:00"/>
    <m/>
    <m/>
    <m/>
    <m/>
    <n v="1"/>
    <s v="Se evidenciaron deterioros tales como fisuras y grietas que impactan de manera significativo el mejoramiento ejecutado y pone en entredicho el cumplimiento del objeto contractual por baja calidad y/o deficiencia en el proceso constructivo de las obras ejecutadas."/>
    <s v="Ajustar el documento de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4"/>
  </r>
  <r>
    <n v="1747"/>
    <m/>
    <m/>
    <s v="CGR-CDSECTCRD No. 017 Departamento de Córdoba y Municipios de Montería y Sahagún vigencia 2022"/>
    <d v="2023-06-01T00:00:00"/>
    <s v="Hallazgo"/>
    <m/>
    <s v="Implementación de Política"/>
    <s v="Hallazgo No. 10 Contrato de Obra No. 1380-1321-2020 Grupo 43 ¿ Frente de Obra IE Ranchería Sede los Placeres de Don Gabriel del municipio de Sahagún. Se observa deterioro y presencia general de grietas y fracturas totales en elementos estructurales de las obras ejecutados en cumplimiento del contrato de Obra, lo que denota incumplimiento del objeto contractual, ocasionando un presunto detrimento al patrimonio público en cuantía de $596.714.346."/>
    <s v="Mecanismos de Evaluación Externa"/>
    <x v="8"/>
    <m/>
    <m/>
    <m/>
    <d v="2023-09-26T00:00:00"/>
    <m/>
    <m/>
    <m/>
    <m/>
    <n v="2"/>
    <s v="Se evidenciaron deterioros tales como fisuras y grietas que impactan de manera significativo el mejoramiento ejecutado y pone en entredicho el cumplimiento del objeto contractual por baja calidad y/o deficiencia en el proceso constructivo de las obras ejecutadas."/>
    <s v="Socialización documento LINEAMIENTOS GENERALES DE MATERIALIDAD Y ACABADOS."/>
    <s v="Soporte de la socialización"/>
    <s v="Soporte de la socialización"/>
    <n v="1"/>
    <d v="2023-08-01T00:00:00"/>
    <d v="2024-05-31T00:00:00"/>
    <s v="Margarita Paramo / Profesional Especializado"/>
    <s v="FFIE"/>
    <m/>
    <m/>
    <m/>
    <m/>
    <m/>
    <m/>
    <m/>
    <m/>
    <m/>
    <m/>
    <m/>
    <m/>
    <m/>
    <m/>
    <m/>
    <m/>
    <m/>
    <m/>
    <m/>
    <m/>
    <x v="4"/>
  </r>
  <r>
    <n v="1748"/>
    <m/>
    <m/>
    <s v="CGR-CDSECTCRD No. 017 Departamento de Córdoba y Municipios de Montería y Sahagún vigencia 2022"/>
    <d v="2023-06-01T00:00:00"/>
    <s v="Hallazgo"/>
    <m/>
    <s v="Implementación de Política"/>
    <s v="Hallazgo No. 11 Contrato de obra 1380-1268-2020 ¿ I.E. Guacharacal Sede Principal, Municipio de San Carlos Córdoba. Para el contrato de obra 1380-1268-2020, mediante el cual se ejecutaron distintos proyectos de mejoramiento de infraestructura educativa en el Departamento de Córdoba, entre ellos, en la Institución Educativa Guachacaral Sede principal del Municipio de San Carlos, Córdoba, se evidenció el desprendimiento de gran parte del enchape instalado en la cocina, lo que implica el pago por obras deficientes y que no cumplen con su finalidad por valor de 5.987.803."/>
    <s v="Mecanismos de Evaluación Externa"/>
    <x v="8"/>
    <m/>
    <m/>
    <m/>
    <d v="2023-09-26T00:00:00"/>
    <m/>
    <m/>
    <m/>
    <m/>
    <n v="1"/>
    <s v="La situación evidenciada por la CGR fue causada por debilidad en la función, tanto de la interventoría como de la supervisión por parte de la UG-FFIE, por recibir, aprobar y pagar, respectivamente, cantidades de obras con falencias constructivas de parte del contratista."/>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748"/>
    <m/>
    <m/>
    <s v="CGR-CDSECTCRD No. 017 Departamento de Córdoba y Municipios de Montería y Sahagún vigencia 2022"/>
    <d v="2023-06-01T00:00:00"/>
    <s v="Hallazgo"/>
    <m/>
    <s v="Implementación de Política"/>
    <s v="Hallazgo No. 11 Contrato de obra 1380-1268-2020 ¿ I.E. Guacharacal Sede Principal, Municipio de San Carlos Córdoba. Para el contrato de obra 1380-1268-2020, mediante el cual se ejecutaron distintos proyectos de mejoramiento de infraestructura educativa en el Departamento de Córdoba, entre ellos, en la Institución Educativa Guachacaral Sede principal del Municipio de San Carlos, Córdoba, se evidenció el desprendimiento de gran parte del enchape instalado en la cocina, lo que implica el pago por obras deficientes y que no cumplen con su finalidad por valor de 5.987.803."/>
    <s v="Mecanismos de Evaluación Externa"/>
    <x v="8"/>
    <m/>
    <m/>
    <m/>
    <d v="2023-09-26T00:00:00"/>
    <m/>
    <m/>
    <m/>
    <m/>
    <n v="2"/>
    <s v="La situación evidenciada por la CGR fue causada por debilidad en la función, tanto de la interventoría como de la supervisión por parte de la UG-FFIE, por recibir, aprobar y pagar, respectivamente, cantidades de obras con falencias constructivas de parte del contratista."/>
    <s v="Ajustar el documento de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0"/>
  </r>
  <r>
    <n v="1748"/>
    <m/>
    <m/>
    <s v="CGR-CDSECTCRD No. 017 Departamento de Córdoba y Municipios de Montería y Sahagún vigencia 2022"/>
    <d v="2023-06-01T00:00:00"/>
    <s v="Hallazgo"/>
    <m/>
    <s v="Implementación de Política"/>
    <s v="Hallazgo No. 11 Contrato de obra 1380-1268-2020 ¿ I.E. Guacharacal Sede Principal, Municipio de San Carlos Córdoba. Para el contrato de obra 1380-1268-2020, mediante el cual se ejecutaron distintos proyectos de mejoramiento de infraestructura educativa en el Departamento de Córdoba, entre ellos, en la Institución Educativa Guachacaral Sede principal del Municipio de San Carlos, Córdoba, se evidenció el desprendimiento de gran parte del enchape instalado en la cocina, lo que implica el pago por obras deficientes y que no cumplen con su finalidad por valor de 5.987.803."/>
    <s v="Mecanismos de Evaluación Externa"/>
    <x v="8"/>
    <m/>
    <m/>
    <m/>
    <d v="2023-09-26T00:00:00"/>
    <m/>
    <m/>
    <m/>
    <m/>
    <n v="3"/>
    <s v="La situación evidenciada por la CGR fue causada por debilidad en la función, tanto de la interventoría como de la supervisión por parte de la UG-FFIE, por recibir, aprobar y pagar, respectivamente, cantidades de obras con falencias constructivas de parte del contratist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0"/>
  </r>
  <r>
    <n v="1749"/>
    <m/>
    <m/>
    <s v="CGR-CDSECTCRD No. 017 Departamento de Córdoba y Municipios de Montería y Sahagún vigencia 2022"/>
    <d v="2023-06-01T00:00:00"/>
    <s v="Hallazgo"/>
    <m/>
    <s v="Implementación de Política"/>
    <s v="Hallazgo No. 12 Contrato de Obra 1380-1202-2020 - IE Moralito Sede San Pablo, Municipio de Cotorra. Para el contrato de obra 1380-1202 de 2020, mediante el cual se ejecutaron distintos proyectos de mejoramiento de infraestructura educativa en el Departamento de Córdoba, entre ellos, en la Institución Educativa Moralito Sede San Pablo y Centro Educativo Los Aguacates sede Villanueva del Municipio de Cotorra, se pagó obra no ejecutada y se evidenció baja calidad en actividades de mampostería, situación generada por incumplimiento del contratista de obra y que implica un detrimento patrimonial por valor de $36.322.600."/>
    <s v="Mecanismos de Evaluación Externa"/>
    <x v="8"/>
    <m/>
    <m/>
    <m/>
    <d v="2023-09-26T00:00:00"/>
    <m/>
    <m/>
    <m/>
    <m/>
    <n v="1"/>
    <s v="La situación evidenciada por la CGR fue causada por debilidades en la función de interventoría y supervisión por parte de la UG-FFIE, por recibir, aprobar y pagar, respectivamente, cantidades de obras no ejecutadas y de baja calidad, además de posibles incorrecciones del contratista de obra 1380-1202 de 2020, al cobrar obra no ejecutada."/>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6"/>
  </r>
  <r>
    <n v="1749"/>
    <m/>
    <m/>
    <s v="CGR-CDSECTCRD No. 017 Departamento de Córdoba y Municipios de Montería y Sahagún vigencia 2022"/>
    <d v="2023-06-01T00:00:00"/>
    <s v="Hallazgo"/>
    <m/>
    <s v="Implementación de Política"/>
    <s v="Hallazgo No. 12 Contrato de Obra 1380-1202-2020 - IE Moralito Sede San Pablo, Municipio de Cotorra. Para el contrato de obra 1380-1202 de 2020, mediante el cual se ejecutaron distintos proyectos de mejoramiento de infraestructura educativa en el Departamento de Córdoba, entre ellos, en la Institución Educativa Moralito Sede San Pablo y Centro Educativo Los Aguacates sede Villanueva del Municipio de Cotorra, se pagó obra no ejecutada y se evidenció baja calidad en actividades de mampostería, situación generada por incumplimiento del contratista de obra y que implica un detrimento patrimonial por valor de $36.322.600."/>
    <s v="Mecanismos de Evaluación Externa"/>
    <x v="8"/>
    <m/>
    <m/>
    <m/>
    <d v="2023-09-26T00:00:00"/>
    <m/>
    <m/>
    <m/>
    <m/>
    <n v="2"/>
    <s v="La situación evidenciada por la CGR fue causada por debilidades en la función de interventoría y supervisión por parte de la UG-FFIE, por recibir, aprobar y pagar, respectivamente, cantidades de obras no ejecutadas y de baja calidad, además de posibles incorrecciones del contratista de obra 1380-1202 de 2020, al cobrar obra no ejecutada."/>
    <s v="Ajustar el documento de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6"/>
  </r>
  <r>
    <n v="1749"/>
    <m/>
    <m/>
    <s v="CGR-CDSECTCRD No. 017 Departamento de Córdoba y Municipios de Montería y Sahagún vigencia 2022"/>
    <d v="2023-06-01T00:00:00"/>
    <s v="Hallazgo"/>
    <m/>
    <s v="Implementación de Política"/>
    <s v="Hallazgo No. 12 Contrato de Obra 1380-1202-2020 - IE Moralito Sede San Pablo, Municipio de Cotorra. Para el contrato de obra 1380-1202 de 2020, mediante el cual se ejecutaron distintos proyectos de mejoramiento de infraestructura educativa en el Departamento de Córdoba, entre ellos, en la Institución Educativa Moralito Sede San Pablo y Centro Educativo Los Aguacates sede Villanueva del Municipio de Cotorra, se pagó obra no ejecutada y se evidenció baja calidad en actividades de mampostería, situación generada por incumplimiento del contratista de obra y que implica un detrimento patrimonial por valor de $36.322.600."/>
    <s v="Mecanismos de Evaluación Externa"/>
    <x v="8"/>
    <m/>
    <m/>
    <m/>
    <d v="2023-09-26T00:00:00"/>
    <m/>
    <m/>
    <m/>
    <m/>
    <n v="3"/>
    <s v="La situación evidenciada por la CGR fue causada por debilidades en la función de interventoría y supervisión por parte de la UG-FFIE, por recibir, aprobar y pagar, respectivamente, cantidades de obras no ejecutadas y de baja calidad, además de posibles incorrecciones del contratista de obra 1380-1202 de 2020, al cobrar obra no ejecutad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50"/>
    <m/>
    <m/>
    <s v="CGR-CDSECTCRD No. 017 Departamento de Córdoba y Municipios de Montería y Sahagún vigencia 2022"/>
    <d v="2023-06-01T00:00:00"/>
    <s v="Hallazgo"/>
    <m/>
    <s v="Implementación de Política"/>
    <s v="Hallazgo No. 13 Contrato de Obra 1380-1321-2020 - Institución Educativa Villa Fátima, Municipio de Chinú Para el contrato de obra 1380-1321 de 2020, relacionado con el proyecto de mejoramiento en la Institución Educativa Villa Fátima sede Villa Fátima, Municipio de Chinú, se pagó obra no ejecutada y se evidenció que la conexión al tanque elevado realizada en la batería sanitaria No. 2 no funciona, situación generada por incumplimiento del contratista de obra y que implica un detrimento patrimonial por valor de $5.754.740"/>
    <s v="Mecanismos de Evaluación Externa"/>
    <x v="8"/>
    <m/>
    <m/>
    <m/>
    <d v="2023-09-26T00:00:00"/>
    <m/>
    <m/>
    <m/>
    <m/>
    <n v="1"/>
    <s v="La situación evidenciada por la CGR fue causada por debilidad en la función de la interventoría y la supervisión por parte de la UG-FFIE, por recibir, aprobar y pagar, respectivamente, cantidades de obras no ejecutadas y que no funciona; como también por incorreciones del contratista de obra 1380-1321 de 2020, al cobrar obra no ejecutada y que no funciona."/>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6"/>
  </r>
  <r>
    <n v="1750"/>
    <m/>
    <m/>
    <s v="CGR-CDSECTCRD No. 017 Departamento de Córdoba y Municipios de Montería y Sahagún vigencia 2022"/>
    <d v="2023-06-01T00:00:00"/>
    <s v="Hallazgo"/>
    <m/>
    <s v="Implementación de Política"/>
    <s v="Hallazgo No. 13 Contrato de Obra 1380-1321-2020 - Institución Educativa Villa Fátima, Municipio de Chinú Para el contrato de obra 1380-1321 de 2020, relacionado con el proyecto de mejoramiento en la Institución Educativa Villa Fátima sede Villa Fátima, Municipio de Chinú, se pagó obra no ejecutada y se evidenció que la conexión al tanque elevado realizada en la batería sanitaria No. 2 no funciona, situación generada por incumplimiento del contratista de obra y que implica un detrimento patrimonial por valor de $5.754.740"/>
    <s v="Mecanismos de Evaluación Externa"/>
    <x v="8"/>
    <m/>
    <m/>
    <m/>
    <d v="2023-09-26T00:00:00"/>
    <m/>
    <m/>
    <m/>
    <m/>
    <n v="2"/>
    <s v="La situación evidenciada por la CGR fue causada por debilidad en la función de la interventoría y la supervisión por parte de la UG-FFIE, por recibir, aprobar y pagar, respectivamente, cantidades de obras no ejecutadas y que no funciona; como también por incorreciones del contratista de obra 1380-1321 de 2020, al cobrar obra no ejecutada y que no funciona."/>
    <s v="Ajustar el documento de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6"/>
  </r>
  <r>
    <n v="1750"/>
    <m/>
    <m/>
    <s v="CGR-CDSECTCRD No. 017 Departamento de Córdoba y Municipios de Montería y Sahagún vigencia 2022"/>
    <d v="2023-06-01T00:00:00"/>
    <s v="Hallazgo"/>
    <m/>
    <s v="Implementación de Política"/>
    <s v="Hallazgo No. 13 Contrato de Obra 1380-1321-2020 - Institución Educativa Villa Fátima, Municipio de Chinú Para el contrato de obra 1380-1321 de 2020, relacionado con el proyecto de mejoramiento en la Institución Educativa Villa Fátima sede Villa Fátima, Municipio de Chinú, se pagó obra no ejecutada y se evidenció que la conexión al tanque elevado realizada en la batería sanitaria No. 2 no funciona, situación generada por incumplimiento del contratista de obra y que implica un detrimento patrimonial por valor de $5.754.740"/>
    <s v="Mecanismos de Evaluación Externa"/>
    <x v="8"/>
    <m/>
    <m/>
    <m/>
    <d v="2023-09-26T00:00:00"/>
    <m/>
    <m/>
    <m/>
    <m/>
    <n v="3"/>
    <s v="La situación evidenciada por la CGR fue causada por debilidad en la función de la interventoría y la supervisión por parte de la UG-FFIE, por recibir, aprobar y pagar, respectivamente, cantidades de obras no ejecutadas y que no funciona; como también por incorreciones del contratista de obra 1380-1321 de 2020, al cobrar obra no ejecutada y que no funcion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51"/>
    <m/>
    <m/>
    <s v="CGR-CDSECTCRD No. 017 Departamento de Córdoba y Municipios de Montería y Sahagún vigencia 2022"/>
    <d v="2023-06-01T00:00:00"/>
    <s v="Hallazgo"/>
    <m/>
    <s v="Implementación de Política"/>
    <s v="Hallazgo No. 14 Contrato de Obra No. 1380-1412-2021 - Institución Educativa Manuel Beltrán Sede INCORA - Faro, Municipio de Valencia (D-F) Para el contrato de obra 1380-1412 de 2021, relacionado con el proyecto de mejoramiento en la Institución Educativa Manuela Beltrán sede INCORA faro, Municipio de Valencia, se pagó obra no ejecutada y que no cumple con las especificaciones técnicas contradas, situación generada por incumplimiento del contratista de obra y que implica un detrimento patrimonial por valor de $13.871.222."/>
    <s v="Mecanismos de Evaluación Externa"/>
    <x v="8"/>
    <m/>
    <m/>
    <m/>
    <d v="2023-09-26T00:00:00"/>
    <m/>
    <m/>
    <m/>
    <m/>
    <n v="1"/>
    <s v="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iones del contratista al cobrar obra no ejecutada y que incumple con las especificaciones técnicas contratad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6"/>
  </r>
  <r>
    <n v="1751"/>
    <m/>
    <m/>
    <s v="CGR-CDSECTCRD No. 017 Departamento de Córdoba y Municipios de Montería y Sahagún vigencia 2022"/>
    <d v="2023-06-01T00:00:00"/>
    <s v="Hallazgo"/>
    <m/>
    <s v="Implementación de Política"/>
    <s v="Hallazgo No. 14 Contrato de Obra No. 1380-1412-2021 - Institución Educativa Manuel Beltrán Sede INCORA - Faro, Municipio de Valencia (D-F) Para el contrato de obra 1380-1412 de 2021, relacionado con el proyecto de mejoramiento en la Institución Educativa Manuela Beltrán sede INCORA faro, Municipio de Valencia, se pagó obra no ejecutada y que no cumple con las especificaciones técnicas contradas, situación generada por incumplimiento del contratista de obra y que implica un detrimento patrimonial por valor de $13.871.222."/>
    <s v="Mecanismos de Evaluación Externa"/>
    <x v="8"/>
    <m/>
    <m/>
    <m/>
    <d v="2023-09-26T00:00:00"/>
    <m/>
    <m/>
    <m/>
    <m/>
    <n v="2"/>
    <s v="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iones del contratista al cobrar obra no ejecutada y que incumple con las especificaciones técnicas contratadas."/>
    <s v="Ajustar el documento de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6"/>
  </r>
  <r>
    <n v="1751"/>
    <m/>
    <m/>
    <s v="CGR-CDSECTCRD No. 017 Departamento de Córdoba y Municipios de Montería y Sahagún vigencia 2022"/>
    <d v="2023-06-01T00:00:00"/>
    <s v="Hallazgo"/>
    <m/>
    <s v="Implementación de Política"/>
    <s v="Hallazgo No. 14 Contrato de Obra No. 1380-1412-2021 - Institución Educativa Manuel Beltrán Sede INCORA - Faro, Municipio de Valencia (D-F) Para el contrato de obra 1380-1412 de 2021, relacionado con el proyecto de mejoramiento en la Institución Educativa Manuela Beltrán sede INCORA faro, Municipio de Valencia, se pagó obra no ejecutada y que no cumple con las especificaciones técnicas contradas, situación generada por incumplimiento del contratista de obra y que implica un detrimento patrimonial por valor de $13.871.222."/>
    <s v="Mecanismos de Evaluación Externa"/>
    <x v="8"/>
    <m/>
    <m/>
    <m/>
    <d v="2023-09-26T00:00:00"/>
    <m/>
    <m/>
    <m/>
    <m/>
    <n v="3"/>
    <s v="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iones del contratista al cobrar obra no ejecutada y que incumple con las especificaciones técnicas contratadas."/>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52"/>
    <m/>
    <m/>
    <s v="CGR-CDSECTCRD No. 017 Departamento de Córdoba y Municipios de Montería y Sahagún vigencia 2022"/>
    <d v="2023-06-01T00:00:00"/>
    <s v="Hallazgo"/>
    <m/>
    <s v="Implementación de Política"/>
    <s v="Hallazgo No. 15 Contrato de Obra No. 1380-1103-2020 - Institución Educativa Villanueva, Municipio de Valencia (D-F) Para el contrato de obra 1380-1103 de 2020, relacionado con el proyecto de mejoramiento en la Institución Educativa Villanueva ubicada en zona rural del Municipio de Valencia, Córdoba, se pagó obra no ejecutada y que no cumple con las especificaciones técnicas contradas, situación generada por incumplimiento contractual por parte del contratista de obra y que implica un detrimento patrimonial por valor de $ 3.851.925."/>
    <s v="Mecanismos de Evaluación Externa"/>
    <x v="8"/>
    <m/>
    <m/>
    <m/>
    <d v="2023-09-26T00:00:00"/>
    <m/>
    <m/>
    <m/>
    <m/>
    <n v="1"/>
    <s v="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ciones del contratista de obra 1380-1103 de 2020, al cobrar obra no ejecutada y que incumple con las especificaciones técnicas contratad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6"/>
  </r>
  <r>
    <n v="1752"/>
    <m/>
    <m/>
    <s v="CGR-CDSECTCRD No. 017 Departamento de Córdoba y Municipios de Montería y Sahagún vigencia 2022"/>
    <d v="2023-06-01T00:00:00"/>
    <s v="Hallazgo"/>
    <m/>
    <s v="Implementación de Política"/>
    <s v="Hallazgo No. 15 Contrato de Obra No. 1380-1103-2020 - Institución Educativa Villanueva, Municipio de Valencia (D-F) Para el contrato de obra 1380-1103 de 2020, relacionado con el proyecto de mejoramiento en la Institución Educativa Villanueva ubicada en zona rural del Municipio de Valencia, Córdoba, se pagó obra no ejecutada y que no cumple con las especificaciones técnicas contradas, situación generada por incumplimiento contractual por parte del contratista de obra y que implica un detrimento patrimonial por valor de $ 3.851.925."/>
    <s v="Mecanismos de Evaluación Externa"/>
    <x v="8"/>
    <m/>
    <m/>
    <m/>
    <d v="2023-09-26T00:00:00"/>
    <m/>
    <m/>
    <m/>
    <m/>
    <n v="2"/>
    <s v="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ciones del contratista de obra 1380-1103 de 2020, al cobrar obra no ejecutada y que incumple con las especificaciones técnicas contratadas."/>
    <s v="Ajustar el documento de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6"/>
  </r>
  <r>
    <n v="1752"/>
    <m/>
    <m/>
    <s v="CGR-CDSECTCRD No. 017 Departamento de Córdoba y Municipios de Montería y Sahagún vigencia 2022"/>
    <d v="2023-06-01T00:00:00"/>
    <s v="Hallazgo"/>
    <m/>
    <s v="Implementación de Política"/>
    <s v="Hallazgo No. 15 Contrato de Obra No. 1380-1103-2020 - Institución Educativa Villanueva, Municipio de Valencia (D-F) Para el contrato de obra 1380-1103 de 2020, relacionado con el proyecto de mejoramiento en la Institución Educativa Villanueva ubicada en zona rural del Municipio de Valencia, Córdoba, se pagó obra no ejecutada y que no cumple con las especificaciones técnicas contradas, situación generada por incumplimiento contractual por parte del contratista de obra y que implica un detrimento patrimonial por valor de $ 3.851.925."/>
    <s v="Mecanismos de Evaluación Externa"/>
    <x v="8"/>
    <m/>
    <m/>
    <m/>
    <d v="2023-09-26T00:00:00"/>
    <m/>
    <m/>
    <m/>
    <m/>
    <n v="3"/>
    <s v="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ciones del contratista de obra 1380-1103 de 2020, al cobrar obra no ejecutada y que incumple con las especificaciones técnicas contratadas."/>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53"/>
    <m/>
    <m/>
    <s v="CGR-CDSECTCRD No. 017 Departamento de Córdoba y Municipios de Montería y Sahagún vigencia 2022"/>
    <d v="2023-06-01T00:00:00"/>
    <s v="Hallazgo"/>
    <m/>
    <s v="Implementación de Política"/>
    <s v="Hallazgo No. 16 Contrato de Obra No. 1380-1317-2020 - IE Campano Municipio de Pueblo Nuevo. Para el contrato de obra 1380-1317 de 2020, relacionado con proyectos de mejoramiento y construcción de cocina-comedor en las Instituciones Educativas: El Campano, ubicada en zona rural del Municipio de Pueblo Nuevo, Divino Niño ubicada en zona rural del Municipio de Valencia, Alberto Álzate Patiño ubicada en zona rural del Municipio de Planeta Rica y Providencia, ubicada en zona rural del Municipio de Planeta Rica, se pagaron obras no ejecutadas y que no cumplen con las especificaciones técnicas contradas, situación generada por incumplimiento por parte del contratista y que implica un detrimento patrimonial por valor de $89.064.918."/>
    <s v="Mecanismos de Evaluación Externa"/>
    <x v="8"/>
    <m/>
    <m/>
    <m/>
    <d v="2023-09-26T00:00:00"/>
    <m/>
    <m/>
    <m/>
    <m/>
    <n v="1"/>
    <s v="El valor total calculado por baja calidad, incumplimiento de especificaciones y faltantes de obra en la ejecución del proyecto ubicado en la Institución Educativa el Campano Municipio de Pueblo Nuevo corresponde a la suma de $ 5.385.850. evidenció baja calidad y deficiencias en la pintura y estuco aplicado en la batería sanitaria existente intervenida (baño de niñas), menores cantidades de obra ejecutadas respecto a las pagadas, según la última acta parcial de ejecución, además de obras ejecutadas que no cumplen con las especificaciones técnic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6"/>
  </r>
  <r>
    <n v="1753"/>
    <m/>
    <m/>
    <s v="CGR-CDSECTCRD No. 017 Departamento de Córdoba y Municipios de Montería y Sahagún vigencia 2022"/>
    <d v="2023-06-01T00:00:00"/>
    <s v="Hallazgo"/>
    <m/>
    <s v="Implementación de Política"/>
    <s v="Hallazgo No. 16 Contrato de Obra No. 1380-1317-2020 - IE Campano Municipio de Pueblo Nuevo. Para el contrato de obra 1380-1317 de 2020, relacionado con proyectos de mejoramiento y construcción de cocina-comedor en las Instituciones Educativas: El Campano, ubicada en zona rural del Municipio de Pueblo Nuevo, Divino Niño ubicada en zona rural del Municipio de Valencia, Alberto Álzate Patiño ubicada en zona rural del Municipio de Planeta Rica y Providencia, ubicada en zona rural del Municipio de Planeta Rica, se pagaron obras no ejecutadas y que no cumplen con las especificaciones técnicas contradas, situación generada por incumplimiento por parte del contratista y que implica un detrimento patrimonial por valor de $89.064.918."/>
    <s v="Mecanismos de Evaluación Externa"/>
    <x v="8"/>
    <m/>
    <m/>
    <m/>
    <d v="2023-09-26T00:00:00"/>
    <m/>
    <m/>
    <m/>
    <m/>
    <n v="2"/>
    <s v="El valor total calculado por baja calidad, incumplimiento de especificaciones y faltantes de obra en la ejecución del proyecto ubicado en la Institución Educativa el Campano Municipio de Pueblo Nuevo corresponde a la suma de $ 5.385.850. evidenció baja calidad y deficiencias en la pintura y estuco aplicado en la batería sanitaria existente intervenida (baño de niñas), menores cantidades de obra ejecutadas respecto a las pagadas, según la última acta parcial de ejecución, además de obras ejecutadas que no cumplen con las especificaciones técnicas"/>
    <s v="Ajustar el documento de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6"/>
  </r>
  <r>
    <n v="1753"/>
    <m/>
    <m/>
    <s v="CGR-CDSECTCRD No. 017 Departamento de Córdoba y Municipios de Montería y Sahagún vigencia 2022"/>
    <d v="2023-06-01T00:00:00"/>
    <s v="Hallazgo"/>
    <m/>
    <s v="Implementación de Política"/>
    <s v="Hallazgo No. 16 Contrato de Obra No. 1380-1317-2020 - IE Campano Municipio de Pueblo Nuevo. Para el contrato de obra 1380-1317 de 2020, relacionado con proyectos de mejoramiento y construcción de cocina-comedor en las Instituciones Educativas: El Campano, ubicada en zona rural del Municipio de Pueblo Nuevo, Divino Niño ubicada en zona rural del Municipio de Valencia, Alberto Álzate Patiño ubicada en zona rural del Municipio de Planeta Rica y Providencia, ubicada en zona rural del Municipio de Planeta Rica, se pagaron obras no ejecutadas y que no cumplen con las especificaciones técnicas contradas, situación generada por incumplimiento por parte del contratista y que implica un detrimento patrimonial por valor de $89.064.918."/>
    <s v="Mecanismos de Evaluación Externa"/>
    <x v="8"/>
    <m/>
    <m/>
    <m/>
    <d v="2023-09-26T00:00:00"/>
    <m/>
    <m/>
    <m/>
    <m/>
    <n v="3"/>
    <s v="El valor total calculado por baja calidad, incumplimiento de especificaciones y faltantes de obra en la ejecución del proyecto ubicado en la Institución Educativa el Campano Municipio de Pueblo Nuevo corresponde a la suma de $ 5.385.850. evidenció baja calidad y deficiencias en la pintura y estuco aplicado en la batería sanitaria existente intervenida (baño de niñas), menores cantidades de obra ejecutadas respecto a las pagadas, según la última acta parcial de ejecución, además de obras ejecutadas que no cumplen con las especificaciones técnicas"/>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54"/>
    <m/>
    <m/>
    <s v="CGR-CDSECTCRD No. 017 Departamento de Córdoba y Municipios de Montería y Sahagún vigencia 2022"/>
    <d v="2023-06-01T00:00:00"/>
    <s v="Hallazgo"/>
    <m/>
    <s v="Implementación de Política"/>
    <s v="Hallazgo 21. Pago de actividades en el proyecto Institución Educativa Antonia Santos ¿ Montería"/>
    <s v="Mecanismos de Evaluación Externa"/>
    <x v="8"/>
    <m/>
    <m/>
    <m/>
    <d v="2023-09-26T00:00:00"/>
    <m/>
    <m/>
    <m/>
    <m/>
    <n v="1"/>
    <s v="En ejecución del contrato No.1380- 1260-2020 que incluye obras de adecuación, mejoramiento y mantenimiento correctivo en la institución Antonia Santos del municipio de Montería- Córdoba, se pagó obra no ejecutada, situación generada por incumplimiento por parte del contratista y que implica un detrimento patrimonial por valor de $10.816.962"/>
    <s v="Capacitar a los supervisores y gestores de la UG-FFIE en relación con los mecanismos conminatorios y de seguimiento y control previstos en los contratos y en el Manual de Supervisión e Interventoría."/>
    <s v="Capacitación"/>
    <s v="Capacitación"/>
    <n v="3"/>
    <d v="2023-08-01T00:00:00"/>
    <d v="2024-05-31T00:00:00"/>
    <s v="Margarita Paramo / Profesional Especializado"/>
    <s v="FFIE"/>
    <m/>
    <m/>
    <m/>
    <m/>
    <m/>
    <m/>
    <m/>
    <m/>
    <m/>
    <m/>
    <m/>
    <m/>
    <m/>
    <m/>
    <m/>
    <m/>
    <m/>
    <m/>
    <m/>
    <m/>
    <x v="6"/>
  </r>
  <r>
    <n v="1754"/>
    <m/>
    <m/>
    <s v="CGR-CDSECTCRD No. 017 Departamento de Córdoba y Municipios de Montería y Sahagún vigencia 2022"/>
    <d v="2023-06-01T00:00:00"/>
    <s v="Hallazgo"/>
    <m/>
    <s v="Implementación de Política"/>
    <s v="Hallazgo 21. Pago de actividades en el proyecto Institución Educativa Antonia Santos ¿ Montería"/>
    <s v="Mecanismos de Evaluación Externa"/>
    <x v="8"/>
    <m/>
    <m/>
    <m/>
    <d v="2023-09-26T00:00:00"/>
    <m/>
    <m/>
    <m/>
    <m/>
    <n v="2"/>
    <s v="En ejecución del contrato No.1380- 1260-2020 que incluye obras de adecuación, mejoramiento y mantenimiento correctivo en la institución Antonia Santos del municipio de Montería- Córdoba, se pagó obra no ejecutada, situación generada por incumplimiento por parte del contratista y que implica un detrimento patrimonial por valor de $10.816.962"/>
    <s v="Ajustar el documento FO-SP-00-07 ACTA PARCIAL Y FINAL DE OBRA MEJORAMIENTO con el objeto de fortalecer el seguimiento, control y calidad de las obras."/>
    <s v="Documento"/>
    <s v="Documento"/>
    <n v="1"/>
    <d v="2023-08-01T00:00:00"/>
    <d v="2024-04-30T00:00:00"/>
    <s v="Margarita Paramo / Profesional Especializado"/>
    <s v="FFIE"/>
    <m/>
    <m/>
    <m/>
    <m/>
    <m/>
    <m/>
    <m/>
    <m/>
    <m/>
    <m/>
    <m/>
    <m/>
    <m/>
    <m/>
    <m/>
    <m/>
    <m/>
    <m/>
    <m/>
    <m/>
    <x v="6"/>
  </r>
  <r>
    <n v="1754"/>
    <m/>
    <m/>
    <s v="CGR-CDSECTCRD No. 017 Departamento de Córdoba y Municipios de Montería y Sahagún vigencia 2022"/>
    <d v="2023-06-01T00:00:00"/>
    <s v="Hallazgo"/>
    <m/>
    <s v="Implementación de Política"/>
    <s v="Hallazgo 21. Pago de actividades en el proyecto Institución Educativa Antonia Santos ¿ Montería"/>
    <s v="Mecanismos de Evaluación Externa"/>
    <x v="8"/>
    <m/>
    <m/>
    <m/>
    <d v="2023-09-26T00:00:00"/>
    <m/>
    <m/>
    <m/>
    <m/>
    <n v="3"/>
    <s v="En ejecución del contrato No.1380- 1260-2020 que incluye obras de adecuación, mejoramiento y mantenimiento correctivo en la institución Antonia Santos del municipio de Montería- Córdoba, se pagó obra no ejecutada, situación generada por incumplimiento por parte del contratista y que implica un detrimento patrimonial por valor de $10.816.962"/>
    <s v="Socializar con los contratistas de obra, las interventorías y la supervisión el documento FO-SP-00-07 ACTA PARCIAL Y FINAL DE OBRA MEJORAMIENTO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55"/>
    <m/>
    <m/>
    <s v="CGR-CDSECTCRD No. 020 Departamento de La Guajira y Municipios de Maicao y Uribia vigencia 2022"/>
    <d v="2023-06-01T00:00:00"/>
    <s v="Hallazgo"/>
    <m/>
    <s v="Implementación de Política"/>
    <s v="Hallazgo 6. En la ejecución del contrato de obra 1380-1214 de 2020, para el mejoramiento de infraestructura de 2 IE, se evidenció desgaste superficial prematuro e ítems en mal estado, causada por deficiencias en la interventoría y supervisión, generando detrimento al patrimonio por $9.872.000 para la IE de los Haticos, San Juan del Cesar y beneficio de auditoría cualitativo en la Institución Etnoeducativa Integral Rural Puerto Nuevo sede Petpana, Uribia, ya que se subsanó lo observado por la CGR."/>
    <s v="Mecanismos de Evaluación Externa"/>
    <x v="8"/>
    <m/>
    <m/>
    <m/>
    <d v="2023-09-26T00:00:00"/>
    <m/>
    <m/>
    <m/>
    <m/>
    <n v="1"/>
    <s v="Deficiencias en la interventoría y supervisión por parte de la UG FFIE, por recibir, aprobar y pagar cantidades de obra en deterioro prematuro o en mal estado, generando disminución de los recursos públicos destinados al contrato 1380-1214 de 2020 y detrimento al patrimonio por $9.872.000 en la IE del corregimiento de los Haticos, San Juan del Cesar."/>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Capacitación"/>
    <s v="Capacitación"/>
    <n v="3"/>
    <d v="2023-08-01T00:00:00"/>
    <d v="2024-05-31T00:00:00"/>
    <s v="Margarita Paramo / Profesional Especializado"/>
    <s v="FFIE"/>
    <m/>
    <m/>
    <m/>
    <m/>
    <m/>
    <m/>
    <m/>
    <m/>
    <m/>
    <m/>
    <m/>
    <m/>
    <m/>
    <m/>
    <m/>
    <m/>
    <m/>
    <m/>
    <m/>
    <m/>
    <x v="6"/>
  </r>
  <r>
    <n v="1755"/>
    <m/>
    <m/>
    <s v="CGR-CDSECTCRD No. 020 Departamento de La Guajira y Municipios de Maicao y Uribia vigencia 2022"/>
    <d v="2023-06-01T00:00:00"/>
    <s v="Hallazgo"/>
    <m/>
    <s v="Implementación de Política"/>
    <s v="Hallazgo 6. En la ejecución del contrato de obra 1380-1214 de 2020, para el mejoramiento de infraestructura de 2 IE, se evidenció desgaste superficial prematuro e ítems en mal estado, causada por deficiencias en la interventoría y supervisión, generando detrimento al patrimonio por $9.872.000 para la IE de los Haticos, San Juan del Cesar y beneficio de auditoría cualitativo en la Institución Etnoeducativa Integral Rural Puerto Nuevo sede Petpana, Uribia, ya que se subsanó lo observado por la CGR."/>
    <s v="Mecanismos de Evaluación Externa"/>
    <x v="8"/>
    <m/>
    <m/>
    <m/>
    <d v="2023-09-26T00:00:00"/>
    <m/>
    <m/>
    <m/>
    <m/>
    <n v="2"/>
    <s v="Deficiencias en la interventoría y supervisión por parte de la UG FFIE, por recibir, aprobar y pagar cantidades de obra en deterioro prematuro o en mal estado, generando disminución de los recursos públicos destinados al contrato 1380-1214 de 2020 y detrimento al patrimonio por $9.872.000 en la IE del corregimiento de los Haticos, San Juan del Cesar."/>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6"/>
  </r>
  <r>
    <n v="1755"/>
    <m/>
    <m/>
    <s v="CGR-CDSECTCRD No. 020 Departamento de La Guajira y Municipios de Maicao y Uribia vigencia 2022"/>
    <d v="2023-06-01T00:00:00"/>
    <s v="Hallazgo"/>
    <m/>
    <s v="Implementación de Política"/>
    <s v="Hallazgo 6. En la ejecución del contrato de obra 1380-1214 de 2020, para el mejoramiento de infraestructura de 2 IE, se evidenció desgaste superficial prematuro e ítems en mal estado, causada por deficiencias en la interventoría y supervisión, generando detrimento al patrimonio por $9.872.000 para la IE de los Haticos, San Juan del Cesar y beneficio de auditoría cualitativo en la Institución Etnoeducativa Integral Rural Puerto Nuevo sede Petpana, Uribia, ya que se subsanó lo observado por la CGR."/>
    <s v="Mecanismos de Evaluación Externa"/>
    <x v="8"/>
    <m/>
    <m/>
    <m/>
    <d v="2023-09-26T00:00:00"/>
    <m/>
    <m/>
    <m/>
    <m/>
    <n v="3"/>
    <s v="Deficiencias en la interventoría y supervisión por parte de la UG FFIE, por recibir, aprobar y pagar cantidades de obra en deterioro prematuro o en mal estado, generando disminución de los recursos públicos destinados al contrato 1380-1214 de 2020 y detrimento al patrimonio por $9.872.000 en la IE del corregimiento de los Haticos, San Juan del Cesar."/>
    <s v="Socializar con los contratistas de obra, las interventorias y las supervisi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56"/>
    <m/>
    <m/>
    <s v="CGR-CDSECTCRD No. 25 Departamento del Tolima, Municipios de Ibagué y Melgar vigencia 2022"/>
    <d v="2023-06-01T00:00:00"/>
    <s v="Hallazgo"/>
    <m/>
    <s v="Implementación de Política"/>
    <s v="Hallazgo 19. Contrato de Obra No. 1380-1311-2020. En el contrato 1380-1311-2020, para infraestructura educativa se determinó un detrimento patrimonial por $33.321.770, concerniente a ítems de obra no funcionales yo con daño prematuro en tres instituciones educativas, de acuerdo a la visita de obra realizada por Ingeniero Civil de la CGR. Adicionalmente, se solicitará Apertura de Indagación Preliminar por $22.782.900, correspondiente al valor del ítem ¿NP03 Suministro de sistema séptico de 10.000 Lts¿."/>
    <s v="Mecanismos de Evaluación Externa"/>
    <x v="8"/>
    <m/>
    <m/>
    <m/>
    <d v="2023-09-26T00:00:00"/>
    <m/>
    <m/>
    <m/>
    <m/>
    <n v="1"/>
    <s v="Deficientes mecanismos de control y seguimiento a la ejecución contractual, e incorrecta decisión del contratista al ejecutar y cobrar obras que no cumplen con la calidad y funcionalidad requerida"/>
    <s v="Capacitar a los supervisores y gestores de la UG-FFIE en relación con los mecanismos conminatorios y de seguimiento y control previstos en los contratos y en el  Manual de Supervisión e Interventoría. "/>
    <s v="Capacitación"/>
    <s v="Capacitación"/>
    <n v="2"/>
    <d v="2023-08-01T00:00:00"/>
    <d v="2024-05-31T00:00:00"/>
    <s v="Margarita Paramo / Profesional Especializado"/>
    <s v="FFIE"/>
    <m/>
    <m/>
    <m/>
    <m/>
    <m/>
    <m/>
    <m/>
    <m/>
    <m/>
    <m/>
    <m/>
    <m/>
    <m/>
    <m/>
    <m/>
    <m/>
    <m/>
    <m/>
    <m/>
    <m/>
    <x v="8"/>
  </r>
  <r>
    <n v="1756"/>
    <m/>
    <m/>
    <s v="CGR-CDSECTCRD No. 25 Departamento del Tolima, Municipios de Ibagué y Melgar vigencia 2022"/>
    <d v="2023-06-01T00:00:00"/>
    <s v="Hallazgo"/>
    <m/>
    <s v="Implementación de Política"/>
    <s v="Hallazgo 19. Contrato de Obra No. 1380-1311-2020. En el contrato 1380-1311-2020, para infraestructura educativa se determinó un detrimento patrimonial por $33.321.770, concerniente a ítems de obra no funcionales yo con daño prematuro en tres instituciones educativas, de acuerdo a la visita de obra realizada por Ingeniero Civil de la CGR. Adicionalmente, se solicitará Apertura de Indagación Preliminar por $22.782.900, correspondiente al valor del ítem ¿NP03 Suministro de sistema séptico de 10.000 Lts¿."/>
    <s v="Mecanismos de Evaluación Externa"/>
    <x v="8"/>
    <m/>
    <m/>
    <m/>
    <d v="2023-09-26T00:00:00"/>
    <m/>
    <m/>
    <m/>
    <m/>
    <n v="2"/>
    <s v="Deficientes mecanismos de control y seguimiento a la ejecución contractual, e incorrecta decisión del contratista al ejecutar y cobrar obras que no cumplen con la calidad y funcionalidad requerida"/>
    <s v="Ajustar el formato &quot;FO-SP-00-07 ACTA PARCIAL Y FINAL DE OBRA MEJORAMIENTO&quot;, con el objeto de fortalecer el seguimiento y control respecto de las cantidades de obra recibidas y aprobadas por las interventorías para su pago._x000a__x000a_ "/>
    <s v="Formato"/>
    <s v="Formato"/>
    <n v="1"/>
    <d v="2023-08-01T00:00:00"/>
    <d v="2024-05-31T00:00:00"/>
    <s v="Margarita Paramo / Profesional Especializado"/>
    <s v="FFIE"/>
    <m/>
    <m/>
    <m/>
    <m/>
    <m/>
    <m/>
    <m/>
    <m/>
    <m/>
    <m/>
    <m/>
    <m/>
    <m/>
    <m/>
    <m/>
    <m/>
    <m/>
    <m/>
    <m/>
    <m/>
    <x v="8"/>
  </r>
  <r>
    <n v="1756"/>
    <m/>
    <m/>
    <s v="CGR-CDSECTCRD No. 25 Departamento del Tolima, Municipios de Ibagué y Melgar vigencia 2022"/>
    <d v="2023-06-01T00:00:00"/>
    <s v="Hallazgo"/>
    <m/>
    <s v="Implementación de Política"/>
    <s v="Hallazgo 19. Contrato de Obra No. 1380-1311-2020. En el contrato 1380-1311-2020, para infraestructura educativa se determinó un detrimento patrimonial por $33.321.770, concerniente a ítems de obra no funcionales yo con daño prematuro en tres instituciones educativas, de acuerdo a la visita de obra realizada por Ingeniero Civil de la CGR. Adicionalmente, se solicitará Apertura de Indagación Preliminar por $22.782.900, correspondiente al valor del ítem ¿NP03 Suministro de sistema séptico de 10.000 Lts¿."/>
    <s v="Mecanismos de Evaluación Externa"/>
    <x v="8"/>
    <m/>
    <m/>
    <m/>
    <d v="2023-09-26T00:00:00"/>
    <m/>
    <m/>
    <m/>
    <m/>
    <n v="3"/>
    <s v="Deficientes mecanismos de control y seguimiento a la ejecución contractual, e incorrecta decisión del contratista al ejecutar y cobrar obras que no cumplen con la calidad y funcionalidad requerida"/>
    <s v="Socilizar con los contratistas de obra, las interventorias y las supervisión el documento  &quot;FO-SP-00-07 ACTA PARCIAL Y FINAL DE OBRA MEJORAMIENTO&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8"/>
  </r>
  <r>
    <n v="1757"/>
    <m/>
    <m/>
    <s v="CGR-CDSECTCRD No. 25 Departamento del Tolima, Municipios de Ibagué y Melgar vigencia 2022"/>
    <d v="2023-06-01T00:00:00"/>
    <s v="Hallazgo"/>
    <m/>
    <s v="Implementación de Política"/>
    <s v="Hallazgo N° 20. Contrato de Obra No. 1380-1310-2020 (F y D). En el contrato 1380-1310-2020, para infraestructura educativa se determinó un detrimento patrimonial por $32.473.312, correspondientes a ítems de obra no funcionales yo con daño prematuro en tres instituciones educativas y al reconocer y pagar mayores cantidades de obra a las ejecutadas en dos instituciones educativas, , de acuerdo a la visita de obra realizada por Ingeniero Civil de la CGR."/>
    <s v="Mecanismos de Evaluación Externa"/>
    <x v="8"/>
    <m/>
    <m/>
    <m/>
    <d v="2023-09-26T00:00:00"/>
    <m/>
    <m/>
    <m/>
    <m/>
    <n v="1"/>
    <s v="Deficientes mecanismos de control y seguimiento a la ejecución contractual, e incorrecta decisión del contratista al ejecutar y cobrar obras que no cumplen con la calidad y funcionalidad requerida y mayores valores a los ejecutados."/>
    <s v="Capacitar a los supervisores y gestores de la UG-FFIE en relación con los mecanismos conminatorios y de seguimiento y control previstos en los contratos y en el Manual de Supervisión e Interventoría."/>
    <s v="Capacitación"/>
    <s v="Capacitación"/>
    <n v="2"/>
    <d v="2023-08-01T00:00:00"/>
    <d v="2024-05-31T00:00:00"/>
    <s v="Margarita Paramo / Profesional Especializado"/>
    <s v="FFIE"/>
    <m/>
    <m/>
    <m/>
    <m/>
    <m/>
    <m/>
    <m/>
    <m/>
    <m/>
    <m/>
    <m/>
    <m/>
    <m/>
    <m/>
    <m/>
    <m/>
    <m/>
    <m/>
    <m/>
    <m/>
    <x v="9"/>
  </r>
  <r>
    <n v="1757"/>
    <m/>
    <m/>
    <s v="CGR-CDSECTCRD No. 25 Departamento del Tolima, Municipios de Ibagué y Melgar vigencia 2022"/>
    <d v="2023-06-01T00:00:00"/>
    <s v="Hallazgo"/>
    <m/>
    <s v="Implementación de Política"/>
    <s v="Hallazgo N° 20. Contrato de Obra No. 1380-1310-2020 (F y D). En el contrato 1380-1310-2020, para infraestructura educativa se determinó un detrimento patrimonial por $32.473.312, correspondientes a ítems de obra no funcionales yo con daño prematuro en tres instituciones educativas y al reconocer y pagar mayores cantidades de obra a las ejecutadas en dos instituciones educativas, , de acuerdo a la visita de obra realizada por Ingeniero Civil de la CGR."/>
    <s v="Mecanismos de Evaluación Externa"/>
    <x v="8"/>
    <m/>
    <m/>
    <m/>
    <d v="2023-09-26T00:00:00"/>
    <m/>
    <m/>
    <m/>
    <m/>
    <n v="2"/>
    <s v="Deficientes mecanismos de control y seguimiento a la ejecución contractual, e incorrecta decisión del contratista al ejecutar y cobrar obras que no cumplen con la calidad y funcionalidad requerida y mayores valores a los ejecutados."/>
    <s v="Ajustar el formato FO-SP-00-07 ACTA PARCIAL Y FINAL DE OBRA MEJORAMIENTO, con el objeto de fortalecer el seguimiento y control respecto de las cantidades de obra recibidas y aprobadas por las interventorías para su pago."/>
    <s v="Formato"/>
    <s v="Formato"/>
    <n v="1"/>
    <d v="2023-08-01T00:00:00"/>
    <d v="2024-05-31T00:00:00"/>
    <s v="Margarita Paramo / Profesional Especializado"/>
    <s v="FFIE"/>
    <m/>
    <m/>
    <m/>
    <m/>
    <m/>
    <m/>
    <m/>
    <m/>
    <m/>
    <m/>
    <m/>
    <m/>
    <m/>
    <m/>
    <m/>
    <m/>
    <m/>
    <m/>
    <m/>
    <m/>
    <x v="9"/>
  </r>
  <r>
    <n v="1757"/>
    <m/>
    <m/>
    <s v="CGR-CDSECTCRD No. 25 Departamento del Tolima, Municipios de Ibagué y Melgar vigencia 2022"/>
    <d v="2023-06-01T00:00:00"/>
    <s v="Hallazgo"/>
    <m/>
    <s v="Implementación de Política"/>
    <s v="Hallazgo N° 20. Contrato de Obra No. 1380-1310-2020 (F y D). En el contrato 1380-1310-2020, para infraestructura educativa se determinó un detrimento patrimonial por $32.473.312, correspondientes a ítems de obra no funcionales yo con daño prematuro en tres instituciones educativas y al reconocer y pagar mayores cantidades de obra a las ejecutadas en dos instituciones educativas, , de acuerdo a la visita de obra realizada por Ingeniero Civil de la CGR."/>
    <s v="Mecanismos de Evaluación Externa"/>
    <x v="8"/>
    <m/>
    <m/>
    <m/>
    <d v="2023-09-26T00:00:00"/>
    <m/>
    <m/>
    <m/>
    <m/>
    <n v="3"/>
    <s v="Deficientes mecanismos de control y seguimiento a la ejecución contractual, e incorrecta decisión del contratista al ejecutar y cobrar obras que no cumplen con la calidad y funcionalidad requerida y mayores valores a los ejecutados."/>
    <s v="Socializar con los contratistas de obra, las interventorías y las supervisión el documento FO-SP-00-07 ACTA PARCIAL Y FINAL DE OBRA MEJORAMIENTO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9"/>
  </r>
  <r>
    <n v="1758"/>
    <m/>
    <m/>
    <s v="CGR-CDSECTCRD No. 25 Departamento del Tolima, Municipios de Ibagué y Melgar vigencia 2022"/>
    <d v="2023-06-01T00:00:00"/>
    <s v="Hallazgo"/>
    <m/>
    <s v="Implementación de Política"/>
    <s v="Hallazgo N° 21. Acuerdo de obra No. 407005 IE Antonio Reyes Umaña (F y D). Detrimento patrimonial por $588.599.120 en la ejecución del contrato con GMP INGENIEROS S.A.S por obras de hitos recibidos y pagados, que en diagnóstico del nuevo contratista se deben demoler, reconstruir, agregar para mejorar defectos de obra yo volver a hacer nuevamente, por no cumplimiento de norma técnica o mal estado, así como otras actividades generadas por el abandono de la obra; como se identificó en el diagnóstico de obras presentado al inicio del contrato por CANAAN; obras incluidas en el actual contrato con el CONSORCIO ME CANAAN No. 1380-1517-2022, de acuerdo a la visita de obra realizada por Ingeniero Civil de la CGR."/>
    <s v="Mecanismos de Evaluación Externa"/>
    <x v="8"/>
    <m/>
    <m/>
    <m/>
    <d v="2023-09-26T00:00:00"/>
    <m/>
    <m/>
    <m/>
    <m/>
    <n v="1"/>
    <s v="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en con la norma técnica"/>
    <s v="Ajustar el documento LINEAMIENTOS GENERALES DE MATERIALIDAD Y ACABADOS con el objeto de fortalecer el seguimiento, control y calidad de las obras."/>
    <s v="Documento"/>
    <s v="Documento"/>
    <n v="1"/>
    <d v="2023-08-01T00:00:00"/>
    <d v="2024-05-31T00:00:00"/>
    <s v="Margarita Paramo / Profesional Especializado"/>
    <s v="FFIE"/>
    <m/>
    <m/>
    <m/>
    <m/>
    <m/>
    <m/>
    <m/>
    <m/>
    <m/>
    <m/>
    <m/>
    <m/>
    <m/>
    <m/>
    <m/>
    <m/>
    <m/>
    <m/>
    <m/>
    <m/>
    <x v="9"/>
  </r>
  <r>
    <n v="1758"/>
    <m/>
    <m/>
    <s v="CGR-CDSECTCRD No. 25 Departamento del Tolima, Municipios de Ibagué y Melgar vigencia 2022"/>
    <d v="2023-06-01T00:00:00"/>
    <s v="Hallazgo"/>
    <m/>
    <s v="Implementación de Política"/>
    <s v="Hallazgo N° 21. Acuerdo de obra No. 407005 IE Antonio Reyes Umaña (F y D). Detrimento patrimonial por $588.599.120 en la ejecución del contrato con GMP INGENIEROS S.A.S por obras de hitos recibidos y pagados, que en diagnóstico del nuevo contratista se deben demoler, reconstruir, agregar para mejorar defectos de obra yo volver a hacer nuevamente, por no cumplimiento de norma técnica o mal estado, así como otras actividades generadas por el abandono de la obra; como se identificó en el diagnóstico de obras presentado al inicio del contrato por CANAAN; obras incluidas en el actual contrato con el CONSORCIO ME CANAAN No. 1380-1517-2022, de acuerdo a la visita de obra realizada por Ingeniero Civil de la CGR."/>
    <s v="Mecanismos de Evaluación Externa"/>
    <x v="8"/>
    <m/>
    <m/>
    <m/>
    <d v="2023-09-26T00:00:00"/>
    <m/>
    <m/>
    <m/>
    <m/>
    <n v="2"/>
    <s v="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en con la norma técnic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9"/>
  </r>
  <r>
    <n v="1758"/>
    <m/>
    <m/>
    <s v="CGR-CDSECTCRD No. 25 Departamento del Tolima, Municipios de Ibagué y Melgar vigencia 2022"/>
    <d v="2023-06-01T00:00:00"/>
    <s v="Hallazgo"/>
    <m/>
    <s v="Implementación de Política"/>
    <s v="Hallazgo N° 21. Acuerdo de obra No. 407005 IE Antonio Reyes Umaña (F y D). Detrimento patrimonial por $588.599.120 en la ejecución del contrato con GMP INGENIEROS S.A.S por obras de hitos recibidos y pagados, que en diagnóstico del nuevo contratista se deben demoler, reconstruir, agregar para mejorar defectos de obra yo volver a hacer nuevamente, por no cumplimiento de norma técnica o mal estado, así como otras actividades generadas por el abandono de la obra; como se identificó en el diagnóstico de obras presentado al inicio del contrato por CANAAN; obras incluidas en el actual contrato con el CONSORCIO ME CANAAN No. 1380-1517-2022, de acuerdo a la visita de obra realizada por Ingeniero Civil de la CGR."/>
    <s v="Mecanismos de Evaluación Externa"/>
    <x v="8"/>
    <m/>
    <m/>
    <m/>
    <d v="2023-09-26T00:00:00"/>
    <m/>
    <m/>
    <m/>
    <m/>
    <n v="3"/>
    <s v="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en con la norma técnica"/>
    <s v="Capacitar a los supervisores y gestores de la UG-FFIE en relación con los mecanismos conminatorios y de seguimiento y control previstos en los contratos y en el Manual de Supervisión e Interventoría."/>
    <s v="Capacitación"/>
    <s v="Capacitación"/>
    <n v="2"/>
    <d v="2023-08-01T00:00:00"/>
    <d v="2024-05-31T00:00:00"/>
    <s v="Margarita Paramo / Profesional Especializado"/>
    <s v="FFIE"/>
    <m/>
    <m/>
    <m/>
    <m/>
    <m/>
    <m/>
    <m/>
    <m/>
    <m/>
    <m/>
    <m/>
    <m/>
    <m/>
    <m/>
    <m/>
    <m/>
    <m/>
    <m/>
    <m/>
    <m/>
    <x v="9"/>
  </r>
  <r>
    <n v="1759"/>
    <m/>
    <m/>
    <s v="CGR-CDSECTCRD No. 25 Departamento del Tolima, Municipios de Ibagué y Melgar vigencia 2022"/>
    <d v="2023-06-01T00:00:00"/>
    <s v="Hallazgo"/>
    <m/>
    <s v="Implementación de Política"/>
    <s v="Hallazgo N° 22. Acuerdo de obra No. 407006, Institución Educativa Alberto Santofimio Caicedo (F y D). Detrimento patrimonial por $268.035.860 en la ejecución del contrato con GMP INGENIEROS S.A., por obras de hitos recibidos y pagados, que el nuevo contratista debe demoler, reconstruir, agregar para mejorar defectos de obra yo volver a hacer nuevamente, por no cumplimiento de norma técnica o mal estado, así como otras actividades generadas por el abandono de la construcción; obras incluidas en el nuevo contrato con el CONSORCIO ME CANAAN No. 1380-1518-2022, de acuerdo a la visita de obra realizada por Ingeniero Civil de la CGR."/>
    <s v="Mecanismos de Evaluación Externa"/>
    <x v="8"/>
    <m/>
    <m/>
    <m/>
    <d v="2023-09-26T00:00:00"/>
    <m/>
    <m/>
    <m/>
    <m/>
    <n v="1"/>
    <s v="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ían con la norma técnica."/>
    <s v="Ajustar el documento LINEAMIENTOS GENERALES DE MATERIALIDAD Y ACABADOS con el objeto de fortalecer el seguimiento, control y calidad de las obras."/>
    <s v="Documento"/>
    <s v="Documento"/>
    <n v="1"/>
    <d v="2023-08-01T00:00:00"/>
    <d v="2024-05-31T00:00:00"/>
    <s v="Margarita Paramo / Profesional Especializado"/>
    <s v="FFIE"/>
    <m/>
    <m/>
    <m/>
    <m/>
    <m/>
    <m/>
    <m/>
    <m/>
    <m/>
    <m/>
    <m/>
    <m/>
    <m/>
    <m/>
    <m/>
    <m/>
    <m/>
    <m/>
    <m/>
    <m/>
    <x v="9"/>
  </r>
  <r>
    <n v="1759"/>
    <m/>
    <m/>
    <s v="CGR-CDSECTCRD No. 25 Departamento del Tolima, Municipios de Ibagué y Melgar vigencia 2022"/>
    <d v="2023-06-01T00:00:00"/>
    <s v="Hallazgo"/>
    <m/>
    <s v="Implementación de Política"/>
    <s v="Hallazgo N° 22. Acuerdo de obra No. 407006, Institución Educativa Alberto Santofimio Caicedo (F y D). Detrimento patrimonial por $268.035.860 en la ejecución del contrato con GMP INGENIEROS S.A., por obras de hitos recibidos y pagados, que el nuevo contratista debe demoler, reconstruir, agregar para mejorar defectos de obra yo volver a hacer nuevamente, por no cumplimiento de norma técnica o mal estado, así como otras actividades generadas por el abandono de la construcción; obras incluidas en el nuevo contrato con el CONSORCIO ME CANAAN No. 1380-1518-2022, de acuerdo a la visita de obra realizada por Ingeniero Civil de la CGR."/>
    <s v="Mecanismos de Evaluación Externa"/>
    <x v="8"/>
    <m/>
    <m/>
    <m/>
    <d v="2023-09-26T00:00:00"/>
    <m/>
    <m/>
    <m/>
    <m/>
    <n v="2"/>
    <s v="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ían con la norma técnic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9"/>
  </r>
  <r>
    <n v="1759"/>
    <m/>
    <m/>
    <s v="CGR-CDSECTCRD No. 25 Departamento del Tolima, Municipios de Ibagué y Melgar vigencia 2022"/>
    <d v="2023-06-01T00:00:00"/>
    <s v="Hallazgo"/>
    <m/>
    <s v="Implementación de Política"/>
    <s v="Hallazgo N° 22. Acuerdo de obra No. 407006, Institución Educativa Alberto Santofimio Caicedo (F y D). Detrimento patrimonial por $268.035.860 en la ejecución del contrato con GMP INGENIEROS S.A., por obras de hitos recibidos y pagados, que el nuevo contratista debe demoler, reconstruir, agregar para mejorar defectos de obra yo volver a hacer nuevamente, por no cumplimiento de norma técnica o mal estado, así como otras actividades generadas por el abandono de la construcción; obras incluidas en el nuevo contrato con el CONSORCIO ME CANAAN No. 1380-1518-2022, de acuerdo a la visita de obra realizada por Ingeniero Civil de la CGR."/>
    <s v="Mecanismos de Evaluación Externa"/>
    <x v="8"/>
    <m/>
    <m/>
    <m/>
    <d v="2023-09-26T00:00:00"/>
    <m/>
    <m/>
    <m/>
    <m/>
    <n v="3"/>
    <s v="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ían con la norma técnica."/>
    <s v="Capacitar a los supervisores y gestores de la UG-FFIE en relación con los mecanismos conminatorios y de seguimiento y control previstos en los contratos y en el Manual de Supervisión e Interventoría."/>
    <s v="Capacitación"/>
    <s v="Capacitación"/>
    <n v="1"/>
    <d v="2023-08-01T00:00:00"/>
    <d v="2024-05-31T00:00:00"/>
    <s v="Margarita Paramo / Profesional Especializado"/>
    <s v="FFIE"/>
    <m/>
    <m/>
    <m/>
    <m/>
    <m/>
    <m/>
    <m/>
    <m/>
    <m/>
    <m/>
    <m/>
    <m/>
    <m/>
    <m/>
    <m/>
    <m/>
    <m/>
    <m/>
    <m/>
    <m/>
    <x v="9"/>
  </r>
  <r>
    <n v="1760"/>
    <m/>
    <m/>
    <s v="CGR-CDSECTCRD No. 024 Departamento del Huila Municipios de Neiva y Pitalito vigencia 2022"/>
    <d v="2023-06-01T00:00:00"/>
    <s v="Hallazgo"/>
    <m/>
    <s v="Implementación de Política"/>
    <s v="Hallazgo No. 46 ¿ Avance obras contrato 1380-1507-2022 (FFIE). En la IE José Eustasio Rivera del municipio de Pitalito, se constató un avance físico del 19 % de la obra y un retraso del 46 % con respecto al cronograma establecido, a pesar de que solo faltan dos meses para la finalización del plazo contractual. Este retraso en la finalización del proyecto es consecuencia del incumplimiento de las obligaciones contractuales del contratista, lo cual puede resultar en la no finalización y entrega de la obra dentro del plazo acordado."/>
    <s v="Mecanismos de Evaluación Externa"/>
    <x v="8"/>
    <m/>
    <m/>
    <m/>
    <d v="2023-09-26T00:00:00"/>
    <m/>
    <m/>
    <m/>
    <m/>
    <n v="1"/>
    <s v="Incumplimiento de las obligaciones contractuales por parte del contratista, lo cual puede resultar en la no finalización y entrega de la obra dentro del plazo acordado en el contrato."/>
    <s v="Elaborar y socializar un documento técnico y jurídico, en el que se identifiquen las situaciones recurrentes que han generado retrasos o incumplimientos en la ejecución de los proyectos en cada una de sus etapas, con el propósito adoptar las medidas correctivas que se requieran."/>
    <s v="Documento"/>
    <s v="Documento"/>
    <n v="1"/>
    <d v="2023-08-01T00:00:00"/>
    <d v="2023-12-31T00:00:00"/>
    <s v="Margarita Paramo / Profesional Especializado"/>
    <s v="FFIE"/>
    <m/>
    <m/>
    <m/>
    <m/>
    <m/>
    <m/>
    <m/>
    <m/>
    <m/>
    <m/>
    <m/>
    <m/>
    <m/>
    <m/>
    <m/>
    <m/>
    <m/>
    <m/>
    <m/>
    <m/>
    <x v="9"/>
  </r>
  <r>
    <n v="1760"/>
    <m/>
    <m/>
    <s v="CGR-CDSECTCRD No. 024 Departamento del Huila Municipios de Neiva y Pitalito vigencia 2022"/>
    <d v="2023-06-01T00:00:00"/>
    <s v="Hallazgo"/>
    <m/>
    <s v="Implementación de Política"/>
    <s v="Hallazgo No. 46 ¿ Avance obras contrato 1380-1507-2022 (FFIE). En la IE José Eustasio Rivera del municipio de Pitalito, se constató un avance físico del 19 % de la obra y un retraso del 46 % con respecto al cronograma establecido, a pesar de que solo faltan dos meses para la finalización del plazo contractual. Este retraso en la finalización del proyecto es consecuencia del incumplimiento de las obligaciones contractuales del contratista, lo cual puede resultar en la no finalización y entrega de la obra dentro del plazo acordado."/>
    <s v="Mecanismos de Evaluación Externa"/>
    <x v="8"/>
    <m/>
    <m/>
    <m/>
    <d v="2023-09-26T00:00:00"/>
    <m/>
    <m/>
    <m/>
    <m/>
    <n v="2"/>
    <s v="Incumplimiento de las obligaciones contractuales por parte del contratista, lo cual puede resultar en la no finalización y entrega de la obra dentro del plazo acordado en el contrato."/>
    <s v="Capacitar a los supervisores y gestores de la UG-FFIE en relación con los mecanismos conminatorios y de seguimiento y control previstos en los contratos y en el Manual de Supervisión e Interventoría."/>
    <s v="Presentación de la capacitación y lista de asistencia"/>
    <s v="Presentación de la capacitación y lista de asistencia"/>
    <n v="2"/>
    <d v="2023-08-01T00:00:00"/>
    <d v="2024-05-31T00:00:00"/>
    <s v="Margarita Paramo / Profesional Especializado"/>
    <s v="FFIE"/>
    <m/>
    <m/>
    <m/>
    <m/>
    <m/>
    <m/>
    <m/>
    <m/>
    <m/>
    <m/>
    <m/>
    <m/>
    <m/>
    <m/>
    <m/>
    <m/>
    <m/>
    <m/>
    <m/>
    <m/>
    <x v="9"/>
  </r>
  <r>
    <n v="1761"/>
    <m/>
    <m/>
    <s v="CGR-CDSECTCRD No. 031 Departamento de Bolívar y El Distrito de Cartagena vigencia 2022"/>
    <d v="2023-06-01T00:00:00"/>
    <s v="Hallazgo"/>
    <m/>
    <s v="Implementación de Política"/>
    <s v="Hallazgo 24 Obras instituciones educativas Luis Carlos López, Juan José Nieto sede principal y sede Baranoa. (A-F). En la ejecución del contrato de obra No.1380-1418-2021, institución educativa Luis Carlos López, y del contrato de obra No.1380-1413-2021, institución educativa Juan José Nieto sede principal y sede Baranoa, del distrito de Cartagena de Indias se detectaron faltantes de obra originadas por deficiencia en el seguimiento de la Interventoría, y el incumplimiento de la finalidad de la actividad contractual, causando un detrimento al estado por $19.699.532."/>
    <s v="Mecanismos de Evaluación Externa"/>
    <x v="8"/>
    <m/>
    <m/>
    <m/>
    <d v="2023-09-27T00:00:00"/>
    <m/>
    <m/>
    <m/>
    <m/>
    <n v="1"/>
    <s v="Situación que se presentó por deficiencia en el seguimiento de la Interventoría, al no verificar la ejecución y cumplimiento de los trabajos y actividades realizadas por el Contratista en las obras contratadas de las Instituciones Educativas Luis Carlos López sede Principal, Juan José Nieto sede principal y sede Baranoa. No se vigiló permanentemente la correcta ejecución del objeto contratado."/>
    <s v="Capacitar a los supervisores y gestores de la UG-FFIE en relación con los mecanismos conminatorios y de seguimiento y control previstos en los contratos y en el Manual de Supervisión e Interventoría."/>
    <s v="Capacitación"/>
    <s v="Capacitación"/>
    <n v="2"/>
    <d v="2023-08-01T00:00:00"/>
    <d v="2024-05-31T00:00:00"/>
    <s v="Margarita Paramo / Profesional Especializado"/>
    <s v="FFIE"/>
    <m/>
    <m/>
    <m/>
    <m/>
    <m/>
    <m/>
    <m/>
    <m/>
    <m/>
    <m/>
    <m/>
    <m/>
    <m/>
    <m/>
    <m/>
    <m/>
    <m/>
    <m/>
    <m/>
    <m/>
    <x v="9"/>
  </r>
  <r>
    <n v="1761"/>
    <m/>
    <m/>
    <s v="CGR-CDSECTCRD No. 031 Departamento de Bolívar y El Distrito de Cartagena vigencia 2022"/>
    <d v="2023-06-01T00:00:00"/>
    <s v="Hallazgo"/>
    <m/>
    <s v="Implementación de Política"/>
    <s v="Hallazgo 24 Obras instituciones educativas Luis Carlos López, Juan José Nieto sede principal y sede Baranoa. (A-F). En la ejecución del contrato de obra No.1380-1418-2021, institución educativa Luis Carlos López, y del contrato de obra No.1380-1413-2021, institución educativa Juan José Nieto sede principal y sede Baranoa, del distrito de Cartagena de Indias se detectaron faltantes de obra originadas por deficiencia en el seguimiento de la Interventoría, y el incumplimiento de la finalidad de la actividad contractual, causando un detrimento al estado por $19.699.532."/>
    <s v="Mecanismos de Evaluación Externa"/>
    <x v="8"/>
    <m/>
    <m/>
    <m/>
    <d v="2023-09-27T00:00:00"/>
    <m/>
    <m/>
    <m/>
    <m/>
    <n v="2"/>
    <s v="Situación que se presentó por deficiencia en el seguimiento de la Interventoría, al no verificar la ejecución y cumplimiento de los trabajos y actividades realizadas por el Contratista en las obras contratadas de las Instituciones Educativas Luis Carlos López sede Principal, Juan José Nieto sede principal y sede Baranoa. No se vigiló permanentemente la correcta ejecución del objeto contratado."/>
    <s v="Ajustar el formato FO-SP-00-07 ACTA PARCIAL Y FINAL DE OBRA MEJORAMIENTO, con el objeto de fortalecer el seguimiento y control respecto de las cantidades de obra recibidas y aprobadas por las interventorías para su pago."/>
    <s v="Formato"/>
    <s v="Formato"/>
    <n v="1"/>
    <d v="2023-08-01T00:00:00"/>
    <d v="2024-05-31T00:00:00"/>
    <s v="Margarita Paramo / Profesional Especializado"/>
    <s v="FFIE"/>
    <m/>
    <m/>
    <m/>
    <m/>
    <m/>
    <m/>
    <m/>
    <m/>
    <m/>
    <m/>
    <m/>
    <m/>
    <m/>
    <m/>
    <m/>
    <m/>
    <m/>
    <m/>
    <m/>
    <m/>
    <x v="9"/>
  </r>
  <r>
    <n v="1761"/>
    <m/>
    <m/>
    <s v="CGR-CDSECTCRD No. 031 Departamento de Bolívar y El Distrito de Cartagena vigencia 2022"/>
    <d v="2023-06-01T00:00:00"/>
    <s v="Hallazgo"/>
    <m/>
    <s v="Implementación de Política"/>
    <s v="Hallazgo 24 Obras instituciones educativas Luis Carlos López, Juan José Nieto sede principal y sede Baranoa. (A-F). En la ejecución del contrato de obra No.1380-1418-2021, institución educativa Luis Carlos López, y del contrato de obra No.1380-1413-2021, institución educativa Juan José Nieto sede principal y sede Baranoa, del distrito de Cartagena de Indias se detectaron faltantes de obra originadas por deficiencia en el seguimiento de la Interventoría, y el incumplimiento de la finalidad de la actividad contractual, causando un detrimento al estado por $19.699.532."/>
    <s v="Mecanismos de Evaluación Externa"/>
    <x v="8"/>
    <m/>
    <m/>
    <m/>
    <d v="2023-09-27T00:00:00"/>
    <m/>
    <m/>
    <m/>
    <m/>
    <n v="3"/>
    <s v="Situación que se presentó por deficiencia en el seguimiento de la Interventoría, al no verificar la ejecución y cumplimiento de los trabajos y actividades realizadas por el Contratista en las obras contratadas de las Instituciones Educativas Luis Carlos López sede Principal, Juan José Nieto sede principal y sede Baranoa. No se vigiló permanentemente la correcta ejecución del objeto contratado."/>
    <s v="Socializar con los contratistas de obra, las interventorías y la supervisión el documento FO-SP-00-07 ACTA PARCIAL Y FINAL DE OBRA MEJORAMIENTO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9"/>
  </r>
  <r>
    <n v="1762"/>
    <m/>
    <m/>
    <s v="CGR-CDSECTCRD No. 022 Departamento de Santander y Municipio de Bucaramanga vigencia 2022"/>
    <d v="2023-06-01T00:00:00"/>
    <s v="Hallazgo"/>
    <m/>
    <s v="Implementación de Política"/>
    <s v="Hallazgo No. 11 - Ejecución proyecto Colegio Nuestra Señora del Rosario ¿ Málaga ¿ Contrato marco de obra No. 1380-1450-2021. (A, D). Atrasos en la ejecución de la obra para este contrato 1380-1450-2021 es del 70% con respecto a lo programado."/>
    <s v="Mecanismos de Evaluación Externa"/>
    <x v="8"/>
    <m/>
    <m/>
    <m/>
    <d v="2023-09-27T00:00:00"/>
    <m/>
    <m/>
    <m/>
    <m/>
    <n v="1"/>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9"/>
  </r>
  <r>
    <n v="1762"/>
    <m/>
    <m/>
    <s v="CGR-CDSECTCRD No. 022 Departamento de Santander y Municipio de Bucaramanga vigencia 2022"/>
    <d v="2023-06-01T00:00:00"/>
    <s v="Hallazgo"/>
    <m/>
    <s v="Implementación de Política"/>
    <s v="Hallazgo No. 11 - Ejecución proyecto Colegio Nuestra Señora del Rosario ¿ Málaga ¿ Contrato marco de obra No. 1380-1450-2021. (A, D). Atrasos en la ejecución de la obra para este contrato 1380-1450-2021 es del 70% con respecto a lo programado."/>
    <s v="Mecanismos de Evaluación Externa"/>
    <x v="8"/>
    <m/>
    <m/>
    <m/>
    <d v="2023-09-27T00:00:00"/>
    <m/>
    <m/>
    <m/>
    <m/>
    <n v="2"/>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9"/>
  </r>
  <r>
    <n v="1762"/>
    <m/>
    <m/>
    <s v="CGR-CDSECTCRD No. 022 Departamento de Santander y Municipio de Bucaramanga vigencia 2022"/>
    <d v="2023-06-01T00:00:00"/>
    <s v="Hallazgo"/>
    <m/>
    <s v="Implementación de Política"/>
    <s v="Hallazgo No. 11 - Ejecución proyecto Colegio Nuestra Señora del Rosario ¿ Málaga ¿ Contrato marco de obra No. 1380-1450-2021. (A, D). Atrasos en la ejecución de la obra para este contrato 1380-1450-2021 es del 70% con respecto a lo programado."/>
    <s v="Mecanismos de Evaluación Externa"/>
    <x v="8"/>
    <m/>
    <m/>
    <m/>
    <d v="2023-09-27T00:00:00"/>
    <m/>
    <m/>
    <m/>
    <m/>
    <n v="3"/>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9"/>
  </r>
  <r>
    <n v="1763"/>
    <m/>
    <m/>
    <s v="CGR-CDSECTCRD No. 022 Departamento de Santander y Municipio de Bucaramanga vigencia 2022"/>
    <d v="2023-06-01T00:00:00"/>
    <s v="Hallazgo"/>
    <m/>
    <s v="Implementación de Política"/>
    <s v="Hallazgo No. 12 ¿ Ejecución Proyecto Institución Educativa Nacional José Antonio Galán - Municipio de Charalá ¿ Contrato Marco de Obra No. 1380-37-2016. (A, IP). Se pudo establecer que después de más de cinco (5) años de iniciado el proyecto de la Institución Educativa Nacional José Antonio Galán este no se ha ejecutad. Dadas las situaciones de demoras e incumplimientos presentados en la fase 1 y diferentes situaciones presentadas inherentes a los contratistas anteriores generó un atraso en la terminación de la fase 2, ocasionando que se suscribiera el nuevo contrato de obra No. 1380-1436-2021 del 01 de octubre del 2021, con la Unión Temporal Institución Educativa Nacional José Antonio Galán por $882.902.969. Es de señalar que, a 31 de diciembre de 2022, se habían realizado pagos por un monto total de $2.664.587.013, de los cuales se le giró a GMP $1.818.798.591."/>
    <s v="Mecanismos de Evaluación Externa"/>
    <x v="8"/>
    <m/>
    <m/>
    <m/>
    <d v="2023-09-27T00:00:00"/>
    <m/>
    <m/>
    <m/>
    <m/>
    <n v="1"/>
    <s v="Deficiencias en las actividades de planeación del proyecto, debilidades de supervisión, control y acompañamiento técnico por parte del Departamento, teniendo en cuenta que el contratista GMP Ingenieros S.A.S dejó obras inconclusas, como consecuencia de su incumplimiento, existiendo un margen de incertidumbre frente al alcance que iban a tener las futuras intervenciones para la terminación y entrega total situaciones que han sufrido graves perjuicios entre los que se encuentra un incremento considerable en el valor del contrato generadas por la reasignación a nuevos contratistas y bajo las consideraciones señaladas en la observación inicial, eliminando así lo concerniente a lo mencionado al término sobrecostos y a la incidencia disciplinaria."/>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9"/>
  </r>
  <r>
    <n v="1763"/>
    <m/>
    <m/>
    <s v="CGR-CDSECTCRD No. 022 Departamento de Santander y Municipio de Bucaramanga vigencia 2022"/>
    <d v="2023-06-01T00:00:00"/>
    <s v="Hallazgo"/>
    <m/>
    <s v="Implementación de Política"/>
    <s v="Hallazgo No. 12 ¿ Ejecución Proyecto Institución Educativa Nacional José Antonio Galán - Municipio de Charalá ¿ Contrato Marco de Obra No. 1380-37-2016. (A, IP). Se pudo establecer que después de más de cinco (5) años de iniciado el proyecto de la Institución Educativa Nacional José Antonio Galán este no se ha ejecutad. Dadas las situaciones de demoras e incumplimientos presentados en la fase 1 y diferentes situaciones presentadas inherentes a los contratistas anteriores generó un atraso en la terminación de la fase 2, ocasionando que se suscribiera el nuevo contrato de obra No. 1380-1436-2021 del 01 de octubre del 2021, con la Unión Temporal Institución Educativa Nacional José Antonio Galán por $882.902.969. Es de señalar que, a 31 de diciembre de 2022, se habían realizado pagos por un monto total de $2.664.587.013, de los cuales se le giró a GMP $1.818.798.591."/>
    <s v="Mecanismos de Evaluación Externa"/>
    <x v="8"/>
    <m/>
    <m/>
    <m/>
    <d v="2023-09-27T00:00:00"/>
    <m/>
    <m/>
    <m/>
    <m/>
    <n v="2"/>
    <s v="Deficiencias en las actividades de planeación del proyecto, debilidades de supervisión, control y acompañamiento técnico por parte del Departamento, teniendo en cuenta que el contratista GMP Ingenieros S.A.S dejó obras inconclusas, como consecuencia de su incumplimiento, existiendo un margen de incertidumbre frente al alcance que iban a tener las futuras intervenciones para la terminación y entrega total situaciones que han sufrido graves perjuicios entre los que se encuentra un incremento considerable en el valor del contrato generadas por la reasignación a nuevos contratistas y bajo las consideraciones señaladas en la observación inicial, eliminando así lo concerniente a lo mencionado al término sobrecostos y a la incidencia disciplinaria."/>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9"/>
  </r>
  <r>
    <n v="1763"/>
    <m/>
    <m/>
    <s v="CGR-CDSECTCRD No. 022 Departamento de Santander y Municipio de Bucaramanga vigencia 2022"/>
    <d v="2023-06-01T00:00:00"/>
    <s v="Hallazgo"/>
    <m/>
    <s v="Implementación de Política"/>
    <s v="Hallazgo No. 12 ¿ Ejecución Proyecto Institución Educativa Nacional José Antonio Galán - Municipio de Charalá ¿ Contrato Marco de Obra No. 1380-37-2016. (A, IP). Se pudo establecer que después de más de cinco (5) años de iniciado el proyecto de la Institución Educativa Nacional José Antonio Galán este no se ha ejecutad. Dadas las situaciones de demoras e incumplimientos presentados en la fase 1 y diferentes situaciones presentadas inherentes a los contratistas anteriores generó un atraso en la terminación de la fase 2, ocasionando que se suscribiera el nuevo contrato de obra No. 1380-1436-2021 del 01 de octubre del 2021, con la Unión Temporal Institución Educativa Nacional José Antonio Galán por $882.902.969. Es de señalar que, a 31 de diciembre de 2022, se habían realizado pagos por un monto total de $2.664.587.013, de los cuales se le giró a GMP $1.818.798.591."/>
    <s v="Mecanismos de Evaluación Externa"/>
    <x v="8"/>
    <m/>
    <m/>
    <m/>
    <d v="2023-09-27T00:00:00"/>
    <m/>
    <m/>
    <m/>
    <m/>
    <n v="3"/>
    <s v="Deficiencias en las actividades de planeación del proyecto, debilidades de supervisión, control y acompañamiento técnico por parte del Departamento, teniendo en cuenta que el contratista GMP Ingenieros S.A.S dejó obras inconclusas, como consecuencia de su incumplimiento, existiendo un margen de incertidumbre frente al alcance que iban a tener las futuras intervenciones para la terminación y entrega total situaciones que han sufrido graves perjuicios entre los que se encuentra un incremento considerable en el valor del contrato generadas por la reasignación a nuevos contratistas y bajo las consideraciones señaladas en la observación inicial, eliminando así lo concerniente a lo mencionado al término sobrecostos y a la incidencia disciplinaria."/>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la socialización"/>
    <s v="Soportes de la socialización"/>
    <n v="3"/>
    <d v="2023-08-01T00:00:00"/>
    <d v="2024-05-31T00:00:00"/>
    <s v="Margarita Paramo / Profesional Especializado"/>
    <s v="FFIE"/>
    <m/>
    <m/>
    <m/>
    <m/>
    <m/>
    <m/>
    <m/>
    <m/>
    <m/>
    <m/>
    <m/>
    <m/>
    <m/>
    <m/>
    <m/>
    <m/>
    <m/>
    <m/>
    <m/>
    <m/>
    <x v="9"/>
  </r>
  <r>
    <n v="1764"/>
    <m/>
    <m/>
    <s v="CGR-CDSECTCRD No. 022 Departamento de Santander y Municipio de Bucaramanga vigencia 2022"/>
    <d v="2023-06-01T00:00:00"/>
    <s v="Hallazgo"/>
    <m/>
    <s v="Implementación de Política"/>
    <s v="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
    <s v="Mecanismos de Evaluación Externa"/>
    <x v="8"/>
    <m/>
    <m/>
    <m/>
    <d v="2023-09-27T00:00:00"/>
    <m/>
    <m/>
    <m/>
    <m/>
    <n v="1"/>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9"/>
  </r>
  <r>
    <n v="1764"/>
    <m/>
    <m/>
    <s v="CGR-CDSECTCRD No. 022 Departamento de Santander y Municipio de Bucaramanga vigencia 2022"/>
    <d v="2023-06-01T00:00:00"/>
    <s v="Hallazgo"/>
    <m/>
    <s v="Implementación de Política"/>
    <s v="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
    <s v="Mecanismos de Evaluación Externa"/>
    <x v="8"/>
    <m/>
    <m/>
    <m/>
    <d v="2023-09-27T00:00:00"/>
    <m/>
    <m/>
    <m/>
    <m/>
    <n v="2"/>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9"/>
  </r>
  <r>
    <n v="1764"/>
    <m/>
    <m/>
    <s v="CGR-CDSECTCRD No. 022 Departamento de Santander y Municipio de Bucaramanga vigencia 2022"/>
    <d v="2023-06-01T00:00:00"/>
    <s v="Hallazgo"/>
    <m/>
    <s v="Implementación de Política"/>
    <s v="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
    <s v="Mecanismos de Evaluación Externa"/>
    <x v="8"/>
    <m/>
    <m/>
    <m/>
    <d v="2023-09-27T00:00:00"/>
    <m/>
    <m/>
    <m/>
    <m/>
    <n v="3"/>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s v="Elaborar un documento de lineamientos para la gestión y trámite de las autorizaciones o certificaciones RETIE Y RETILAP de los proyectos dirigido a los contratistas de obra, interventoría y a los supervisores de los contratos de interventoría."/>
    <s v="Documento elaborado"/>
    <s v="Documento elaborado"/>
    <n v="1"/>
    <d v="2023-08-01T00:00:00"/>
    <d v="2024-04-30T00:00:00"/>
    <s v="Margarita Paramo / Profesional Especializado"/>
    <s v="FFIE"/>
    <m/>
    <m/>
    <m/>
    <m/>
    <m/>
    <m/>
    <m/>
    <m/>
    <m/>
    <m/>
    <m/>
    <m/>
    <m/>
    <m/>
    <m/>
    <m/>
    <m/>
    <m/>
    <m/>
    <m/>
    <x v="9"/>
  </r>
  <r>
    <n v="1764"/>
    <m/>
    <m/>
    <s v="CGR-CDSECTCRD No. 022 Departamento de Santander y Municipio de Bucaramanga vigencia 2022"/>
    <d v="2023-06-01T00:00:00"/>
    <s v="Hallazgo"/>
    <m/>
    <s v="Implementación de Política"/>
    <s v="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
    <s v="Mecanismos de Evaluación Externa"/>
    <x v="8"/>
    <m/>
    <m/>
    <m/>
    <d v="2023-09-27T00:00:00"/>
    <m/>
    <m/>
    <m/>
    <m/>
    <n v="4"/>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s v="Socializar un documento dirigido a los contratistas de obra, interventoría y a los supervisores de los contratos de interventoría, que contenga los lineamientos para la gestión y trámite encaminado a obtener las autorizaciones o certificaciones RETIE Y RETILAP de los proyectos."/>
    <s v="Soporte de la socialización"/>
    <s v="Soporte de la socialización"/>
    <n v="1"/>
    <d v="2023-08-01T00:00:00"/>
    <d v="2024-05-31T00:00:00"/>
    <s v="Margarita Paramo / Profesional Especializado"/>
    <s v="FFIE"/>
    <m/>
    <m/>
    <m/>
    <m/>
    <m/>
    <m/>
    <m/>
    <m/>
    <m/>
    <m/>
    <m/>
    <m/>
    <m/>
    <m/>
    <m/>
    <m/>
    <m/>
    <m/>
    <m/>
    <m/>
    <x v="9"/>
  </r>
  <r>
    <n v="1765"/>
    <m/>
    <m/>
    <s v="CGR-CDSECTCRD No. 022 Departamento de Santander y Municipio de Bucaramanga vigencia 2022"/>
    <d v="2023-06-01T00:00:00"/>
    <s v="Hallazgo"/>
    <m/>
    <s v="Implementación de Política"/>
    <s v="Hallazgo No. 14 - Ejecución proyecto Institución Educativa Santo Domingo Savio Sede A ¿ Güepsa ¿ Contrato marco de obra No. 1380-1462-2021. (A). El desarrollo del proyecto Institución Educativa Santo Domingo Savio Sede A ¿ Güepsa ha sido suspendido, ampliada la suspensión y reiniciado el mismo en dos ocasiones, al día 23 de abril del 2023 dichas suspensiones y reinicios de obra superan el doble del plazo de ejecución inicial que fue de 8 meses, lo cual evidencia, debilidades de planeación, afectando la satisfacción de las necesidades de ofrecer instalaciones físicas adecuadas a la comunidad estudiantil y la utilidad social final."/>
    <s v="Mecanismos de Evaluación Externa"/>
    <x v="8"/>
    <m/>
    <m/>
    <m/>
    <d v="2023-09-27T00:00:00"/>
    <m/>
    <m/>
    <m/>
    <m/>
    <n v="1"/>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9"/>
  </r>
  <r>
    <n v="1765"/>
    <m/>
    <m/>
    <s v="CGR-CDSECTCRD No. 022 Departamento de Santander y Municipio de Bucaramanga vigencia 2022"/>
    <d v="2023-06-01T00:00:00"/>
    <s v="Hallazgo"/>
    <m/>
    <s v="Implementación de Política"/>
    <s v="Hallazgo No. 14 - Ejecución proyecto Institución Educativa Santo Domingo Savio Sede A ¿ Güepsa ¿ Contrato marco de obra No. 1380-1462-2021. (A). El desarrollo del proyecto Institución Educativa Santo Domingo Savio Sede A ¿ Güepsa ha sido suspendido, ampliada la suspensión y reiniciado el mismo en dos ocasiones, al día 23 de abril del 2023 dichas suspensiones y reinicios de obra superan el doble del plazo de ejecución inicial que fue de 8 meses, lo cual evidencia, debilidades de planeación, afectando la satisfacción de las necesidades de ofrecer instalaciones físicas adecuadas a la comunidad estudiantil y la utilidad social final."/>
    <s v="Mecanismos de Evaluación Externa"/>
    <x v="8"/>
    <m/>
    <m/>
    <m/>
    <d v="2023-09-27T00:00:00"/>
    <m/>
    <m/>
    <m/>
    <m/>
    <n v="2"/>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9"/>
  </r>
  <r>
    <n v="1765"/>
    <m/>
    <m/>
    <s v="CGR-CDSECTCRD No. 022 Departamento de Santander y Municipio de Bucaramanga vigencia 2022"/>
    <d v="2023-06-01T00:00:00"/>
    <s v="Hallazgo"/>
    <m/>
    <s v="Implementación de Política"/>
    <s v="Hallazgo No. 14 - Ejecución proyecto Institución Educativa Santo Domingo Savio Sede A ¿ Güepsa ¿ Contrato marco de obra No. 1380-1462-2021. (A). El desarrollo del proyecto Institución Educativa Santo Domingo Savio Sede A ¿ Güepsa ha sido suspendido, ampliada la suspensión y reiniciado el mismo en dos ocasiones, al día 23 de abril del 2023 dichas suspensiones y reinicios de obra superan el doble del plazo de ejecución inicial que fue de 8 meses, lo cual evidencia, debilidades de planeación, afectando la satisfacción de las necesidades de ofrecer instalaciones físicas adecuadas a la comunidad estudiantil y la utilidad social final."/>
    <s v="Mecanismos de Evaluación Externa"/>
    <x v="8"/>
    <m/>
    <m/>
    <m/>
    <d v="2023-09-27T00:00:00"/>
    <m/>
    <m/>
    <m/>
    <m/>
    <n v="3"/>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Capacitación"/>
    <s v="Capacitación"/>
    <n v="3"/>
    <d v="2023-08-01T00:00:00"/>
    <d v="2024-05-31T00:00:00"/>
    <s v="Margarita Paramo / Profesional Especializado"/>
    <s v="FFIE"/>
    <m/>
    <m/>
    <m/>
    <m/>
    <m/>
    <m/>
    <m/>
    <m/>
    <m/>
    <m/>
    <m/>
    <m/>
    <m/>
    <m/>
    <m/>
    <m/>
    <m/>
    <m/>
    <m/>
    <m/>
    <x v="9"/>
  </r>
  <r>
    <n v="1766"/>
    <m/>
    <m/>
    <s v="CGR-CDSECTCRD No. 022 Departamento de Santander y Municipio de Bucaramanga vigencia 2022"/>
    <d v="2023-06-01T00:00:00"/>
    <s v="Hallazgo"/>
    <m/>
    <s v="Implementación de Política"/>
    <s v="Hallazgo No. 15 - Ejecución proyecto Institución Educativa Colegio Integrado ¿ Puerto Wilches ¿ Contrato marco de obra No. 1380-1460-2021. (A). De acuerdo con el informe técnico de la CGR, se pudo evidenciar deficiencias de planeación contractual, teniendo en cuenta que, aunque a la fecha la obra se encuentra en ejecución, el contrato se ha suspendido durante 02 meses y 12 días por razones de presentación y aprobación de presupuesto que supera más del 100% del valor proyectado por FFIE en el contrato de obra, prórrogas en tiempo por 6 meses por razones de revisiones y conciliación de los presupuestos de obra por valor de $883.739.868 y reprocesos internos con el actual contratista, generando retrasos en el plazo inicialmente contemplado, afectando la satisfacción de lasnecesidades a la comunidad estudiantil para la utilidad social final. El contrato de obra No. 1380-1460-2021, está proyectado finalizar para el mes de julio del 2023, con pendientes de obras complementarias"/>
    <s v="Mecanismos de Evaluación Externa"/>
    <x v="8"/>
    <m/>
    <m/>
    <m/>
    <d v="2023-09-27T00:00:00"/>
    <m/>
    <m/>
    <m/>
    <m/>
    <n v="1"/>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7"/>
  </r>
  <r>
    <n v="1766"/>
    <m/>
    <m/>
    <s v="CGR-CDSECTCRD No. 022 Departamento de Santander y Municipio de Bucaramanga vigencia 2022"/>
    <d v="2023-06-01T00:00:00"/>
    <s v="Hallazgo"/>
    <m/>
    <s v="Implementación de Política"/>
    <s v="Hallazgo No. 15 - Ejecución proyecto Institución Educativa Colegio Integrado ¿ Puerto Wilches ¿ Contrato marco de obra No. 1380-1460-2021. (A). De acuerdo con el informe técnico de la CGR, se pudo evidenciar deficiencias de planeación contractual, teniendo en cuenta que, aunque a la fecha la obra se encuentra en ejecución, el contrato se ha suspendido durante 02 meses y 12 días por razones de presentación y aprobación de presupuesto que supera más del 100% del valor proyectado por FFIE en el contrato de obra, prórrogas en tiempo por 6 meses por razones de revisiones y conciliación de los presupuestos de obra por valor de $883.739.868 y reprocesos internos con el actual contratista, generando retrasos en el plazo inicialmente contemplado, afectando la satisfacción de lasnecesidades a la comunidad estudiantil para la utilidad social final. El contrato de obra No. 1380-1460-2021, está proyectado finalizar para el mes de julio del 2023, con pendientes de obras complementarias"/>
    <s v="Mecanismos de Evaluación Externa"/>
    <x v="8"/>
    <m/>
    <m/>
    <m/>
    <d v="2023-09-27T00:00:00"/>
    <m/>
    <m/>
    <m/>
    <m/>
    <n v="2"/>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7"/>
  </r>
  <r>
    <n v="1766"/>
    <m/>
    <m/>
    <s v="CGR-CDSECTCRD No. 022 Departamento de Santander y Municipio de Bucaramanga vigencia 2022"/>
    <d v="2023-06-01T00:00:00"/>
    <s v="Hallazgo"/>
    <m/>
    <s v="Implementación de Política"/>
    <s v="Hallazgo No. 15 - Ejecución proyecto Institución Educativa Colegio Integrado ¿ Puerto Wilches ¿ Contrato marco de obra No. 1380-1460-2021. (A). De acuerdo con el informe técnico de la CGR, se pudo evidenciar deficiencias de planeación contractual, teniendo en cuenta que, aunque a la fecha la obra se encuentra en ejecución, el contrato se ha suspendido durante 02 meses y 12 días por razones de presentación y aprobación de presupuesto que supera más del 100% del valor proyectado por FFIE en el contrato de obra, prórrogas en tiempo por 6 meses por razones de revisiones y conciliación de los presupuestos de obra por valor de $883.739.868 y reprocesos internos con el actual contratista, generando retrasos en el plazo inicialmente contemplado, afectando la satisfacción de lasnecesidades a la comunidad estudiantil para la utilidad social final. El contrato de obra No. 1380-1460-2021, está proyectado finalizar para el mes de julio del 2023, con pendientes de obras complementarias"/>
    <s v="Mecanismos de Evaluación Externa"/>
    <x v="8"/>
    <m/>
    <m/>
    <m/>
    <d v="2023-09-27T00:00:00"/>
    <m/>
    <m/>
    <m/>
    <m/>
    <n v="3"/>
    <s v="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Capacitación"/>
    <s v="Capacitación"/>
    <n v="3"/>
    <d v="2023-08-01T00:00:00"/>
    <d v="2024-04-30T00:00:00"/>
    <s v="Margarita Paramo / Profesional Especializado"/>
    <s v="FFIE"/>
    <m/>
    <m/>
    <m/>
    <m/>
    <m/>
    <m/>
    <m/>
    <m/>
    <m/>
    <m/>
    <m/>
    <m/>
    <m/>
    <m/>
    <m/>
    <m/>
    <m/>
    <m/>
    <m/>
    <m/>
    <x v="7"/>
  </r>
  <r>
    <n v="1767"/>
    <m/>
    <m/>
    <s v="CGR-CDSECTCRD No. 022 Departamento de Santander y Municipio de Bucaramanga vigencia 2022"/>
    <d v="2023-06-01T00:00:00"/>
    <s v="Hallazgo"/>
    <m/>
    <s v="Implementación de Política"/>
    <s v="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
    <s v="Mecanismos de Evaluación Externa"/>
    <x v="8"/>
    <m/>
    <m/>
    <m/>
    <d v="2023-09-27T00:00:00"/>
    <m/>
    <m/>
    <m/>
    <m/>
    <n v="1"/>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7"/>
  </r>
  <r>
    <n v="1767"/>
    <m/>
    <m/>
    <s v="CGR-CDSECTCRD No. 022 Departamento de Santander y Municipio de Bucaramanga vigencia 2022"/>
    <d v="2023-06-01T00:00:00"/>
    <s v="Hallazgo"/>
    <m/>
    <s v="Implementación de Política"/>
    <s v="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
    <s v="Mecanismos de Evaluación Externa"/>
    <x v="8"/>
    <m/>
    <m/>
    <m/>
    <d v="2023-09-27T00:00:00"/>
    <m/>
    <m/>
    <m/>
    <m/>
    <n v="2"/>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7"/>
  </r>
  <r>
    <n v="1767"/>
    <m/>
    <m/>
    <s v="CGR-CDSECTCRD No. 022 Departamento de Santander y Municipio de Bucaramanga vigencia 2022"/>
    <d v="2023-06-01T00:00:00"/>
    <s v="Hallazgo"/>
    <m/>
    <s v="Implementación de Política"/>
    <s v="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
    <s v="Mecanismos de Evaluación Externa"/>
    <x v="8"/>
    <m/>
    <m/>
    <m/>
    <d v="2023-09-27T00:00:00"/>
    <m/>
    <m/>
    <m/>
    <m/>
    <n v="3"/>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
    <s v="Elaborar un documento que oriente la atención y servicio de postventas de la infraestructura educativa de los proyectos del FFIE."/>
    <s v="Documento"/>
    <s v="Documento"/>
    <n v="1"/>
    <d v="2023-08-01T00:00:00"/>
    <d v="2024-05-31T00:00:00"/>
    <s v="Margarita Paramo / Profesional Especializado"/>
    <s v="FFIE"/>
    <m/>
    <m/>
    <m/>
    <m/>
    <m/>
    <m/>
    <m/>
    <m/>
    <m/>
    <m/>
    <m/>
    <m/>
    <m/>
    <m/>
    <m/>
    <m/>
    <m/>
    <m/>
    <m/>
    <m/>
    <x v="7"/>
  </r>
  <r>
    <n v="1767"/>
    <m/>
    <m/>
    <s v="CGR-CDSECTCRD No. 022 Departamento de Santander y Municipio de Bucaramanga vigencia 2022"/>
    <d v="2023-06-01T00:00:00"/>
    <s v="Hallazgo"/>
    <m/>
    <s v="Implementación de Política"/>
    <s v="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
    <s v="Mecanismos de Evaluación Externa"/>
    <x v="8"/>
    <m/>
    <m/>
    <m/>
    <d v="2023-09-27T00:00:00"/>
    <m/>
    <m/>
    <m/>
    <m/>
    <n v="4"/>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
    <s v="Socializar con las ETC un documento que oriente la atención y servicio de postventas de la infraestructura educativa de los proyectos del FFIE."/>
    <s v="Soporte de la socialización"/>
    <s v="Soporte de la socialización"/>
    <n v="1"/>
    <d v="2023-08-01T00:00:00"/>
    <d v="2024-05-31T00:00:00"/>
    <s v="Margarita Paramo / Profesional Especializado"/>
    <s v="FFIE"/>
    <m/>
    <m/>
    <m/>
    <m/>
    <m/>
    <m/>
    <m/>
    <m/>
    <m/>
    <m/>
    <m/>
    <m/>
    <m/>
    <m/>
    <m/>
    <m/>
    <m/>
    <m/>
    <m/>
    <m/>
    <x v="7"/>
  </r>
  <r>
    <n v="1767"/>
    <m/>
    <m/>
    <s v="CGR-CDSECTCRD No. 022 Departamento de Santander y Municipio de Bucaramanga vigencia 2022"/>
    <d v="2023-06-01T00:00:00"/>
    <s v="Hallazgo"/>
    <m/>
    <s v="Implementación de Política"/>
    <s v="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
    <s v="Mecanismos de Evaluación Externa"/>
    <x v="8"/>
    <m/>
    <m/>
    <m/>
    <d v="2023-09-27T00:00:00"/>
    <m/>
    <m/>
    <m/>
    <m/>
    <n v="5"/>
    <s v="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
    <s v="Socializar con la ETC el documento denominado Guía de Roles y responsabilidades - Entrega y recibo de la Infraestructura Educativa que fue elaborado el 23 de junio de 2023 en el que se identifican las responsabilidades a cargo de la ETC."/>
    <s v="Soporte de la socialización"/>
    <s v="Soporte de la socialización"/>
    <n v="1"/>
    <d v="2023-08-01T00:00:00"/>
    <d v="2024-05-31T00:00:00"/>
    <s v="Margarita Paramo / Profesional Especializado"/>
    <s v="FFIE"/>
    <m/>
    <m/>
    <m/>
    <m/>
    <m/>
    <m/>
    <m/>
    <m/>
    <m/>
    <m/>
    <m/>
    <m/>
    <m/>
    <m/>
    <m/>
    <m/>
    <m/>
    <m/>
    <m/>
    <m/>
    <x v="7"/>
  </r>
  <r>
    <n v="1768"/>
    <m/>
    <m/>
    <s v="CGR-CDSECTCRD No. 022 Departamento de Santander y Municipio de Bucaramanga vigencia 2022"/>
    <d v="2023-06-01T00:00:00"/>
    <s v="Hallazgo"/>
    <m/>
    <s v="Implementación de Política"/>
    <s v="Hallazgo No. 25 - Proyecto IE Bosconia Sede Santa Rita Sede B - Contrato Marco De Obra No. 1380-37-2016 Acuerdo De Obra No 406062 (A, IP). El contratista GMP Ingenieros S.A.S dejó estudios, diseños y obras inconclusas, como consecuencia de su incumplimiento en las diferentes fases del proyecto, existiendo un margen de incertidumbre frente al alcance que iban a tener las futuras intervenciones para la terminación de las obras, siendo esta precisamente la razón por la cual la primera actividad que debieron ejecutar los nuevos contratistas a quienes se les reasignó el contrato de obra e interventoría fue la de realizar un diagnóstico que tendría como propósito determinar los presupuestos y cantidades de obra a ejecutar, situaciones que han sufrido graves perjuicios entre los que se encuentran sobrecostos generados por la reasignación de los proyectos a nuevos contratistas e interventores y por la indexación de los mismos."/>
    <s v="Mecanismos de Evaluación Externa"/>
    <x v="8"/>
    <m/>
    <m/>
    <m/>
    <d v="2023-09-27T00:00:00"/>
    <m/>
    <m/>
    <m/>
    <m/>
    <n v="1"/>
    <s v="Deficiencias en las actividades de planeación del proyecto, incluidas dentro del contrato inicial y debilidades de supervisión y control que no permitieron advertir oportunamente el problema; situación que ha conllevado a que este proyecto no haya sido culminado ni entregado a la comunidad educativa, afectando la satisfacción de la necesidad de ofrecer instalaciones físicas adecuadas a la comunidad y fortalecer la política de jornada única hacia donde está encaminado el fortalecimiento de la infraestructura educativa, ocasionando a su vez un presunto daño fiscal en cuantía por determinar, por lo cual se dará inicio a una indagación preliminar."/>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7"/>
  </r>
  <r>
    <n v="1768"/>
    <m/>
    <m/>
    <s v="CGR-CDSECTCRD No. 022 Departamento de Santander y Municipio de Bucaramanga vigencia 2022"/>
    <d v="2023-06-01T00:00:00"/>
    <s v="Hallazgo"/>
    <m/>
    <s v="Implementación de Política"/>
    <s v="Hallazgo No. 25 - Proyecto IE Bosconia Sede Santa Rita Sede B - Contrato Marco De Obra No. 1380-37-2016 Acuerdo De Obra No 406062 (A, IP). El contratista GMP Ingenieros S.A.S dejó estudios, diseños y obras inconclusas, como consecuencia de su incumplimiento en las diferentes fases del proyecto, existiendo un margen de incertidumbre frente al alcance que iban a tener las futuras intervenciones para la terminación de las obras, siendo esta precisamente la razón por la cual la primera actividad que debieron ejecutar los nuevos contratistas a quienes se les reasignó el contrato de obra e interventoría fue la de realizar un diagnóstico que tendría como propósito determinar los presupuestos y cantidades de obra a ejecutar, situaciones que han sufrido graves perjuicios entre los que se encuentran sobrecostos generados por la reasignación de los proyectos a nuevos contratistas e interventores y por la indexación de los mismos."/>
    <s v="Mecanismos de Evaluación Externa"/>
    <x v="8"/>
    <m/>
    <m/>
    <m/>
    <d v="2023-09-27T00:00:00"/>
    <m/>
    <m/>
    <m/>
    <m/>
    <n v="2"/>
    <s v="Deficiencias en las actividades de planeación del proyecto, incluidas dentro del contrato inicial y debilidades de supervisión y control que no permitieron advertir oportunamente el problema; situación que ha conllevado a que este proyecto no haya sido culminado ni entregado a la comunidad educativa, afectando la satisfacción de la necesidad de ofrecer instalaciones físicas adecuadas a la comunidad y fortalecer la política de jornada única hacia donde está encaminado el fortalecimiento de la infraestructura educativa, ocasionando a su vez un presunto daño fiscal en cuantía por determinar, por lo cual se dará inicio a una indagación preliminar."/>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7"/>
  </r>
  <r>
    <n v="1768"/>
    <m/>
    <m/>
    <s v="CGR-CDSECTCRD No. 022 Departamento de Santander y Municipio de Bucaramanga vigencia 2022"/>
    <d v="2023-06-01T00:00:00"/>
    <s v="Hallazgo"/>
    <m/>
    <s v="Implementación de Política"/>
    <s v="Hallazgo No. 25 - Proyecto IE Bosconia Sede Santa Rita Sede B - Contrato Marco De Obra No. 1380-37-2016 Acuerdo De Obra No 406062 (A, IP). El contratista GMP Ingenieros S.A.S dejó estudios, diseños y obras inconclusas, como consecuencia de su incumplimiento en las diferentes fases del proyecto, existiendo un margen de incertidumbre frente al alcance que iban a tener las futuras intervenciones para la terminación de las obras, siendo esta precisamente la razón por la cual la primera actividad que debieron ejecutar los nuevos contratistas a quienes se les reasignó el contrato de obra e interventoría fue la de realizar un diagnóstico que tendría como propósito determinar los presupuestos y cantidades de obra a ejecutar, situaciones que han sufrido graves perjuicios entre los que se encuentran sobrecostos generados por la reasignación de los proyectos a nuevos contratistas e interventores y por la indexación de los mismos."/>
    <s v="Mecanismos de Evaluación Externa"/>
    <x v="8"/>
    <m/>
    <m/>
    <m/>
    <d v="2023-09-27T00:00:00"/>
    <m/>
    <m/>
    <m/>
    <m/>
    <n v="3"/>
    <s v="Deficiencias en las actividades de planeación del proyecto, incluidas dentro del contrato inicial y debilidades de supervisión y control que no permitieron advertir oportunamente el problema; situación que ha conllevado a que este proyecto no haya sido culminado ni entregado a la comunidad educativa, afectando la satisfacción de la necesidad de ofrecer instalaciones físicas adecuadas a la comunidad y fortalecer la política de jornada única hacia donde está encaminado el fortalecimiento de la infraestructura educativa, ocasionando a su vez un presunto daño fiscal en cuantía por determinar, por lo cual se dará inicio a una indagación preliminar."/>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Capacitación"/>
    <s v="Capacitación"/>
    <n v="3"/>
    <d v="2023-08-01T00:00:00"/>
    <d v="2024-04-30T00:00:00"/>
    <s v="Margarita Paramo / Profesional Especializado"/>
    <s v="FFIE"/>
    <m/>
    <m/>
    <m/>
    <m/>
    <m/>
    <m/>
    <m/>
    <m/>
    <m/>
    <m/>
    <m/>
    <m/>
    <m/>
    <m/>
    <m/>
    <m/>
    <m/>
    <m/>
    <m/>
    <m/>
    <x v="7"/>
  </r>
  <r>
    <n v="1769"/>
    <m/>
    <m/>
    <s v="CGR-CDSECTCRD No. 022 Departamento de Santander y Municipio de Bucaramanga vigencia 2022"/>
    <d v="2023-06-01T00:00:00"/>
    <s v="Hallazgo"/>
    <m/>
    <s v="Implementación de Política"/>
    <s v="Hallazgo No. 26 - Proyecto Institución Educativa Bosconia Sede Santa Rita - Ejecución Contrato De Obra No. 1380-1464-2021 (A, D). La Institución Educativa Bosconia Sede B demuestra 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
    <s v="Mecanismos de Evaluación Externa"/>
    <x v="8"/>
    <m/>
    <m/>
    <m/>
    <d v="2023-09-27T00:00:00"/>
    <m/>
    <m/>
    <m/>
    <m/>
    <n v="1"/>
    <s v="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 el impedimento de beneficiarse de la misma por parte de la comunidad educativa y la afectación del fin de la inversión de los recursos públicos involucrados."/>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Capacitación"/>
    <s v="Capacitación"/>
    <n v="3"/>
    <d v="2023-08-01T00:00:00"/>
    <d v="2024-04-30T00:00:00"/>
    <s v="Margarita Paramo / Profesional Especializado"/>
    <s v="FFIE"/>
    <m/>
    <m/>
    <m/>
    <m/>
    <m/>
    <m/>
    <m/>
    <m/>
    <m/>
    <m/>
    <m/>
    <m/>
    <m/>
    <m/>
    <m/>
    <m/>
    <m/>
    <m/>
    <m/>
    <m/>
    <x v="7"/>
  </r>
  <r>
    <n v="1771"/>
    <m/>
    <m/>
    <s v="CGR-CDSECTCRD No. 018 Departamento de Antioquia y Municipios de Apartado y Envigado vigencia 2022"/>
    <d v="2023-06-01T00:00:00"/>
    <s v="Hallazgo"/>
    <m/>
    <s v="Implementación de Política"/>
    <s v="HALLAZGO N° 13. Pagos por reprocesos en ejecución del Contrato No. 1380-1433-2021 - IE Atanasio Girardot ¿ Municipio Girardota -LL4-0038. (D-F). Los estudios y diseños iniciales pagados al contratista de obra y suministrados por la UG FFIE a la CGR, no cumplen con la normativa vigente (NSR 10, RAS 2000, RETILAP, NTC 4595); lo que generó que se efectuasen reasignaciones contractuales del contratista de obra e interventoría. Lo anterior, generó reprocesos y pagos en diseños estructurales, hidrosanitarios, gas y eléctricos, y a su vez reprocesos constructivos por un valor de $1.760.112.418 asociados a las nuevas reasignaciones."/>
    <s v="Mecanismos de Evaluación Externa"/>
    <x v="8"/>
    <m/>
    <m/>
    <m/>
    <d v="2023-09-27T00:00:00"/>
    <m/>
    <m/>
    <m/>
    <m/>
    <n v="1"/>
    <s v="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7"/>
  </r>
  <r>
    <n v="1771"/>
    <m/>
    <m/>
    <s v="CGR-CDSECTCRD No. 018 Departamento de Antioquia y Municipios de Apartado y Envigado vigencia 2022"/>
    <d v="2023-06-01T00:00:00"/>
    <s v="Hallazgo"/>
    <m/>
    <s v="Implementación de Política"/>
    <s v="HALLAZGO N° 13. Pagos por reprocesos en ejecución del Contrato No. 1380-1433-2021 - IE Atanasio Girardot ¿ Municipio Girardota -LL4-0038. (D-F). Los estudios y diseños iniciales pagados al contratista de obra y suministrados por la UG FFIE a la CGR, no cumplen con la normativa vigente (NSR 10, RAS 2000, RETILAP, NTC 4595); lo que generó que se efectuasen reasignaciones contractuales del contratista de obra e interventoría. Lo anterior, generó reprocesos y pagos en diseños estructurales, hidrosanitarios, gas y eléctricos, y a su vez reprocesos constructivos por un valor de $1.760.112.418 asociados a las nuevas reasignaciones."/>
    <s v="Mecanismos de Evaluación Externa"/>
    <x v="8"/>
    <m/>
    <m/>
    <m/>
    <d v="2023-09-27T00:00:00"/>
    <m/>
    <m/>
    <m/>
    <m/>
    <n v="2"/>
    <s v="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s v="Ajustar el documento de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7"/>
  </r>
  <r>
    <n v="1771"/>
    <m/>
    <m/>
    <s v="CGR-CDSECTCRD No. 018 Departamento de Antioquia y Municipios de Apartado y Envigado vigencia 2022"/>
    <d v="2023-06-01T00:00:00"/>
    <s v="Hallazgo"/>
    <m/>
    <s v="Implementación de Política"/>
    <s v="HALLAZGO N° 13. Pagos por reprocesos en ejecución del Contrato No. 1380-1433-2021 - IE Atanasio Girardot ¿ Municipio Girardota -LL4-0038. (D-F). Los estudios y diseños iniciales pagados al contratista de obra y suministrados por la UG FFIE a la CGR, no cumplen con la normativa vigente (NSR 10, RAS 2000, RETILAP, NTC 4595); lo que generó que se efectuasen reasignaciones contractuales del contratista de obra e interventoría. Lo anterior, generó reprocesos y pagos en diseños estructurales, hidrosanitarios, gas y eléctricos, y a su vez reprocesos constructivos por un valor de $1.760.112.418 asociados a las nuevas reasignaciones."/>
    <s v="Mecanismos de Evaluación Externa"/>
    <x v="8"/>
    <m/>
    <m/>
    <m/>
    <d v="2023-09-27T00:00:00"/>
    <m/>
    <m/>
    <m/>
    <m/>
    <n v="3"/>
    <s v="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7"/>
  </r>
  <r>
    <n v="1772"/>
    <m/>
    <m/>
    <s v="CGR-CDSECTCRD No. 018 Departamento de Antioquia y Municipios de Apartado y Envigado vigencia 2022"/>
    <d v="2023-06-01T00:00:00"/>
    <s v="Hallazgo"/>
    <m/>
    <s v="Implementación de Política"/>
    <s v="HALLAZGO N° 14. Pagos por reprocesos en ejecución del Contrato No. 1380-1520-2022- IE Juan Evangelista ¿ Municipio Chigorodó; Antioquia - LL1437.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generó reprocesos en los pagos en diseños estructurales, hidrosanitarios, gas y eléctricos, y a su vez reprocesos constructivos por $1.091.829.030, asociados a las nuevas reasignaciones"/>
    <s v="Mecanismos de Evaluación Externa"/>
    <x v="8"/>
    <m/>
    <m/>
    <m/>
    <d v="2023-09-27T00:00:00"/>
    <m/>
    <m/>
    <m/>
    <m/>
    <n v="1"/>
    <s v="Debilidades y 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l FFIE relacionada con la inversión efectuada con cargo a los recursos destinados al desarrollo de infraestructura educativa."/>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7"/>
  </r>
  <r>
    <n v="1772"/>
    <m/>
    <m/>
    <s v="CGR-CDSECTCRD No. 018 Departamento de Antioquia y Municipios de Apartado y Envigado vigencia 2022"/>
    <d v="2023-06-01T00:00:00"/>
    <s v="Hallazgo"/>
    <m/>
    <s v="Implementación de Política"/>
    <s v="HALLAZGO N° 14. Pagos por reprocesos en ejecución del Contrato No. 1380-1520-2022- IE Juan Evangelista ¿ Municipio Chigorodó; Antioquia - LL1437.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generó reprocesos en los pagos en diseños estructurales, hidrosanitarios, gas y eléctricos, y a su vez reprocesos constructivos por $1.091.829.030, asociados a las nuevas reasignaciones"/>
    <s v="Mecanismos de Evaluación Externa"/>
    <x v="8"/>
    <m/>
    <m/>
    <m/>
    <d v="2023-09-27T00:00:00"/>
    <m/>
    <m/>
    <m/>
    <m/>
    <n v="2"/>
    <s v="Debilidades y 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l FFIE relacionada con la inversión efectuada con cargo a los recursos destinados al desarrollo de infraestructura educativa."/>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7"/>
  </r>
  <r>
    <n v="1772"/>
    <m/>
    <m/>
    <s v="CGR-CDSECTCRD No. 018 Departamento de Antioquia y Municipios de Apartado y Envigado vigencia 2022"/>
    <d v="2023-06-01T00:00:00"/>
    <s v="Hallazgo"/>
    <m/>
    <s v="Implementación de Política"/>
    <s v="HALLAZGO N° 14. Pagos por reprocesos en ejecución del Contrato No. 1380-1520-2022- IE Juan Evangelista ¿ Municipio Chigorodó; Antioquia - LL1437.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generó reprocesos en los pagos en diseños estructurales, hidrosanitarios, gas y eléctricos, y a su vez reprocesos constructivos por $1.091.829.030, asociados a las nuevas reasignaciones"/>
    <s v="Mecanismos de Evaluación Externa"/>
    <x v="8"/>
    <m/>
    <m/>
    <m/>
    <d v="2023-09-27T00:00:00"/>
    <m/>
    <m/>
    <m/>
    <m/>
    <n v="3"/>
    <m/>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7"/>
  </r>
  <r>
    <n v="1773"/>
    <m/>
    <m/>
    <s v="CGR-CDSECTCRD No. 018 Departamento de Antioquia y Municipios de Apartado y Envigado vigencia 2022"/>
    <d v="2023-06-01T00:00:00"/>
    <s v="Hallazgo"/>
    <m/>
    <s v="Implementación de Política"/>
    <s v="HALLAZGO N° 15. Pagos por reprocesos en ejecución del Contrato No. 1380-1519-2022 - IE Eduardo Espitia Romero ¿ Necoclí, Antioquia (D-F). En ejecución del proyecto nuevo y ampliado de infraestructura educativa IE Eduardo Espitia Romero en el municipio de Necoclí, Antioquia, se observó que se han realizado dos (2) reasignaciones contractuales de obra e interventoría, en las cuales se han generado pagos por reprocesos, por $1.397.090.521, representados en elaboración de nuevos estudios y diseños, demolición de obra construida por anteriores contratistas y reconstrucción de la misma hasta donde se encontraba."/>
    <s v="Mecanismos de Evaluación Externa"/>
    <x v="8"/>
    <m/>
    <m/>
    <m/>
    <d v="2023-09-27T00:00:00"/>
    <m/>
    <m/>
    <m/>
    <m/>
    <n v="1"/>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7"/>
  </r>
  <r>
    <n v="1773"/>
    <m/>
    <m/>
    <s v="CGR-CDSECTCRD No. 018 Departamento de Antioquia y Municipios de Apartado y Envigado vigencia 2022"/>
    <d v="2023-06-01T00:00:00"/>
    <s v="Hallazgo"/>
    <m/>
    <s v="Implementación de Política"/>
    <s v="HALLAZGO N° 15. Pagos por reprocesos en ejecución del Contrato No. 1380-1519-2022 - IE Eduardo Espitia Romero ¿ Necoclí, Antioquia (D-F). En ejecución del proyecto nuevo y ampliado de infraestructura educativa IE Eduardo Espitia Romero en el municipio de Necoclí, Antioquia, se observó que se han realizado dos (2) reasignaciones contractuales de obra e interventoría, en las cuales se han generado pagos por reprocesos, por $1.397.090.521, representados en elaboración de nuevos estudios y diseños, demolición de obra construida por anteriores contratistas y reconstrucción de la misma hasta donde se encontraba."/>
    <s v="Mecanismos de Evaluación Externa"/>
    <x v="8"/>
    <m/>
    <m/>
    <m/>
    <d v="2023-09-27T00:00:00"/>
    <m/>
    <m/>
    <m/>
    <m/>
    <n v="2"/>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7"/>
  </r>
  <r>
    <n v="1773"/>
    <m/>
    <m/>
    <s v="CGR-CDSECTCRD No. 018 Departamento de Antioquia y Municipios de Apartado y Envigado vigencia 2022"/>
    <d v="2023-06-01T00:00:00"/>
    <s v="Hallazgo"/>
    <m/>
    <s v="Implementación de Política"/>
    <s v="HALLAZGO N° 15. Pagos por reprocesos en ejecución del Contrato No. 1380-1519-2022 - IE Eduardo Espitia Romero ¿ Necoclí, Antioquia (D-F). En ejecución del proyecto nuevo y ampliado de infraestructura educativa IE Eduardo Espitia Romero en el municipio de Necoclí, Antioquia, se observó que se han realizado dos (2) reasignaciones contractuales de obra e interventoría, en las cuales se han generado pagos por reprocesos, por $1.397.090.521, representados en elaboración de nuevos estudios y diseños, demolición de obra construida por anteriores contratistas y reconstrucción de la misma hasta donde se encontraba."/>
    <s v="Mecanismos de Evaluación Externa"/>
    <x v="8"/>
    <m/>
    <m/>
    <m/>
    <d v="2023-09-27T00:00:00"/>
    <m/>
    <m/>
    <m/>
    <m/>
    <n v="3"/>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7"/>
  </r>
  <r>
    <n v="1774"/>
    <m/>
    <m/>
    <s v="CGR-CDSECTCRD No. 018 Departamento de Antioquia y Municipios de Apartado y Envigado vigencia 2022"/>
    <d v="2023-06-01T00:00:00"/>
    <s v="Hallazgo"/>
    <m/>
    <s v="Implementación de Política"/>
    <s v="HALLAZGO N° 16. Pagos por reprocesos en ejecución del Contrato No. 1380-1122-2020 - IE Concejo Municipal ¿ La Estrella, Antioquia (D-F). En ejecución del proyecto nuevo y ampliado de infraestructura educativa IE Concejo Municipal en el municipio de La Estrella, Antioquia, se observó que se realizó una (1) reasignación contractual de obra e interventoría, en la cual se generaron pagos por reprocesos, en cuantía de $43.287.590, representados en elaboración de nuevos estudios y diseños."/>
    <s v="Mecanismos de Evaluación Externa"/>
    <x v="8"/>
    <m/>
    <m/>
    <m/>
    <d v="2023-09-27T00:00:00"/>
    <m/>
    <m/>
    <m/>
    <m/>
    <n v="1"/>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7"/>
  </r>
  <r>
    <n v="1774"/>
    <m/>
    <m/>
    <s v="CGR-CDSECTCRD No. 018 Departamento de Antioquia y Municipios de Apartado y Envigado vigencia 2022"/>
    <d v="2023-06-01T00:00:00"/>
    <s v="Hallazgo"/>
    <m/>
    <s v="Implementación de Política"/>
    <s v="HALLAZGO N° 16. Pagos por reprocesos en ejecución del Contrato No. 1380-1122-2020 - IE Concejo Municipal ¿ La Estrella, Antioquia (D-F). En ejecución del proyecto nuevo y ampliado de infraestructura educativa IE Concejo Municipal en el municipio de La Estrella, Antioquia, se observó que se realizó una (1) reasignación contractual de obra e interventoría, en la cual se generaron pagos por reprocesos, en cuantía de $43.287.590, representados en elaboración de nuevos estudios y diseños."/>
    <s v="Mecanismos de Evaluación Externa"/>
    <x v="8"/>
    <m/>
    <m/>
    <m/>
    <d v="2023-09-27T00:00:00"/>
    <m/>
    <m/>
    <m/>
    <m/>
    <n v="2"/>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7"/>
  </r>
  <r>
    <n v="1774"/>
    <m/>
    <m/>
    <s v="CGR-CDSECTCRD No. 018 Departamento de Antioquia y Municipios de Apartado y Envigado vigencia 2022"/>
    <d v="2023-06-01T00:00:00"/>
    <s v="Hallazgo"/>
    <m/>
    <s v="Implementación de Política"/>
    <s v="HALLAZGO N° 16. Pagos por reprocesos en ejecución del Contrato No. 1380-1122-2020 - IE Concejo Municipal ¿ La Estrella, Antioquia (D-F). En ejecución del proyecto nuevo y ampliado de infraestructura educativa IE Concejo Municipal en el municipio de La Estrella, Antioquia, se observó que se realizó una (1) reasignación contractual de obra e interventoría, en la cual se generaron pagos por reprocesos, en cuantía de $43.287.590, representados en elaboración de nuevos estudios y diseños."/>
    <s v="Mecanismos de Evaluación Externa"/>
    <x v="8"/>
    <m/>
    <m/>
    <m/>
    <d v="2023-09-27T00:00:00"/>
    <m/>
    <m/>
    <m/>
    <m/>
    <n v="3"/>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7"/>
  </r>
  <r>
    <n v="1775"/>
    <m/>
    <m/>
    <s v="CGR-CDSECTCRD No. 018 Departamento de Antioquia y Municipios de Apartado y Envigado vigencia 2022"/>
    <d v="2023-06-01T00:00:00"/>
    <s v="Hallazgo"/>
    <m/>
    <s v="Implementación de Política"/>
    <s v="HALLAZGO N° 17. Pagos por reprocesos en ejecución del Contrato No. 1380-1264-2020 ¿ IE Salinas ¿ Caldas, Antioquia, LL4-0051. (D-F). En ejecución del proyecto nuevo y ampliado de infraestructura educativa IE Salinas en el municipio de Caldas, Antioquia, se observó que se han realizado dos (2) reasignaciones contractuales de obra e interventoría, en las cuales se han generado pagos por reprocesos, por $17.498.956, a la interventoría por revisión de nuevos estudios y diseños entregados por el contratista."/>
    <s v="Mecanismos de Evaluación Externa"/>
    <x v="8"/>
    <m/>
    <m/>
    <m/>
    <d v="2023-09-27T00:00:00"/>
    <m/>
    <m/>
    <m/>
    <m/>
    <n v="1"/>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775"/>
    <m/>
    <m/>
    <s v="CGR-CDSECTCRD No. 018 Departamento de Antioquia y Municipios de Apartado y Envigado vigencia 2022"/>
    <d v="2023-06-01T00:00:00"/>
    <s v="Hallazgo"/>
    <m/>
    <s v="Implementación de Política"/>
    <s v="HALLAZGO N° 17. Pagos por reprocesos en ejecución del Contrato No. 1380-1264-2020 ¿ IE Salinas ¿ Caldas, Antioquia, LL4-0051. (D-F). En ejecución del proyecto nuevo y ampliado de infraestructura educativa IE Salinas en el municipio de Caldas, Antioquia, se observó que se han realizado dos (2) reasignaciones contractuales de obra e interventoría, en las cuales se han generado pagos por reprocesos, por $17.498.956, a la interventoría por revisión de nuevos estudios y diseños entregados por el contratista."/>
    <s v="Mecanismos de Evaluación Externa"/>
    <x v="8"/>
    <m/>
    <m/>
    <m/>
    <d v="2023-09-27T00:00:00"/>
    <m/>
    <m/>
    <m/>
    <m/>
    <n v="2"/>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0"/>
  </r>
  <r>
    <n v="1775"/>
    <m/>
    <m/>
    <s v="CGR-CDSECTCRD No. 018 Departamento de Antioquia y Municipios de Apartado y Envigado vigencia 2022"/>
    <d v="2023-06-01T00:00:00"/>
    <s v="Hallazgo"/>
    <m/>
    <s v="Implementación de Política"/>
    <s v="HALLAZGO N° 17. Pagos por reprocesos en ejecución del Contrato No. 1380-1264-2020 ¿ IE Salinas ¿ Caldas, Antioquia, LL4-0051. (D-F). En ejecución del proyecto nuevo y ampliado de infraestructura educativa IE Salinas en el municipio de Caldas, Antioquia, se observó que se han realizado dos (2) reasignaciones contractuales de obra e interventoría, en las cuales se han generado pagos por reprocesos, por $17.498.956, a la interventoría por revisión de nuevos estudios y diseños entregados por el contratista."/>
    <s v="Mecanismos de Evaluación Externa"/>
    <x v="8"/>
    <m/>
    <m/>
    <m/>
    <d v="2023-09-27T00:00:00"/>
    <m/>
    <m/>
    <m/>
    <m/>
    <n v="3"/>
    <s v="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0"/>
  </r>
  <r>
    <n v="1776"/>
    <m/>
    <m/>
    <s v="CGR-CDSECTCRD No. 018 Departamento de Antioquia y Municipios de Apartado y Envigado vigencia 2022"/>
    <d v="2023-06-01T00:00:00"/>
    <s v="Hallazgo"/>
    <m/>
    <s v="Implementación de Política"/>
    <s v="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
    <s v="Mecanismos de Evaluación Externa"/>
    <x v="8"/>
    <m/>
    <m/>
    <m/>
    <d v="2023-09-27T00:00:00"/>
    <m/>
    <m/>
    <m/>
    <m/>
    <n v="1"/>
    <s v="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776"/>
    <m/>
    <m/>
    <s v="CGR-CDSECTCRD No. 018 Departamento de Antioquia y Municipios de Apartado y Envigado vigencia 2022"/>
    <d v="2023-06-01T00:00:00"/>
    <s v="Hallazgo"/>
    <m/>
    <s v="Implementación de Política"/>
    <s v="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
    <s v="Mecanismos de Evaluación Externa"/>
    <x v="8"/>
    <m/>
    <m/>
    <m/>
    <d v="2023-09-27T00:00:00"/>
    <m/>
    <m/>
    <m/>
    <m/>
    <n v="2"/>
    <s v="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0"/>
  </r>
  <r>
    <n v="1776"/>
    <m/>
    <m/>
    <s v="CGR-CDSECTCRD No. 018 Departamento de Antioquia y Municipios de Apartado y Envigado vigencia 2022"/>
    <d v="2023-06-01T00:00:00"/>
    <s v="Hallazgo"/>
    <m/>
    <s v="Implementación de Política"/>
    <s v="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
    <s v="Mecanismos de Evaluación Externa"/>
    <x v="8"/>
    <m/>
    <m/>
    <m/>
    <d v="2023-09-27T00:00:00"/>
    <m/>
    <m/>
    <m/>
    <m/>
    <n v="3"/>
    <s v="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
    <s v="Socilizar con los contratistas de obra, las interventorias y las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0"/>
  </r>
  <r>
    <n v="1776"/>
    <m/>
    <m/>
    <s v="CGR-CDSECTCRD No. 018 Departamento de Antioquia y Municipios de Apartado y Envigado vigencia 2022"/>
    <d v="2023-06-01T00:00:00"/>
    <s v="Hallazgo"/>
    <m/>
    <s v="Implementación de Política"/>
    <s v="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
    <s v="Mecanismos de Evaluación Externa"/>
    <x v="8"/>
    <m/>
    <m/>
    <m/>
    <d v="2023-09-27T00:00:00"/>
    <m/>
    <m/>
    <m/>
    <m/>
    <n v="4"/>
    <s v="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
    <s v="Elaborar un documento que oriente la atención y servicio de postventas de la infraestructura educativa de los proyectos del FFIE."/>
    <s v="Documento"/>
    <s v="Documento"/>
    <n v="1"/>
    <d v="2023-08-01T00:00:00"/>
    <d v="2024-04-30T00:00:00"/>
    <s v="Margarita Paramo / Profesional Especializado"/>
    <s v="FFIE"/>
    <m/>
    <m/>
    <m/>
    <m/>
    <m/>
    <m/>
    <m/>
    <m/>
    <m/>
    <m/>
    <m/>
    <m/>
    <m/>
    <m/>
    <m/>
    <m/>
    <m/>
    <m/>
    <m/>
    <m/>
    <x v="0"/>
  </r>
  <r>
    <n v="1776"/>
    <m/>
    <m/>
    <s v="CGR-CDSECTCRD No. 018 Departamento de Antioquia y Municipios de Apartado y Envigado vigencia 2022"/>
    <d v="2023-06-01T00:00:00"/>
    <s v="Hallazgo"/>
    <m/>
    <s v="Implementación de Política"/>
    <s v="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
    <s v="Mecanismos de Evaluación Externa"/>
    <x v="8"/>
    <m/>
    <m/>
    <m/>
    <d v="2023-09-27T00:00:00"/>
    <m/>
    <m/>
    <m/>
    <m/>
    <n v="5"/>
    <s v="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
    <s v="Socializar con las ETCs un documento que oriente la atención y servicio de postventas de la infraestructura educativa de los proyectos del FFIE."/>
    <s v="Soporte de la socialización"/>
    <s v="Soporte de la socialización"/>
    <n v="1"/>
    <d v="2023-08-01T00:00:00"/>
    <d v="2024-05-31T00:00:00"/>
    <s v="Margarita Paramo / Profesional Especializado"/>
    <s v="FFIE"/>
    <m/>
    <m/>
    <m/>
    <m/>
    <m/>
    <m/>
    <m/>
    <m/>
    <m/>
    <m/>
    <m/>
    <m/>
    <m/>
    <m/>
    <m/>
    <m/>
    <m/>
    <m/>
    <m/>
    <m/>
    <x v="0"/>
  </r>
  <r>
    <n v="1777"/>
    <m/>
    <m/>
    <s v="CGR-CDSECTCRD No. 018 Departamento de Antioquia y Municipios de Apartado y Envigado vigencia 2022"/>
    <d v="2023-06-01T00:00:00"/>
    <s v="Hallazgo"/>
    <m/>
    <s v="Implementación de Política"/>
    <s v="HALLAZGO N° 19. Liquidación Contrato No. 1380-1122-2020 ¿ IE Concejo Municipal de La Estrella (D). En el Contrato No. 1380-1122-2020 suscrito entre el Patrimonio Autónomo Fondo de Financiamiento de Infraestructura Educativa (FFIE) y el Consorcio Construcciones Educativas para la construcción de la I.E. Concejo Municipal sede principal del municipio de La Estrella- departamento de Antioquia, se observó que, una vez terminado el plazo de ejecución, el contrato no se liquidó dentro del término fijado (8 meses siguientes a su terminación), presentándose además suspensiones y prórrogas por 14 meses."/>
    <s v="Mecanismos de Evaluación Externa"/>
    <x v="8"/>
    <m/>
    <m/>
    <m/>
    <d v="2023-09-27T00:00:00"/>
    <m/>
    <m/>
    <m/>
    <m/>
    <n v="1"/>
    <s v="Debilidades en la supervisión y control en la ejecución del Contrato No. 1380-1122-2020, así como incumplimiento en las obligaciones del contratista de obra, que impiden culminar el proceso postcontractual en los términos legales y contractuales establecidos, ocasionando que a la fecha no se tengan legalizados la totalidad de los recursos contratados, además, generando la posibilidad de ocasionar controversias contractuales entre las partes en el futuro."/>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778"/>
    <m/>
    <m/>
    <s v="CGR-CDSECTCRD No. 018 Departamento de Antioquia y Municipios de Apartado y Envigado vigencia 2022"/>
    <d v="2023-06-01T00:00:00"/>
    <s v="Hallazgo"/>
    <m/>
    <s v="Implementación de Política"/>
    <s v="HALLAZGO N° 30. Pagos por reprocesos en ejecución del Contrato 1380-1255-2020 - IE José Miguel de la Calle ¿ Municipio Envigado- LL1528.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gas y eléctricos, y constructivos y pagos por $82.885.530, asociados a las nuevas reasignaciones."/>
    <s v="Mecanismos de Evaluación Externa"/>
    <x v="8"/>
    <m/>
    <m/>
    <m/>
    <d v="2023-09-27T00:00:00"/>
    <m/>
    <m/>
    <m/>
    <m/>
    <n v="1"/>
    <s v="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778"/>
    <m/>
    <m/>
    <s v="CGR-CDSECTCRD No. 018 Departamento de Antioquia y Municipios de Apartado y Envigado vigencia 2022"/>
    <d v="2023-06-01T00:00:00"/>
    <s v="Hallazgo"/>
    <m/>
    <s v="Implementación de Política"/>
    <s v="HALLAZGO N° 30. Pagos por reprocesos en ejecución del Contrato 1380-1255-2020 - IE José Miguel de la Calle ¿ Municipio Envigado- LL1528.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gas y eléctricos, y constructivos y pagos por $82.885.530, asociados a las nuevas reasignaciones."/>
    <s v="Mecanismos de Evaluación Externa"/>
    <x v="8"/>
    <m/>
    <m/>
    <m/>
    <d v="2023-09-27T00:00:00"/>
    <m/>
    <m/>
    <m/>
    <m/>
    <n v="2"/>
    <s v="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0"/>
  </r>
  <r>
    <n v="1778"/>
    <m/>
    <m/>
    <s v="CGR-CDSECTCRD No. 018 Departamento de Antioquia y Municipios de Apartado y Envigado vigencia 2022"/>
    <d v="2023-06-01T00:00:00"/>
    <s v="Hallazgo"/>
    <m/>
    <s v="Implementación de Política"/>
    <s v="HALLAZGO N° 30. Pagos por reprocesos en ejecución del Contrato 1380-1255-2020 - IE José Miguel de la Calle ¿ Municipio Envigado- LL1528.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gas y eléctricos, y constructivos y pagos por $82.885.530, asociados a las nuevas reasignaciones."/>
    <s v="Mecanismos de Evaluación Externa"/>
    <x v="8"/>
    <m/>
    <m/>
    <m/>
    <d v="2023-09-27T00:00:00"/>
    <m/>
    <m/>
    <m/>
    <m/>
    <n v="3"/>
    <s v="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0"/>
  </r>
  <r>
    <n v="1779"/>
    <m/>
    <m/>
    <s v="CGR-CDSECTCRD No. 018 Departamento de Antioquia y Municipios de Apartado y Envigado vigencia 2022"/>
    <d v="2023-06-01T00:00:00"/>
    <s v="Hallazgo"/>
    <m/>
    <s v="Implementación de Política"/>
    <s v="HALLAZGO N° 31. Pagos por reprocesos en ejecución del Contrato 1380-1404-2021 - IE Normal Superior de Envigado ¿ Municipio Envigado- LL715.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constructivos, gas y eléctricos, y pagos por $344.803.055, asociados a las nuevas reasignaciones."/>
    <s v="Mecanismos de Evaluación Externa"/>
    <x v="8"/>
    <m/>
    <m/>
    <m/>
    <d v="2023-09-27T00:00:00"/>
    <m/>
    <m/>
    <m/>
    <m/>
    <n v="1"/>
    <s v="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779"/>
    <m/>
    <m/>
    <s v="CGR-CDSECTCRD No. 018 Departamento de Antioquia y Municipios de Apartado y Envigado vigencia 2022"/>
    <d v="2023-06-01T00:00:00"/>
    <s v="Hallazgo"/>
    <m/>
    <s v="Implementación de Política"/>
    <s v="HALLAZGO N° 31. Pagos por reprocesos en ejecución del Contrato 1380-1404-2021 - IE Normal Superior de Envigado ¿ Municipio Envigado- LL715.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constructivos, gas y eléctricos, y pagos por $344.803.055, asociados a las nuevas reasignaciones."/>
    <s v="Mecanismos de Evaluación Externa"/>
    <x v="8"/>
    <m/>
    <m/>
    <m/>
    <d v="2023-09-27T00:00:00"/>
    <m/>
    <m/>
    <m/>
    <m/>
    <n v="2"/>
    <s v="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0"/>
  </r>
  <r>
    <n v="1779"/>
    <m/>
    <m/>
    <s v="CGR-CDSECTCRD No. 018 Departamento de Antioquia y Municipios de Apartado y Envigado vigencia 2022"/>
    <d v="2023-06-01T00:00:00"/>
    <s v="Hallazgo"/>
    <m/>
    <s v="Implementación de Política"/>
    <s v="HALLAZGO N° 31. Pagos por reprocesos en ejecución del Contrato 1380-1404-2021 - IE Normal Superior de Envigado ¿ Municipio Envigado- LL715.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constructivos, gas y eléctricos, y pagos por $344.803.055, asociados a las nuevas reasignaciones."/>
    <s v="Mecanismos de Evaluación Externa"/>
    <x v="8"/>
    <m/>
    <m/>
    <m/>
    <d v="2023-09-27T00:00:00"/>
    <m/>
    <m/>
    <m/>
    <m/>
    <n v="3"/>
    <s v="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0"/>
  </r>
  <r>
    <n v="1780"/>
    <m/>
    <m/>
    <s v="CGR-CDSECTCRD No. 018 Departamento de Antioquia y Municipios de Apartado y Envigado vigencia 2022"/>
    <d v="2023-06-01T00:00:00"/>
    <s v="Hallazgo"/>
    <m/>
    <s v="Implementación de Política"/>
    <s v="HALLAZGO N° 32. Estabilidad y calidad de las obras ¿ Contrato de Obra e interventoría No. 1380-1255-2020 y 1380-1577-2020 contrato de interventoría (2da contratación) de IE José Miguel de la Calle ¿ Municipio Envigado- LL1528. (BA). La IE José Miguel de la Calle del municipio de Envigado, no cumple con las condiciones de calidad, estabilidad y funcionalidad acorde a la resolución 2674 de 2013 en relación a los ítems contratados y pagadas en el capítulo denominado Cocina; no obstante, teniendo en cuenta que a partir de la visita de la CGR a la IE, todos los ítems fueron subsanados por parte de la entidad, mediante actas de compromisos que contienen registros fotográficos, donde se pudo evidenciar que las situaciones de reproche fueron subsanadas, se constituye un beneficio de auditoría cualitativo por $8.143.854; lo que permite la protección y la seguridad de un ambiente adecuado para los estudiantes y el personal que labora en las instituciones educativas"/>
    <s v="Mecanismos de Evaluación Externa"/>
    <x v="8"/>
    <m/>
    <m/>
    <m/>
    <d v="2023-09-27T00:00:00"/>
    <m/>
    <m/>
    <m/>
    <m/>
    <n v="1"/>
    <s v="Debilidad en los procedimientos constructivos (Contratista de obra y de interventoría Contrato de Obra No. 1380-1255-2020 y 1380-1577-2020 contrato de interventoría (2da contratación))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4"/>
  </r>
  <r>
    <n v="1780"/>
    <m/>
    <m/>
    <s v="CGR-CDSECTCRD No. 018 Departamento de Antioquia y Municipios de Apartado y Envigado vigencia 2022"/>
    <d v="2023-06-01T00:00:00"/>
    <s v="Hallazgo"/>
    <m/>
    <s v="Implementación de Política"/>
    <s v="HALLAZGO N° 32. Estabilidad y calidad de las obras ¿ Contrato de Obra e interventoría No. 1380-1255-2020 y 1380-1577-2020 contrato de interventoría (2da contratación) de IE José Miguel de la Calle ¿ Municipio Envigado- LL1528. (BA). La IE José Miguel de la Calle del municipio de Envigado, no cumple con las condiciones de calidad, estabilidad y funcionalidad acorde a la resolución 2674 de 2013 en relación a los ítems contratados y pagadas en el capítulo denominado Cocina; no obstante, teniendo en cuenta que a partir de la visita de la CGR a la IE, todos los ítems fueron subsanados por parte de la entidad, mediante actas de compromisos que contienen registros fotográficos, donde se pudo evidenciar que las situaciones de reproche fueron subsanadas, se constituye un beneficio de auditoría cualitativo por $8.143.854; lo que permite la protección y la seguridad de un ambiente adecuado para los estudiantes y el personal que labora en las instituciones educativas"/>
    <s v="Mecanismos de Evaluación Externa"/>
    <x v="8"/>
    <m/>
    <m/>
    <m/>
    <d v="2023-09-27T00:00:00"/>
    <m/>
    <m/>
    <m/>
    <m/>
    <n v="2"/>
    <s v="Debilidad en los procedimientos constructivos (Contratista de obra y de interventoría Contrato de Obra No. 1380-1255-2020 y 1380-1577-2020 contrato de interventoría (2da contratación))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
    <s v="Ajustar el documento LINEAMIENTOS GENERALES DE MATERIALIDAD Y ACABADOS con el objeto de fortalecer el seguimiento, control y calidad de las obras."/>
    <s v="Documento"/>
    <s v="Documento"/>
    <n v="1"/>
    <d v="2023-08-01T00:00:00"/>
    <d v="2024-04-30T00:00:00"/>
    <s v="Margarita Paramo / Profesional Especializado"/>
    <s v="FFIE"/>
    <m/>
    <m/>
    <m/>
    <m/>
    <m/>
    <m/>
    <m/>
    <m/>
    <m/>
    <m/>
    <m/>
    <m/>
    <m/>
    <m/>
    <m/>
    <m/>
    <m/>
    <m/>
    <m/>
    <m/>
    <x v="4"/>
  </r>
  <r>
    <n v="1780"/>
    <m/>
    <m/>
    <s v="CGR-CDSECTCRD No. 018 Departamento de Antioquia y Municipios de Apartado y Envigado vigencia 2022"/>
    <d v="2023-06-01T00:00:00"/>
    <s v="Hallazgo"/>
    <m/>
    <s v="Implementación de Política"/>
    <s v="HALLAZGO N° 32. Estabilidad y calidad de las obras ¿ Contrato de Obra e interventoría No. 1380-1255-2020 y 1380-1577-2020 contrato de interventoría (2da contratación) de IE José Miguel de la Calle ¿ Municipio Envigado- LL1528. (BA). La IE José Miguel de la Calle del municipio de Envigado, no cumple con las condiciones de calidad, estabilidad y funcionalidad acorde a la resolución 2674 de 2013 en relación a los ítems contratados y pagadas en el capítulo denominado Cocina; no obstante, teniendo en cuenta que a partir de la visita de la CGR a la IE, todos los ítems fueron subsanados por parte de la entidad, mediante actas de compromisos que contienen registros fotográficos, donde se pudo evidenciar que las situaciones de reproche fueron subsanadas, se constituye un beneficio de auditoría cualitativo por $8.143.854; lo que permite la protección y la seguridad de un ambiente adecuado para los estudiantes y el personal que labora en las instituciones educativas"/>
    <s v="Mecanismos de Evaluación Externa"/>
    <x v="8"/>
    <m/>
    <m/>
    <m/>
    <d v="2023-09-27T00:00:00"/>
    <m/>
    <m/>
    <m/>
    <m/>
    <n v="3"/>
    <s v="Debilidad en los procedimientos constructivos (Contratista de obra y de interventoría Contrato de Obra No. 1380-1255-2020 y 1380-1577-2020 contrato de interventoría (2da contratación))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
    <s v="Socializar con los contratistas de obra, las interventorías y la supervisión el documento LINEAMIENTOS GENERALES DE MATERIALIDAD Y ACABADOS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4"/>
  </r>
  <r>
    <n v="1781"/>
    <m/>
    <m/>
    <s v="CGR-CDSECTCRD No. 030 Departamento de Nariño y Municipio de Guachucal vigencia 2022"/>
    <d v="2023-06-01T00:00:00"/>
    <s v="Hallazgo"/>
    <m/>
    <s v="Implementación de Política"/>
    <s v="HAllazgo 15. Valor asignado al pago de interventoría en proyectos para instituciones educativas del departamento de Nariño (A, D). El costo de los contratos de interventoría a contratos de estudios, diseño y obra para diferentes instituciones educativas del departamento de Nariño suscritos por el FFIE y el Consorcio Applus - Ingelog FFIE 009 van desde el 43.19% y hasta del 120.28% del costo del contrato de estudios, diseño y obra."/>
    <s v="Mecanismos de Evaluación Externa"/>
    <x v="8"/>
    <m/>
    <m/>
    <m/>
    <d v="2023-09-27T00:00:00"/>
    <m/>
    <m/>
    <m/>
    <m/>
    <n v="1"/>
    <s v="Por falencias administrativas se muestran presuntos excesivos pagos por el valor de los procesos de interventoría, que podrían inducir a sobrecostos en los mismos, lo cuales podría evidenciar no tener en cuenta criterios de manejo eficiente de recursos."/>
    <s v="Ajustar instructivo de Costeo de la interventoría sobre la ejecución de proyectos de infraestructura educativa, contratada por el PA FFIE y sus anexos, con el objeto de actualizar las instrucciones para establecer los costos de interventoría."/>
    <s v="Instructivo y anexos."/>
    <s v="Instructivo y anexos."/>
    <n v="1"/>
    <d v="2023-08-01T00:00:00"/>
    <d v="2024-05-31T00:00:00"/>
    <s v="Margarita Paramo / Profesional Especializado"/>
    <s v="FFIE"/>
    <m/>
    <m/>
    <m/>
    <m/>
    <m/>
    <m/>
    <m/>
    <m/>
    <m/>
    <m/>
    <m/>
    <m/>
    <m/>
    <m/>
    <m/>
    <m/>
    <m/>
    <m/>
    <m/>
    <m/>
    <x v="4"/>
  </r>
  <r>
    <n v="1782"/>
    <m/>
    <m/>
    <s v="Reporte de Cumplimiento ITA para el Periodo 2023"/>
    <d v="2023-08-31T00:00:00"/>
    <s v="Oportunidad de Mejora"/>
    <m/>
    <s v="Gestión Jurídica"/>
    <s v="1.1. Directrices de Accesibilidad Web: debilidades en la publicación de los estándares de accesibilidad web para el acceso autónomo e independiente de las personas con discapacidad, principalmente de aquellas con discapacidad sensorial e intelectual, numeral 2.2.2. Sistema de búsquedas de normas del link de transparencia."/>
    <m/>
    <x v="7"/>
    <m/>
    <m/>
    <m/>
    <d v="2023-09-28T00:00:00"/>
    <m/>
    <m/>
    <m/>
    <m/>
    <m/>
    <m/>
    <s v="No registra en el SIG"/>
    <m/>
    <m/>
    <m/>
    <m/>
    <m/>
    <s v="Santiago Duran Mora"/>
    <s v="Oficina Asesora Jurídica"/>
    <m/>
    <m/>
    <m/>
    <m/>
    <m/>
    <m/>
    <m/>
    <m/>
    <m/>
    <m/>
    <m/>
    <m/>
    <m/>
    <m/>
    <m/>
    <m/>
    <m/>
    <m/>
    <m/>
    <m/>
    <x v="9"/>
  </r>
  <r>
    <n v="1783"/>
    <m/>
    <m/>
    <s v="CGR-CDSECTCRD No. 029 Departamento de Atlántico, municipios de Malambo y Sabanalarga Vigencia 2022"/>
    <d v="2023-06-01T00:00:00"/>
    <s v="Hallazgo"/>
    <m/>
    <s v="Implementación de Política"/>
    <s v="HALLAZGO 3. INFRAESTRUCTURA EDUCATIVA. En la ejecución de los Acuerdos de Obra suscritos para la ampliación de las Instituciones Educativa Julio Pantoja Maldonado de Baranoa, Normal Superior de Manatí, San Nicolás de Tolentino de Puerto Colombia, José Consuegra Higgins de Isabel López y Algodonal de Santa Lucia, se observan deficiencias en el mantenimiento que requieren las obras recibidas por la entidad certificada, a causa del desconocimiento e incumplimiento de los TCC correspondientes, generando deterioro prematuro de las obras y riesgo de colapso de las estructuras"/>
    <s v="Mecanismos de Evaluación Externa"/>
    <x v="8"/>
    <m/>
    <m/>
    <m/>
    <d v="2023-09-29T00:00:00"/>
    <m/>
    <m/>
    <m/>
    <m/>
    <n v="1"/>
    <s v="Desconocimiento e incumplimiento de los TCC de los Acuerdos de obra 403032, 403037, 403039, 403055 y 403057, por parte de la ETC - Departamento del Atlántico, por no realizar las labores de mantenimiento de la Infraestructura Educativa a las que se comprometió a través del Convenio Interadministrativo especifico No. 1094 de 2016, luego de su entrega por parte del FFIE."/>
    <s v="Socializar el documento guía dirigido a la entidad territorial, que contenga los roles y responsabilidades de la ETC y el FFIE para la entrega y recibo de la infraestructura educativa."/>
    <s v="Soporte de la socialización"/>
    <s v="Soporte de la socialización"/>
    <n v="1"/>
    <d v="2023-08-01T00:00:00"/>
    <d v="2024-05-31T00:00:00"/>
    <s v="Margarita Paramo / Profesional Especializado"/>
    <s v="FFIE"/>
    <m/>
    <m/>
    <m/>
    <m/>
    <m/>
    <m/>
    <m/>
    <m/>
    <m/>
    <m/>
    <m/>
    <m/>
    <m/>
    <m/>
    <m/>
    <m/>
    <m/>
    <m/>
    <m/>
    <m/>
    <x v="8"/>
  </r>
  <r>
    <n v="1784"/>
    <m/>
    <m/>
    <s v="CGR-CDSECTCRD No. 029 Departamento de Atlántico, municipios de Malambo y Sabanalarga Vigencia 2022"/>
    <d v="2023-06-01T00:00:00"/>
    <s v="Hallazgo"/>
    <m/>
    <s v="Implementación de Política"/>
    <s v="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1"/>
    <s v="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
    <s v="Elaborar un documento que oriente la  atención y servicio de postventas de la infraestructura educativa de los proyectos del FFIE."/>
    <s v="Documento"/>
    <s v="Documento"/>
    <n v="1"/>
    <d v="2023-08-01T00:00:00"/>
    <d v="2024-05-31T00:00:00"/>
    <s v="Margarita Paramo / Profesional Especializado"/>
    <s v="FFIE"/>
    <m/>
    <m/>
    <m/>
    <m/>
    <m/>
    <m/>
    <m/>
    <m/>
    <m/>
    <m/>
    <m/>
    <m/>
    <m/>
    <m/>
    <m/>
    <m/>
    <m/>
    <m/>
    <m/>
    <m/>
    <x v="8"/>
  </r>
  <r>
    <n v="1784"/>
    <m/>
    <m/>
    <s v="CGR-CDSECTCRD No. 029 Departamento de Atlántico, municipios de Malambo y Sabanalarga Vigencia 2022"/>
    <d v="2023-06-01T00:00:00"/>
    <s v="Hallazgo"/>
    <m/>
    <s v="Implementación de Política"/>
    <s v="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2"/>
    <s v="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
    <s v="Socializar con las ETC un documento que oriente la  atención y servicio de postventas de la infraestructura educativa de los proyectos del FFIE."/>
    <s v="Soporte de la socialización"/>
    <s v="Soporte de la socialización"/>
    <n v="1"/>
    <d v="2023-08-01T00:00:00"/>
    <d v="2024-05-31T00:00:00"/>
    <s v="Margarita Paramo / Profesional Especializado"/>
    <s v="FFIE"/>
    <m/>
    <m/>
    <m/>
    <m/>
    <m/>
    <m/>
    <m/>
    <m/>
    <m/>
    <m/>
    <m/>
    <m/>
    <m/>
    <m/>
    <m/>
    <m/>
    <m/>
    <m/>
    <m/>
    <m/>
    <x v="8"/>
  </r>
  <r>
    <n v="1784"/>
    <m/>
    <m/>
    <s v="CGR-CDSECTCRD No. 029 Departamento de Atlántico, municipios de Malambo y Sabanalarga Vigencia 2022"/>
    <d v="2023-06-01T00:00:00"/>
    <s v="Hallazgo"/>
    <m/>
    <s v="Implementación de Política"/>
    <s v="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3"/>
    <s v="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8"/>
  </r>
  <r>
    <n v="1784"/>
    <m/>
    <m/>
    <s v="CGR-CDSECTCRD No. 029 Departamento de Atlántico, municipios de Malambo y Sabanalarga Vigencia 2022"/>
    <d v="2023-06-01T00:00:00"/>
    <s v="Hallazgo"/>
    <m/>
    <s v="Implementación de Política"/>
    <s v="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4"/>
    <s v="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8"/>
  </r>
  <r>
    <n v="1784"/>
    <m/>
    <m/>
    <s v="CGR-CDSECTCRD No. 029 Departamento de Atlántico, municipios de Malambo y Sabanalarga Vigencia 2022"/>
    <d v="2023-06-01T00:00:00"/>
    <s v="Hallazgo"/>
    <m/>
    <s v="Implementación de Política"/>
    <s v="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5"/>
    <s v="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8"/>
  </r>
  <r>
    <n v="1785"/>
    <m/>
    <m/>
    <s v="CGR-CDSECTCRD No. 029 Departamento de Atlántico, municipios de Malambo y Sabanalarga Vigencia 2022"/>
    <d v="2023-06-01T00:00:00"/>
    <s v="Hallazgo"/>
    <m/>
    <s v="Implementación de Política"/>
    <s v="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1"/>
    <s v="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
    <s v="Elaborar un documento que oriente la  atención y servicio de postventas de la infraestructura educativa de los proyectos del FFIE."/>
    <s v="Documento"/>
    <s v="Documento"/>
    <n v="1"/>
    <d v="2023-08-01T00:00:00"/>
    <d v="2024-05-31T00:00:00"/>
    <s v="Margarita Paramo / Profesional Especializado"/>
    <s v="FFIE"/>
    <m/>
    <m/>
    <m/>
    <m/>
    <m/>
    <m/>
    <m/>
    <m/>
    <m/>
    <m/>
    <m/>
    <m/>
    <m/>
    <m/>
    <m/>
    <m/>
    <m/>
    <m/>
    <m/>
    <m/>
    <x v="3"/>
  </r>
  <r>
    <n v="1785"/>
    <m/>
    <m/>
    <s v="CGR-CDSECTCRD No. 029 Departamento de Atlántico, municipios de Malambo y Sabanalarga Vigencia 2022"/>
    <d v="2023-06-01T00:00:00"/>
    <s v="Hallazgo"/>
    <m/>
    <s v="Implementación de Política"/>
    <s v="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2"/>
    <s v="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
    <s v="Socializar con las ETC un documento que oriente la  atención y servicio de postventas de la infraestructura educativa de los proyectos del FFIE."/>
    <s v="Soporte de la socialización"/>
    <s v="Soporte de la socialización"/>
    <n v="1"/>
    <d v="2023-08-01T00:00:00"/>
    <d v="2024-05-31T00:00:00"/>
    <s v="Margarita Paramo / Profesional Especializado"/>
    <s v="FFIE"/>
    <m/>
    <m/>
    <m/>
    <m/>
    <m/>
    <m/>
    <m/>
    <m/>
    <m/>
    <m/>
    <m/>
    <m/>
    <m/>
    <m/>
    <m/>
    <m/>
    <m/>
    <m/>
    <m/>
    <m/>
    <x v="3"/>
  </r>
  <r>
    <n v="1785"/>
    <m/>
    <m/>
    <s v="CGR-CDSECTCRD No. 029 Departamento de Atlántico, municipios de Malambo y Sabanalarga Vigencia 2022"/>
    <d v="2023-06-01T00:00:00"/>
    <s v="Hallazgo"/>
    <m/>
    <s v="Implementación de Política"/>
    <s v="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3"/>
    <s v="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3"/>
  </r>
  <r>
    <n v="1785"/>
    <m/>
    <m/>
    <s v="CGR-CDSECTCRD No. 029 Departamento de Atlántico, municipios de Malambo y Sabanalarga Vigencia 2022"/>
    <d v="2023-06-01T00:00:00"/>
    <s v="Hallazgo"/>
    <m/>
    <s v="Implementación de Política"/>
    <s v="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4"/>
    <s v="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3"/>
  </r>
  <r>
    <n v="1785"/>
    <m/>
    <m/>
    <s v="CGR-CDSECTCRD No. 029 Departamento de Atlántico, municipios de Malambo y Sabanalarga Vigencia 2022"/>
    <d v="2023-06-01T00:00:00"/>
    <s v="Hallazgo"/>
    <m/>
    <s v="Implementación de Política"/>
    <s v="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5"/>
    <s v="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3"/>
  </r>
  <r>
    <n v="1786"/>
    <m/>
    <m/>
    <s v="CGR-CDSECTCRD No. 029 Departamento de Atlántico, municipios de Malambo y Sabanalarga Vigencia 2022"/>
    <d v="2023-06-01T00:00:00"/>
    <s v="Hallazgo"/>
    <m/>
    <s v="Implementación de Política"/>
    <s v="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1"/>
    <s v="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
    <s v="Elaborar un documento que oriente la  atención y servicio de postventas de la infraestructura educativa de los proyectos del FFIE."/>
    <s v="Documento"/>
    <s v="Documento"/>
    <n v="1"/>
    <d v="2023-08-01T00:00:00"/>
    <d v="2024-05-31T00:00:00"/>
    <s v="Margarita Paramo / Profesional Especializado"/>
    <s v="FFIE"/>
    <m/>
    <m/>
    <m/>
    <m/>
    <m/>
    <m/>
    <m/>
    <m/>
    <m/>
    <m/>
    <m/>
    <m/>
    <m/>
    <m/>
    <m/>
    <m/>
    <m/>
    <m/>
    <m/>
    <m/>
    <x v="3"/>
  </r>
  <r>
    <n v="1786"/>
    <m/>
    <m/>
    <s v="CGR-CDSECTCRD No. 029 Departamento de Atlántico, municipios de Malambo y Sabanalarga Vigencia 2022"/>
    <d v="2023-06-01T00:00:00"/>
    <s v="Hallazgo"/>
    <m/>
    <s v="Implementación de Política"/>
    <s v="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2"/>
    <s v="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
    <s v="Socializar con las ETC un documento que oriente la  atención y servicio de postventas de la infraestructura educativa de los proyectos del FFIE."/>
    <s v="Soporte de la socialización"/>
    <s v="Soporte de la socialización"/>
    <n v="1"/>
    <d v="2023-08-01T00:00:00"/>
    <d v="2024-05-31T00:00:00"/>
    <s v="Margarita Paramo / Profesional Especializado"/>
    <s v="FFIE"/>
    <m/>
    <m/>
    <m/>
    <m/>
    <m/>
    <m/>
    <m/>
    <m/>
    <m/>
    <m/>
    <m/>
    <m/>
    <m/>
    <m/>
    <m/>
    <m/>
    <m/>
    <m/>
    <m/>
    <m/>
    <x v="3"/>
  </r>
  <r>
    <n v="1786"/>
    <m/>
    <m/>
    <s v="CGR-CDSECTCRD No. 029 Departamento de Atlántico, municipios de Malambo y Sabanalarga Vigencia 2022"/>
    <d v="2023-06-01T00:00:00"/>
    <s v="Hallazgo"/>
    <m/>
    <s v="Implementación de Política"/>
    <s v="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3"/>
    <s v="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3"/>
  </r>
  <r>
    <n v="1786"/>
    <m/>
    <m/>
    <s v="CGR-CDSECTCRD No. 029 Departamento de Atlántico, municipios de Malambo y Sabanalarga Vigencia 2022"/>
    <d v="2023-06-01T00:00:00"/>
    <s v="Hallazgo"/>
    <m/>
    <s v="Implementación de Política"/>
    <s v="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4"/>
    <s v="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3"/>
  </r>
  <r>
    <n v="1786"/>
    <m/>
    <m/>
    <s v="CGR-CDSECTCRD No. 029 Departamento de Atlántico, municipios de Malambo y Sabanalarga Vigencia 2022"/>
    <d v="2023-06-01T00:00:00"/>
    <s v="Hallazgo"/>
    <m/>
    <s v="Implementación de Política"/>
    <s v="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5"/>
    <s v="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3"/>
  </r>
  <r>
    <n v="1787"/>
    <m/>
    <m/>
    <s v="CGR-CDSECTCRD No. 029 Departamento de Atlántico, municipios de Malambo y Sabanalarga Vigencia 2022"/>
    <d v="2023-06-01T00:00:00"/>
    <s v="Hallazgo"/>
    <m/>
    <s v="Implementación de Política"/>
    <s v="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1"/>
    <s v="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Elaborar un documento que oriente la  atención y servicio de postventas de la infraestructura educativa de los proyectos del FFIE."/>
    <s v="Documento"/>
    <s v="Documento"/>
    <n v="1"/>
    <d v="2023-08-01T00:00:00"/>
    <d v="2024-05-31T00:00:00"/>
    <s v="Margarita Paramo / Profesional Especializado"/>
    <s v="FFIE"/>
    <m/>
    <m/>
    <m/>
    <m/>
    <m/>
    <m/>
    <m/>
    <m/>
    <m/>
    <m/>
    <m/>
    <m/>
    <m/>
    <m/>
    <m/>
    <m/>
    <m/>
    <m/>
    <m/>
    <m/>
    <x v="3"/>
  </r>
  <r>
    <n v="1787"/>
    <m/>
    <m/>
    <s v="CGR-CDSECTCRD No. 029 Departamento de Atlántico, municipios de Malambo y Sabanalarga Vigencia 2022"/>
    <d v="2023-06-01T00:00:00"/>
    <s v="Hallazgo"/>
    <m/>
    <s v="Implementación de Política"/>
    <s v="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2"/>
    <s v="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Socializar con las ETC un documento que oriente la  atención y servicio de postventas de la infraestructura educativa de los proyectos del FFIE."/>
    <s v="Soporte de la socialización"/>
    <s v="Soporte de la socialización"/>
    <n v="1"/>
    <d v="2023-08-01T00:00:00"/>
    <d v="2024-05-31T00:00:00"/>
    <s v="Margarita Paramo / Profesional Especializado"/>
    <s v="FFIE"/>
    <m/>
    <m/>
    <m/>
    <m/>
    <m/>
    <m/>
    <m/>
    <m/>
    <m/>
    <m/>
    <m/>
    <m/>
    <m/>
    <m/>
    <m/>
    <m/>
    <m/>
    <m/>
    <m/>
    <m/>
    <x v="3"/>
  </r>
  <r>
    <n v="1787"/>
    <m/>
    <m/>
    <s v="CGR-CDSECTCRD No. 029 Departamento de Atlántico, municipios de Malambo y Sabanalarga Vigencia 2022"/>
    <d v="2023-06-01T00:00:00"/>
    <s v="Hallazgo"/>
    <m/>
    <s v="Implementación de Política"/>
    <s v="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3"/>
    <s v="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3"/>
  </r>
  <r>
    <n v="1787"/>
    <m/>
    <m/>
    <s v="CGR-CDSECTCRD No. 029 Departamento de Atlántico, municipios de Malambo y Sabanalarga Vigencia 2022"/>
    <d v="2023-06-01T00:00:00"/>
    <s v="Hallazgo"/>
    <m/>
    <s v="Implementación de Política"/>
    <s v="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4"/>
    <s v="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3"/>
  </r>
  <r>
    <n v="1787"/>
    <m/>
    <m/>
    <s v="CGR-CDSECTCRD No. 029 Departamento de Atlántico, municipios de Malambo y Sabanalarga Vigencia 2022"/>
    <d v="2023-06-01T00:00:00"/>
    <s v="Hallazgo"/>
    <m/>
    <s v="Implementación de Política"/>
    <s v="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5"/>
    <s v="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3"/>
  </r>
  <r>
    <n v="1788"/>
    <m/>
    <m/>
    <s v="CGR-CDSECTCRD No. 029 Departamento de Atlántico, municipios de Malambo y Sabanalarga Vigencia 2022"/>
    <d v="2023-06-01T00:00:00"/>
    <s v="Hallazgo"/>
    <m/>
    <s v="Implementación de Política"/>
    <s v="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1"/>
    <s v="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Elaborar un documento que oriente la  atención y servicio de postventas de la infraestructura educativa de los proyectos del FFIE."/>
    <s v="Documento"/>
    <s v="Documento"/>
    <n v="1"/>
    <d v="2023-08-01T00:00:00"/>
    <d v="2024-05-31T00:00:00"/>
    <s v="Margarita Paramo / Profesional Especializado"/>
    <s v="FFIE"/>
    <m/>
    <m/>
    <m/>
    <m/>
    <m/>
    <m/>
    <m/>
    <m/>
    <m/>
    <m/>
    <m/>
    <m/>
    <m/>
    <m/>
    <m/>
    <m/>
    <m/>
    <m/>
    <m/>
    <m/>
    <x v="6"/>
  </r>
  <r>
    <n v="1788"/>
    <m/>
    <m/>
    <s v="CGR-CDSECTCRD No. 029 Departamento de Atlántico, municipios de Malambo y Sabanalarga Vigencia 2022"/>
    <d v="2023-06-01T00:00:00"/>
    <s v="Hallazgo"/>
    <m/>
    <s v="Implementación de Política"/>
    <s v="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2"/>
    <s v="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Socializar con las ETC un documento que oriente la  atención y servicio de postventas de la infraestructura educativa de los proyectos del FFIE."/>
    <s v="Soporte de la socialización"/>
    <s v="Soporte de la socialización"/>
    <n v="1"/>
    <d v="2023-08-01T00:00:00"/>
    <d v="2024-05-31T00:00:00"/>
    <s v="Margarita Paramo / Profesional Especializado"/>
    <s v="FFIE"/>
    <m/>
    <m/>
    <m/>
    <m/>
    <m/>
    <m/>
    <m/>
    <m/>
    <m/>
    <m/>
    <m/>
    <m/>
    <m/>
    <m/>
    <m/>
    <m/>
    <m/>
    <m/>
    <m/>
    <m/>
    <x v="6"/>
  </r>
  <r>
    <n v="1788"/>
    <m/>
    <m/>
    <s v="CGR-CDSECTCRD No. 029 Departamento de Atlántico, municipios de Malambo y Sabanalarga Vigencia 2022"/>
    <d v="2023-06-01T00:00:00"/>
    <s v="Hallazgo"/>
    <m/>
    <s v="Implementación de Política"/>
    <s v="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3"/>
    <s v="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6"/>
  </r>
  <r>
    <n v="1788"/>
    <m/>
    <m/>
    <s v="CGR-CDSECTCRD No. 029 Departamento de Atlántico, municipios de Malambo y Sabanalarga Vigencia 2022"/>
    <d v="2023-06-01T00:00:00"/>
    <s v="Hallazgo"/>
    <m/>
    <s v="Implementación de Política"/>
    <s v="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4"/>
    <s v="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6"/>
  </r>
  <r>
    <n v="1788"/>
    <m/>
    <m/>
    <s v="CGR-CDSECTCRD No. 029 Departamento de Atlántico, municipios de Malambo y Sabanalarga Vigencia 2022"/>
    <d v="2023-06-01T00:00:00"/>
    <s v="Hallazgo"/>
    <m/>
    <s v="Implementación de Política"/>
    <s v="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
    <s v="Mecanismos de Evaluación Externa"/>
    <x v="8"/>
    <m/>
    <m/>
    <m/>
    <d v="2023-09-29T00:00:00"/>
    <m/>
    <m/>
    <m/>
    <m/>
    <n v="5"/>
    <s v="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89"/>
    <m/>
    <m/>
    <s v="CGR-CDSECTCRD No. 029 Departamento de Atlántico, municipios de Malambo y Sabanalarga Vigencia 2022"/>
    <d v="2023-06-01T00:00:00"/>
    <s v="Hallazgo"/>
    <m/>
    <s v="Implementación de Política"/>
    <s v="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
    <s v="Mecanismos de Evaluación Externa"/>
    <x v="8"/>
    <m/>
    <m/>
    <m/>
    <d v="2023-09-29T00:00:00"/>
    <m/>
    <m/>
    <m/>
    <m/>
    <n v="1"/>
    <s v="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
    <s v="Elaborar un documento que oriente la  atención y servicio de postventas de la infraestructura educativa de los proyectos del FFIE."/>
    <s v="Documento"/>
    <s v="Documento"/>
    <n v="1"/>
    <d v="2023-08-01T00:00:00"/>
    <d v="2024-05-31T00:00:00"/>
    <s v="Margarita Paramo / Profesional Especializado"/>
    <s v="FFIE"/>
    <m/>
    <m/>
    <m/>
    <m/>
    <m/>
    <m/>
    <m/>
    <m/>
    <m/>
    <m/>
    <m/>
    <m/>
    <m/>
    <m/>
    <m/>
    <m/>
    <m/>
    <m/>
    <m/>
    <m/>
    <x v="6"/>
  </r>
  <r>
    <n v="1789"/>
    <m/>
    <m/>
    <s v="CGR-CDSECTCRD No. 029 Departamento de Atlántico, municipios de Malambo y Sabanalarga Vigencia 2022"/>
    <d v="2023-06-01T00:00:00"/>
    <s v="Hallazgo"/>
    <m/>
    <s v="Implementación de Política"/>
    <s v="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
    <s v="Mecanismos de Evaluación Externa"/>
    <x v="8"/>
    <m/>
    <m/>
    <m/>
    <d v="2023-09-29T00:00:00"/>
    <m/>
    <m/>
    <m/>
    <m/>
    <n v="2"/>
    <s v="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
    <s v="Socializar con las ETC un documento que oriente la  atención y servicio de postventas de la infraestructura educativa de los proyectos del FFIE."/>
    <s v="Soporte de la socialización"/>
    <s v="Soporte de la socialización"/>
    <n v="1"/>
    <d v="2023-08-01T00:00:00"/>
    <d v="2024-05-31T00:00:00"/>
    <s v="Margarita Paramo / Profesional Especializado"/>
    <s v="FFIE"/>
    <m/>
    <m/>
    <m/>
    <m/>
    <m/>
    <m/>
    <m/>
    <m/>
    <m/>
    <m/>
    <m/>
    <m/>
    <m/>
    <m/>
    <m/>
    <m/>
    <m/>
    <m/>
    <m/>
    <m/>
    <x v="6"/>
  </r>
  <r>
    <n v="1789"/>
    <m/>
    <m/>
    <s v="CGR-CDSECTCRD No. 029 Departamento de Atlántico, municipios de Malambo y Sabanalarga Vigencia 2022"/>
    <d v="2023-06-01T00:00:00"/>
    <s v="Hallazgo"/>
    <m/>
    <s v="Implementación de Política"/>
    <s v="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
    <s v="Mecanismos de Evaluación Externa"/>
    <x v="8"/>
    <m/>
    <m/>
    <m/>
    <d v="2023-09-29T00:00:00"/>
    <m/>
    <m/>
    <m/>
    <m/>
    <n v="3"/>
    <s v="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
    <s v="Soportes de capacitación"/>
    <s v="Soportes de capacitación"/>
    <n v="3"/>
    <d v="2023-08-01T00:00:00"/>
    <d v="2024-05-31T00:00:00"/>
    <s v="Margarita Paramo / Profesional Especializado"/>
    <s v="FFIE"/>
    <m/>
    <m/>
    <m/>
    <m/>
    <m/>
    <m/>
    <m/>
    <m/>
    <m/>
    <m/>
    <m/>
    <m/>
    <m/>
    <m/>
    <m/>
    <m/>
    <m/>
    <m/>
    <m/>
    <m/>
    <x v="6"/>
  </r>
  <r>
    <n v="1789"/>
    <m/>
    <m/>
    <s v="CGR-CDSECTCRD No. 029 Departamento de Atlántico, municipios de Malambo y Sabanalarga Vigencia 2022"/>
    <d v="2023-06-01T00:00:00"/>
    <s v="Hallazgo"/>
    <m/>
    <s v="Implementación de Política"/>
    <s v="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
    <s v="Mecanismos de Evaluación Externa"/>
    <x v="8"/>
    <m/>
    <m/>
    <m/>
    <d v="2023-09-29T00:00:00"/>
    <m/>
    <m/>
    <m/>
    <m/>
    <n v="4"/>
    <s v="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6"/>
  </r>
  <r>
    <n v="1789"/>
    <m/>
    <m/>
    <s v="CGR-CDSECTCRD No. 029 Departamento de Atlántico, municipios de Malambo y Sabanalarga Vigencia 2022"/>
    <d v="2023-06-01T00:00:00"/>
    <s v="Hallazgo"/>
    <m/>
    <s v="Implementación de Política"/>
    <s v="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
    <s v="Mecanismos de Evaluación Externa"/>
    <x v="8"/>
    <m/>
    <m/>
    <m/>
    <d v="2023-09-29T00:00:00"/>
    <m/>
    <m/>
    <m/>
    <m/>
    <n v="5"/>
    <s v="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790"/>
    <m/>
    <m/>
    <s v="CGR-CDSECTCRD No. 023 Departamento de Boyaca y municipio de Tunja Vigencia 2022"/>
    <d v="2023-06-01T00:00:00"/>
    <s v="Hallazgo"/>
    <m/>
    <s v="Implementación de Política"/>
    <s v="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
    <s v="Mecanismos de Evaluación Externa"/>
    <x v="8"/>
    <m/>
    <m/>
    <m/>
    <d v="2023-09-29T00:00:00"/>
    <m/>
    <m/>
    <m/>
    <m/>
    <n v="1"/>
    <s v="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4"/>
  </r>
  <r>
    <n v="1790"/>
    <m/>
    <m/>
    <s v="CGR-CDSECTCRD No. 023 Departamento de Boyaca y municipio de Tunja Vigencia 2022"/>
    <d v="2023-06-01T00:00:00"/>
    <s v="Hallazgo"/>
    <m/>
    <s v="Implementación de Política"/>
    <s v="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
    <s v="Mecanismos de Evaluación Externa"/>
    <x v="8"/>
    <m/>
    <m/>
    <m/>
    <d v="2023-09-29T00:00:00"/>
    <m/>
    <m/>
    <m/>
    <m/>
    <n v="2"/>
    <s v="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4"/>
  </r>
  <r>
    <n v="1790"/>
    <m/>
    <m/>
    <s v="CGR-CDSECTCRD No. 023 Departamento de Boyaca y municipio de Tunja Vigencia 2022"/>
    <d v="2023-06-01T00:00:00"/>
    <s v="Hallazgo"/>
    <m/>
    <s v="Implementación de Política"/>
    <s v="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
    <s v="Mecanismos de Evaluación Externa"/>
    <x v="8"/>
    <m/>
    <m/>
    <m/>
    <d v="2023-09-29T00:00:00"/>
    <m/>
    <m/>
    <m/>
    <m/>
    <n v="3"/>
    <s v="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
    <s v="Socializar con los contratistas de obra, las interventorias y la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4"/>
  </r>
  <r>
    <n v="1790"/>
    <m/>
    <m/>
    <s v="CGR-CDSECTCRD No. 023 Departamento de Boyaca y municipio de Tunja Vigencia 2022"/>
    <d v="2023-06-01T00:00:00"/>
    <s v="Hallazgo"/>
    <m/>
    <s v="Implementación de Política"/>
    <s v="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
    <s v="Mecanismos de Evaluación Externa"/>
    <x v="8"/>
    <m/>
    <m/>
    <m/>
    <d v="2023-09-29T00:00:00"/>
    <m/>
    <m/>
    <m/>
    <m/>
    <n v="4"/>
    <s v="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
    <s v="Elaborar un documento de lineamientos para la gestión y trámite de las autorizaciones o certificaciones RETIE Y RETILAP de los proyectos dirigido a los contratistas de obra, interventoría y a los supervisores de los contratos de interventoría."/>
    <s v="Documento elaborado"/>
    <s v="Documento elaborado"/>
    <n v="1"/>
    <d v="2023-08-01T00:00:00"/>
    <d v="2024-04-30T00:00:00"/>
    <s v="Margarita Paramo / Profesional Especializado"/>
    <s v="FFIE"/>
    <m/>
    <m/>
    <m/>
    <m/>
    <m/>
    <m/>
    <m/>
    <m/>
    <m/>
    <m/>
    <m/>
    <m/>
    <m/>
    <m/>
    <m/>
    <m/>
    <m/>
    <m/>
    <m/>
    <m/>
    <x v="4"/>
  </r>
  <r>
    <n v="1790"/>
    <m/>
    <m/>
    <s v="CGR-CDSECTCRD No. 023 Departamento de Boyaca y municipio de Tunja Vigencia 2022"/>
    <d v="2023-06-01T00:00:00"/>
    <s v="Hallazgo"/>
    <m/>
    <s v="Implementación de Política"/>
    <s v="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
    <s v="Mecanismos de Evaluación Externa"/>
    <x v="8"/>
    <m/>
    <m/>
    <m/>
    <d v="2023-09-29T00:00:00"/>
    <m/>
    <m/>
    <m/>
    <m/>
    <n v="5"/>
    <s v="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
    <s v="Socializar un documento dirigido a los contratistas de obra, interventoría y a los supervisores de los contratos de interventoría, que contenga los lineamientos para gestión y trámite encaminado a obtener las autorizaciones o certificaciones RETIE Y RETILAP de los proyectos."/>
    <s v="Soporte de la socialización"/>
    <s v="Soporte de la socialización"/>
    <n v="1"/>
    <d v="2023-08-01T00:00:00"/>
    <d v="2024-05-31T00:00:00"/>
    <s v="Margarita Paramo / Profesional Especializado"/>
    <s v="FFIE"/>
    <m/>
    <m/>
    <m/>
    <m/>
    <m/>
    <m/>
    <m/>
    <m/>
    <m/>
    <m/>
    <m/>
    <m/>
    <m/>
    <m/>
    <m/>
    <m/>
    <m/>
    <m/>
    <m/>
    <m/>
    <x v="4"/>
  </r>
  <r>
    <n v="1791"/>
    <m/>
    <m/>
    <s v="CGR-CDSECTCRD No. 023 Departamento de Boyaca y municipio de Tunja Vigencia 2022"/>
    <d v="2023-06-01T00:00:00"/>
    <s v="Hallazgo"/>
    <m/>
    <s v="Implementación de Política"/>
    <s v="HALLAZGO 10. Deficiencias y problemas en la ejecución del contrato Marco de obra No. 1380-37- 2016 y el Acuerdo de Obra No. 406034 del Municipio de Pesca. En desarrollo del proceso auditor, se identificaron varias deficiencias técnicas en relación con los hitos contractuales, en aspectos de estructura, pisos, cubierta principalmente. estas deficiencias comprometen la calidad y funcionalidad del proyecto, lo que resulta en riesgos para la seguridad de la comunidad educativa y pérdida de recursos públicos por $1.066.710.837."/>
    <s v="Mecanismos de Evaluación Externa"/>
    <x v="8"/>
    <m/>
    <m/>
    <m/>
    <d v="2023-09-29T00:00:00"/>
    <m/>
    <m/>
    <m/>
    <m/>
    <n v="1"/>
    <s v="falta de un adecuado control ejercido por la interventoría, respecto a los requerimientos mínimos de diseño, cumplimiento de especificaciones técnicas aplicables, que conlleva a inestabilidad de las obras, riesgos de daños prematuros, riesgos para la vida; que finalmente termina impactando a la población educativa objetivo del proyecto."/>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4"/>
  </r>
  <r>
    <n v="1791"/>
    <m/>
    <m/>
    <s v="CGR-CDSECTCRD No. 023 Departamento de Boyaca y municipio de Tunja Vigencia 2022"/>
    <d v="2023-06-01T00:00:00"/>
    <s v="Hallazgo"/>
    <m/>
    <s v="Implementación de Política"/>
    <s v="HALLAZGO 10. Deficiencias y problemas en la ejecución del contrato Marco de obra No. 1380-37- 2016 y el Acuerdo de Obra No. 406034 del Municipio de Pesca. En desarrollo del proceso auditor, se identificaron varias deficiencias técnicas en relación con los hitos contractuales, en aspectos de estructura, pisos, cubierta principalmente. estas deficiencias comprometen la calidad y funcionalidad del proyecto, lo que resulta en riesgos para la seguridad de la comunidad educativa y pérdida de recursos públicos por $1.066.710.837."/>
    <s v="Mecanismos de Evaluación Externa"/>
    <x v="8"/>
    <m/>
    <m/>
    <m/>
    <d v="2023-09-29T00:00:00"/>
    <m/>
    <m/>
    <m/>
    <m/>
    <n v="2"/>
    <s v="falta de un adecuado control ejercido por la interventoría, respecto a los requerimientos mínimos de diseño, cumplimiento de especificaciones técnicas aplicables, que conlleva a inestabilidad de las obras, riesgos de daños prematuros, riesgos para la vida; que finalmente termina impactando a la población educativa objetivo del proyecto."/>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4"/>
  </r>
  <r>
    <n v="1791"/>
    <m/>
    <m/>
    <s v="CGR-CDSECTCRD No. 023 Departamento de Boyaca y municipio de Tunja Vigencia 2022"/>
    <d v="2023-06-01T00:00:00"/>
    <s v="Hallazgo"/>
    <m/>
    <s v="Implementación de Política"/>
    <s v="HALLAZGO 10. Deficiencias y problemas en la ejecución del contrato Marco de obra No. 1380-37- 2016 y el Acuerdo de Obra No. 406034 del Municipio de Pesca. En desarrollo del proceso auditor, se identificaron varias deficiencias técnicas en relación con los hitos contractuales, en aspectos de estructura, pisos, cubierta principalmente. estas deficiencias comprometen la calidad y funcionalidad del proyecto, lo que resulta en riesgos para la seguridad de la comunidad educativa y pérdida de recursos públicos por $1.066.710.837."/>
    <s v="Mecanismos de Evaluación Externa"/>
    <x v="8"/>
    <m/>
    <m/>
    <m/>
    <d v="2023-09-29T00:00:00"/>
    <m/>
    <m/>
    <m/>
    <m/>
    <n v="3"/>
    <s v="falta de un adecuado control ejercido por la interventoría, respecto a los requerimientos mínimos de diseño, cumplimiento de especificaciones técnicas aplicables, que conlleva a inestabilidad de las obras, riesgos de daños prematuros, riesgos para la vida; que finalmente termina impactando a la población educativa objetivo del proyecto."/>
    <s v="Socializar con los contratistas de obra, las interventorias y la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4"/>
  </r>
  <r>
    <n v="1792"/>
    <m/>
    <m/>
    <s v="CGR-CDSECTCRD No. 023 Departamento de Boyaca y municipio de Tunja Vigencia 2022"/>
    <d v="2023-06-01T00:00:00"/>
    <s v="Hallazgo"/>
    <m/>
    <s v="Implementación de Política"/>
    <s v="HALLAZGO 11. Por deficiencias en la ejecución y control en los Acuerdos de Obra de las Instituciones educativas de 7 municipios:Maripi, Arcabuco, Ciénega, Turmequé, Panqueba, Samacá y Nuevo Colon, que dejó como resultado a las IEs en un funcionamiento sin el cumplimiento del reglamento técnico de instalaciones eléctricas, toda vez que no cuentan con las certificaciones RETIE y RETILAP, lo cual pone en riesgo la seguridad de los usuarios de las instituciones educativas. Hallazgo con incidencia disciplinaria por incumplimiento de la normas técnicas y aprobación de apertura de indagación preliminar."/>
    <s v="Mecanismos de Evaluación Externa"/>
    <x v="8"/>
    <m/>
    <m/>
    <m/>
    <d v="2023-09-29T00:00:00"/>
    <m/>
    <m/>
    <m/>
    <m/>
    <n v="1"/>
    <s v=" Deficiencias en la Supervisión, relacionadas con la verificación de las condiciones normativas y contractuales aplicables al contrato en el momento de recibo final, evidenciadas en el hecho de que el Certificador de RETIE no proporcione el aval, lo que demuestra que las instalaciones no son acordes a la normativa actualizada"/>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9"/>
  </r>
  <r>
    <n v="1792"/>
    <m/>
    <m/>
    <s v="CGR-CDSECTCRD No. 023 Departamento de Boyaca y municipio de Tunja Vigencia 2022"/>
    <d v="2023-06-01T00:00:00"/>
    <s v="Hallazgo"/>
    <m/>
    <s v="Implementación de Política"/>
    <s v="HALLAZGO 11. Por deficiencias en la ejecución y control en los Acuerdos de Obra de las Instituciones educativas de 7 municipios:Maripi, Arcabuco, Ciénega, Turmequé, Panqueba, Samacá y Nuevo Colon, que dejó como resultado a las IEs en un funcionamiento sin el cumplimiento del reglamento técnico de instalaciones eléctricas, toda vez que no cuentan con las certificaciones RETIE y RETILAP, lo cual pone en riesgo la seguridad de los usuarios de las instituciones educativas. Hallazgo con incidencia disciplinaria por incumplimiento de la normas técnicas y aprobación de apertura de indagación preliminar."/>
    <s v="Mecanismos de Evaluación Externa"/>
    <x v="8"/>
    <m/>
    <m/>
    <m/>
    <d v="2023-09-29T00:00:00"/>
    <m/>
    <m/>
    <m/>
    <m/>
    <n v="2"/>
    <s v=" Deficiencias en la Supervisión, relacionadas con la verificación de las condiciones normativas y contractuales aplicables al contrato en el momento de recibo final, evidenciadas en el hecho de que el Certificador de RETIE no proporcione el aval, lo que demuestra que las instalaciones no son acordes a la normativa actualizada"/>
    <s v="Elaborar un documento de lineamientos para la gestión y trámite de las autorizaciones o certificaciones RETIE Y RETILAP de los proyectos dirigido a los contratistas de obra, interventoría y a los supervisores de los contratos de interventoría."/>
    <s v="Documento elaborado"/>
    <s v="Documento elaborado"/>
    <n v="1"/>
    <d v="2023-08-01T00:00:00"/>
    <d v="2024-04-30T00:00:00"/>
    <s v="Margarita Paramo / Profesional Especializado"/>
    <s v="FFIE"/>
    <m/>
    <m/>
    <m/>
    <m/>
    <m/>
    <m/>
    <m/>
    <m/>
    <m/>
    <m/>
    <m/>
    <m/>
    <m/>
    <m/>
    <m/>
    <m/>
    <m/>
    <m/>
    <m/>
    <m/>
    <x v="9"/>
  </r>
  <r>
    <n v="1792"/>
    <m/>
    <m/>
    <s v="CGR-CDSECTCRD No. 023 Departamento de Boyaca y municipio de Tunja Vigencia 2022"/>
    <d v="2023-06-01T00:00:00"/>
    <s v="Hallazgo"/>
    <m/>
    <s v="Implementación de Política"/>
    <s v="HALLAZGO 11. Por deficiencias en la ejecución y control en los Acuerdos de Obra de las Instituciones educativas de 7 municipios:Maripi, Arcabuco, Ciénega, Turmequé, Panqueba, Samacá y Nuevo Colon, que dejó como resultado a las IEs en un funcionamiento sin el cumplimiento del reglamento técnico de instalaciones eléctricas, toda vez que no cuentan con las certificaciones RETIE y RETILAP, lo cual pone en riesgo la seguridad de los usuarios de las instituciones educativas. Hallazgo con incidencia disciplinaria por incumplimiento de la normas técnicas y aprobación de apertura de indagación preliminar."/>
    <s v="Mecanismos de Evaluación Externa"/>
    <x v="8"/>
    <m/>
    <m/>
    <m/>
    <d v="2023-09-29T00:00:00"/>
    <m/>
    <m/>
    <m/>
    <m/>
    <n v="3"/>
    <s v=" Deficiencias en la Supervisión, relacionadas con la verificación de las condiciones normativas y contractuales aplicables al contrato en el momento de recibo final, evidenciadas en el hecho de que el Certificador de RETIE no proporcione el aval, lo que demuestra que las instalaciones no son acordes a la normativa actualizada"/>
    <s v="Socializar un documento dirigido a los contratistas de obra, interventoría y a los supervisores de los contratos de interventoría, que contenga los lineamientos para la gestión y trámite encaminado a obtener las autorizaciones o certificaciones RETIE Y RETILAP de los proyectos."/>
    <s v="Soporte de la socialización"/>
    <s v="Soporte de la socialización"/>
    <n v="1"/>
    <d v="2023-08-01T00:00:00"/>
    <d v="2024-05-31T00:00:00"/>
    <s v="Margarita Paramo / Profesional Especializado"/>
    <s v="FFIE"/>
    <m/>
    <m/>
    <m/>
    <m/>
    <m/>
    <m/>
    <m/>
    <m/>
    <m/>
    <m/>
    <m/>
    <m/>
    <m/>
    <m/>
    <m/>
    <m/>
    <m/>
    <m/>
    <m/>
    <m/>
    <x v="9"/>
  </r>
  <r>
    <n v="1793"/>
    <m/>
    <m/>
    <s v="CGR-CDSECTCRD No. 023 Departamento de Boyaca y municipio de Tunja Vigencia 2022"/>
    <d v="2023-06-01T00:00:00"/>
    <s v="Hallazgo"/>
    <m/>
    <s v="Implementación de Política"/>
    <s v="HALLAZGO 12. Por deficiencias en el proceso de ejecución y control del Acuerdo de Obra No. 406040 del 25 de julio de 2017 en el municipio de Cubará, se observan incumplimientos relacionados con el reglamento Técnico del Sector Agua Potable y Saneamiento Básico (RAS2000); la Norma de Sismo Resistencia10 título A Numeral A.1.5.2.3; y el Código Colombiano de Instalaciones Hidráulicas y Sanitarias (NTC-1500), que afectan los objetivos del proyecto y dejaron como resultado un daño patrimonial en la I.E Nacionalizada Pablo VI, por $58.639.674"/>
    <s v="Mecanismos de Evaluación Externa"/>
    <x v="8"/>
    <m/>
    <m/>
    <m/>
    <d v="2023-09-29T00:00:00"/>
    <m/>
    <m/>
    <m/>
    <m/>
    <n v="1"/>
    <s v="Falta de seguimiento y control oportuno por parte de la supervisión técnica e interventoría contractual."/>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9"/>
  </r>
  <r>
    <n v="1794"/>
    <m/>
    <m/>
    <s v="CGR-CDSECTCRD No. 023 Departamento de Boyaca y municipio de Tunja Vigencia 2022"/>
    <d v="2023-06-01T00:00:00"/>
    <s v="Hallazgo"/>
    <m/>
    <s v="Implementación de Política"/>
    <s v="HALLAZGO 13. Por deficiencias en los procesos de ejecución y supervisión se evidencian incumplimientos en los Acuerdos de Obra de las Instituciones educativas de 4 municipios: Samacá, Ráquira, Turmequé y Nuevo Colón, que dejó como resultado a las IEs con eleva personas inconclusos y sin funcionamiento, afectando el desplazamiento de las personas con movilidad reducida, ya que impide su acceso y desplazamiento adecuado por los espacios, razón por la cual se aprueba indagación preliminar para determinar la cuantía del detrimento patrimonial."/>
    <s v="Mecanismos de Evaluación Externa"/>
    <x v="8"/>
    <m/>
    <m/>
    <m/>
    <d v="2023-09-29T00:00:00"/>
    <m/>
    <m/>
    <m/>
    <m/>
    <n v="1"/>
    <s v="Falta de seguimiento y control oportuno por parte de la supervisión técnica e interventoría contractual"/>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9"/>
  </r>
  <r>
    <n v="1795"/>
    <m/>
    <m/>
    <s v="CGR-CDSECTCRD No. 023 Departamento de Boyaca y municipio de Tunja Vigencia 2022"/>
    <d v="2023-06-01T00:00:00"/>
    <s v="Hallazgo"/>
    <m/>
    <s v="Implementación de Política"/>
    <s v="HALLAZGO 14. Se evidencian incumplimientos en el Acuerdo de Obra No. 129001 del municipio de Sáchica, que dejó como resultado a la I.E Nueva Generación en funcionamiento con procesos constructivos deficientes que dejaron como resultado humedades y fisuras en muros y grietas en pisos. El resultado de estos incumplimientos y de lo evidenciado en campo se resume en un daño patrimonial por $34.350.205."/>
    <s v="Mecanismos de Evaluación Externa"/>
    <x v="8"/>
    <m/>
    <m/>
    <m/>
    <d v="2023-09-29T00:00:00"/>
    <m/>
    <m/>
    <m/>
    <m/>
    <n v="1"/>
    <s v="Falta de una supervisión continua al cumplimiento de los acuerdos establecidos por todas las partes intervinientes, lo que generó incumplimiento en los plazos inicialmente pactados. De igual manera la forma de pago determinada por el FFIE, en donde se establecieron precios globales fijos impide un seguimiento adecuado a cada una de las actividades de obra."/>
    <s v="Capacitar a los supervisores y gestores de la UG-FFIE en relación con los mecanismos conminatorios y de seguimiento y control previstos en los contratos y en el  Manual de Supervisión e Interventoría y causas o situaciones encontradas recurrentes por los Entes de Control."/>
    <s v="Soportes de capacitación"/>
    <s v="Soportes de capacitación"/>
    <n v="3"/>
    <d v="2023-08-01T00:00:00"/>
    <d v="2024-05-31T00:00:00"/>
    <s v="Margarita Paramo / Profesional Especializado"/>
    <s v="FFIE"/>
    <m/>
    <m/>
    <m/>
    <m/>
    <m/>
    <m/>
    <m/>
    <m/>
    <m/>
    <m/>
    <m/>
    <m/>
    <m/>
    <m/>
    <m/>
    <m/>
    <m/>
    <m/>
    <m/>
    <m/>
    <x v="7"/>
  </r>
  <r>
    <n v="1796"/>
    <m/>
    <m/>
    <s v="CGR-CDSECTCRD No. 023 Departamento de Boyaca y municipio de Tunja Vigencia 2022"/>
    <d v="2023-06-01T00:00:00"/>
    <s v="Hallazgo"/>
    <m/>
    <s v="Implementación de Política"/>
    <s v="HALLAZGO 15. Por insuficiencias en los procesos de ejecución y control se evidencian incumplimientos en los Acuerdos de Obra de las Instituciones Educativas de los municipios de Sutamarchan y Ciénega, que dejó como resultado a falencias en la ejecución y funcionamiento adecuado de las instalaciones de gas de las Instituciones Educativas, toda vez que no cuentan con certificación emitida por las empresas de gas, ocasionando riegos para la integridad de los usuarios de las IEs. Para efectos de lograr establecer con la certeza pertinente el valor de las afectaciones a los recursos públicos se aprueba Indagación Preliminar (IP)."/>
    <s v="Mecanismos de Evaluación Externa"/>
    <x v="8"/>
    <m/>
    <m/>
    <m/>
    <d v="2023-09-29T00:00:00"/>
    <m/>
    <m/>
    <m/>
    <m/>
    <n v="1"/>
    <s v="Insuficiencias en los procesos de ejecución y control se evidencian incumplimientos en los Acuerdos de Obra de las Instituciones Educativas de los municipios de Sutamarchan y Ciénega"/>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7"/>
  </r>
  <r>
    <n v="1796"/>
    <m/>
    <m/>
    <s v="CGR-CDSECTCRD No. 023 Departamento de Boyaca y municipio de Tunja Vigencia 2022"/>
    <d v="2023-06-01T00:00:00"/>
    <s v="Hallazgo"/>
    <m/>
    <s v="Implementación de Política"/>
    <s v="HALLAZGO 15. Por insuficiencias en los procesos de ejecución y control se evidencian incumplimientos en los Acuerdos de Obra de las Instituciones Educativas de los municipios de Sutamarchan y Ciénega, que dejó como resultado a falencias en la ejecución y funcionamiento adecuado de las instalaciones de gas de las Instituciones Educativas, toda vez que no cuentan con certificación emitida por las empresas de gas, ocasionando riegos para la integridad de los usuarios de las IEs. Para efectos de lograr establecer con la certeza pertinente el valor de las afectaciones a los recursos públicos se aprueba Indagación Preliminar (IP)."/>
    <s v="Mecanismos de Evaluación Externa"/>
    <x v="8"/>
    <m/>
    <m/>
    <m/>
    <d v="2023-09-29T00:00:00"/>
    <m/>
    <m/>
    <m/>
    <m/>
    <n v="2"/>
    <s v="Insuficiencias en los procesos de ejecución y control se evidencian incumplimientos en los Acuerdos de Obra de las Instituciones Educativas de los municipios de Sutamarchan y Ciénega"/>
    <s v="Socializar el documento guía dirigido a la entidad territorial, que contenga los roles y responsabilidades de la ETC y el FFIE para la entrega y recibo de la infraestructura educativa."/>
    <s v="Soporte de la socialización"/>
    <s v="Soporte de la socialización"/>
    <n v="1"/>
    <d v="2023-08-01T00:00:00"/>
    <d v="2024-05-31T00:00:00"/>
    <s v="Margarita Paramo / Profesional Especializado"/>
    <s v="FFIE"/>
    <m/>
    <m/>
    <m/>
    <m/>
    <m/>
    <m/>
    <m/>
    <m/>
    <m/>
    <m/>
    <m/>
    <m/>
    <m/>
    <m/>
    <m/>
    <m/>
    <m/>
    <m/>
    <m/>
    <m/>
    <x v="7"/>
  </r>
  <r>
    <n v="1797"/>
    <m/>
    <m/>
    <s v="CGR-CDSECTCRD No. 023 Departamento de Boyaca y municipio de Tunja Vigencia 2022"/>
    <d v="2023-06-01T00:00:00"/>
    <s v="Hallazgo"/>
    <s v="H16"/>
    <s v="Implementación de Política"/>
    <s v="HALLAZGO 18. Por deficiencias en control y supervisión del contrato de obra No. 406038 IE José Cayetano Vásquez, se evidencian incumplimientos en los Acuerdos de Obra en el municipio de Ciénega, donde se establecieron hitos pagados los cuales no se encuentran en cumplimiento de la normativa técnica."/>
    <s v="Mecanismos de Evaluación Externa"/>
    <x v="8"/>
    <m/>
    <m/>
    <m/>
    <d v="2023-09-29T00:00:00"/>
    <m/>
    <m/>
    <m/>
    <m/>
    <n v="1"/>
    <s v="Falencias en los procesos constructivos y en la supervisión de los mismo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7"/>
  </r>
  <r>
    <n v="1797"/>
    <m/>
    <m/>
    <s v="CGR-CDSECTCRD No. 023 Departamento de Boyaca y municipio de Tunja Vigencia 2022"/>
    <d v="2023-06-01T00:00:00"/>
    <s v="Hallazgo"/>
    <s v="H16"/>
    <s v="Implementación de Política"/>
    <s v="HALLAZGO 18. Por deficiencias en control y supervisión del contrato de obra No. 406038 IE José Cayetano Vásquez, se evidencian incumplimientos en los Acuerdos de Obra en el municipio de Ciénega, donde se establecieron hitos pagados los cuales no se encuentran en cumplimiento de la normativa técnica."/>
    <s v="Mecanismos de Evaluación Externa"/>
    <x v="8"/>
    <m/>
    <m/>
    <m/>
    <d v="2023-09-29T00:00:00"/>
    <m/>
    <m/>
    <m/>
    <m/>
    <n v="2"/>
    <s v="Falencias en los procesos constructivos y en la supervisión de los mismo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7"/>
  </r>
  <r>
    <n v="1797"/>
    <m/>
    <m/>
    <s v="CGR-CDSECTCRD No. 023 Departamento de Boyaca y municipio de Tunja Vigencia 2022"/>
    <d v="2023-06-01T00:00:00"/>
    <s v="Hallazgo"/>
    <s v="H16"/>
    <s v="Implementación de Política"/>
    <s v="HALLAZGO 18. Por deficiencias en control y supervisión del contrato de obra No. 406038 IE José Cayetano Vásquez, se evidencian incumplimientos en los Acuerdos de Obra en el municipio de Ciénega, donde se establecieron hitos pagados los cuales no se encuentran en cumplimiento de la normativa técnica."/>
    <s v="Mecanismos de Evaluación Externa"/>
    <x v="8"/>
    <m/>
    <m/>
    <m/>
    <d v="2023-09-29T00:00:00"/>
    <m/>
    <m/>
    <m/>
    <m/>
    <n v="3"/>
    <s v="Falencias en los procesos constructivos y en la supervisión de los mismo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7"/>
  </r>
  <r>
    <n v="1798"/>
    <m/>
    <m/>
    <s v="CGR-CDSECTCRD No. 023 Departamento de Boyaca y municipio de Tunja Vigencia 2022"/>
    <d v="2023-06-01T00:00:00"/>
    <s v="Hallazgo"/>
    <m/>
    <s v="Implementación de Política"/>
    <s v="HALLAZGO 17. Se evidencian incumplimientos en los Acuerdos de Obra en el municipio de Boavita, donde se establecieron deficiencias en el sistema constructivo de las vigas ubicadas a la altura de la placa del primer piso, debido al paso incorrecto de tuberías sanitarias, eléctricas y para aguas lluvias a través de las secciones de estos elementos estructurales. Esta situación compromete la estructura de manera generalizada y representa una violación a lo establecido en el Reglamento Sismorresistente NRS-10, lo que resulta en riesgos para la seguridad de la comunidad educativa y pérdida de recursos públicos. 485.559.685"/>
    <s v="Mecanismos de Evaluación Externa"/>
    <x v="8"/>
    <m/>
    <m/>
    <m/>
    <d v="2023-09-29T00:00:00"/>
    <m/>
    <m/>
    <m/>
    <m/>
    <n v="1"/>
    <s v="Falta de un adecuado control ejercido por la interventoría, cumplimiento de especificaciones técnicas aplicable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7"/>
  </r>
  <r>
    <n v="1798"/>
    <m/>
    <m/>
    <s v="CGR-CDSECTCRD No. 023 Departamento de Boyaca y municipio de Tunja Vigencia 2022"/>
    <d v="2023-06-01T00:00:00"/>
    <s v="Hallazgo"/>
    <m/>
    <s v="Implementación de Política"/>
    <s v="HALLAZGO 17. Se evidencian incumplimientos en los Acuerdos de Obra en el municipio de Boavita, donde se establecieron deficiencias en el sistema constructivo de las vigas ubicadas a la altura de la placa del primer piso, debido al paso incorrecto de tuberías sanitarias, eléctricas y para aguas lluvias a través de las secciones de estos elementos estructurales. Esta situación compromete la estructura de manera generalizada y representa una violación a lo establecido en el Reglamento Sismorresistente NRS-10, lo que resulta en riesgos para la seguridad de la comunidad educativa y pérdida de recursos públicos. 485.559.685"/>
    <s v="Mecanismos de Evaluación Externa"/>
    <x v="8"/>
    <m/>
    <m/>
    <m/>
    <d v="2023-09-29T00:00:00"/>
    <m/>
    <m/>
    <m/>
    <m/>
    <n v="2"/>
    <s v="Falta de un adecuado control ejercido por la interventoría, cumplimiento de especificaciones técnicas aplicable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7"/>
  </r>
  <r>
    <n v="1798"/>
    <m/>
    <m/>
    <s v="CGR-CDSECTCRD No. 023 Departamento de Boyaca y municipio de Tunja Vigencia 2022"/>
    <d v="2023-06-01T00:00:00"/>
    <s v="Hallazgo"/>
    <m/>
    <s v="Implementación de Política"/>
    <s v="HALLAZGO 17. Se evidencian incumplimientos en los Acuerdos de Obra en el municipio de Boavita, donde se establecieron deficiencias en el sistema constructivo de las vigas ubicadas a la altura de la placa del primer piso, debido al paso incorrecto de tuberías sanitarias, eléctricas y para aguas lluvias a través de las secciones de estos elementos estructurales. Esta situación compromete la estructura de manera generalizada y representa una violación a lo establecido en el Reglamento Sismorresistente NRS-10, lo que resulta en riesgos para la seguridad de la comunidad educativa y pérdida de recursos públicos. 485.559.685"/>
    <s v="Mecanismos de Evaluación Externa"/>
    <x v="8"/>
    <m/>
    <m/>
    <m/>
    <d v="2023-09-29T00:00:00"/>
    <m/>
    <m/>
    <m/>
    <m/>
    <n v="3"/>
    <s v="Falta de un adecuado control ejercido por la interventoría, cumplimiento de especificaciones técnicas aplicable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7"/>
  </r>
  <r>
    <n v="1799"/>
    <m/>
    <m/>
    <s v="CGR-CDSECTCRD No. 023 Departamento de Boyaca y municipio de Tunja Vigencia 2022"/>
    <d v="2023-06-01T00:00:00"/>
    <s v="Hallazgo"/>
    <s v="H19"/>
    <s v="Implementación de Política"/>
    <s v="HALLAZGO 19. Deficiencias y problemas en la ejecución del contrato Marco de obra No. 1380-37- 2016 y el Acuerdo de Obra No. 406021 de la Institución Educativa Técnica Nacionalizada de Samacá. En desarrollo del proceso auditor, se identificaron varias deficiencias técnicas en relación con los hitos contractuales, como mampostería, instalaciones hidrosanitarias, pisos, carpintería metálica, complementarias. Estas deficiencias comprometen la calidad y funcionalidad del proyecto, lo que resulta en riesgos para la seguridad de la comunidad educativa y pérdida de recursos públicos por $ 743.019.466."/>
    <s v="Mecanismos de Evaluación Externa"/>
    <x v="8"/>
    <m/>
    <m/>
    <m/>
    <d v="2023-09-29T00:00:00"/>
    <m/>
    <m/>
    <m/>
    <m/>
    <n v="1"/>
    <s v="Falta de un adecuado control ejercido por la interventoría, incumplimiento de especificaciones técnicas aplicable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799"/>
    <m/>
    <m/>
    <s v="CGR-CDSECTCRD No. 023 Departamento de Boyaca y municipio de Tunja Vigencia 2022"/>
    <d v="2023-06-01T00:00:00"/>
    <s v="Hallazgo"/>
    <s v="H19"/>
    <s v="Implementación de Política"/>
    <s v="HALLAZGO 19. Deficiencias y problemas en la ejecución del contrato Marco de obra No. 1380-37- 2016 y el Acuerdo de Obra No. 406021 de la Institución Educativa Técnica Nacionalizada de Samacá. En desarrollo del proceso auditor, se identificaron varias deficiencias técnicas en relación con los hitos contractuales, como mampostería, instalaciones hidrosanitarias, pisos, carpintería metálica, complementarias. Estas deficiencias comprometen la calidad y funcionalidad del proyecto, lo que resulta en riesgos para la seguridad de la comunidad educativa y pérdida de recursos públicos por $ 743.019.466."/>
    <s v="Mecanismos de Evaluación Externa"/>
    <x v="8"/>
    <m/>
    <m/>
    <m/>
    <d v="2023-09-29T00:00:00"/>
    <m/>
    <m/>
    <m/>
    <m/>
    <n v="2"/>
    <s v="Falta de un adecuado control ejercido por la interventoría, incumplimiento de especificaciones técnicas aplicable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0"/>
  </r>
  <r>
    <n v="1799"/>
    <m/>
    <m/>
    <s v="CGR-CDSECTCRD No. 023 Departamento de Boyaca y municipio de Tunja Vigencia 2022"/>
    <d v="2023-06-01T00:00:00"/>
    <s v="Hallazgo"/>
    <s v="H19"/>
    <s v="Implementación de Política"/>
    <s v="HALLAZGO 19. Deficiencias y problemas en la ejecución del contrato Marco de obra No. 1380-37- 2016 y el Acuerdo de Obra No. 406021 de la Institución Educativa Técnica Nacionalizada de Samacá. En desarrollo del proceso auditor, se identificaron varias deficiencias técnicas en relación con los hitos contractuales, como mampostería, instalaciones hidrosanitarias, pisos, carpintería metálica, complementarias. Estas deficiencias comprometen la calidad y funcionalidad del proyecto, lo que resulta en riesgos para la seguridad de la comunidad educativa y pérdida de recursos públicos por $ 743.019.466."/>
    <s v="Mecanismos de Evaluación Externa"/>
    <x v="8"/>
    <m/>
    <m/>
    <m/>
    <d v="2023-09-29T00:00:00"/>
    <m/>
    <m/>
    <m/>
    <m/>
    <n v="3"/>
    <s v="Falta de un adecuado control ejercido por la interventoría, incumplimiento de especificaciones técnicas aplicable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0"/>
  </r>
  <r>
    <n v="1800"/>
    <m/>
    <m/>
    <s v="CGR-CDSECTCRD No. 023 Departamento de Boyaca y municipio de Tunja Vigencia 2022"/>
    <d v="2023-06-01T00:00:00"/>
    <s v="Hallazgo"/>
    <s v="H20"/>
    <s v="Implementación de Política"/>
    <s v="HALLAZGO 10. Acuerdo de Obra No. 406026 de la Institución Educativa IE Técnico Industrial sede primaria, ubicada en el municipio de Turmequé. En desarrollo del proceso auditor, se identificaron varias deficiencias técnicas en relación con los hitos contractuales, mampostería, pisos cubiertas y muros de contención. Estas deficiencias comprometen la calidad y funcionalidad del proyecto, lo que resulta en riesgos para la seguridad de la comunidad educativa y pérdida de recursos públicos por $827.015.748."/>
    <s v="Mecanismos de Evaluación Externa"/>
    <x v="8"/>
    <m/>
    <m/>
    <m/>
    <d v="2023-09-29T00:00:00"/>
    <m/>
    <m/>
    <m/>
    <m/>
    <n v="1"/>
    <s v="Falta de un adecuado control ejercido por la interventoría, respecto a los requerimientos mínimos de diseño, cumplimiento de especificaciones técnicas aplicable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800"/>
    <m/>
    <m/>
    <s v="CGR-CDSECTCRD No. 023 Departamento de Boyaca y municipio de Tunja Vigencia 2022"/>
    <d v="2023-06-01T00:00:00"/>
    <s v="Hallazgo"/>
    <s v="H20"/>
    <s v="Implementación de Política"/>
    <s v="HALLAZGO 10. Acuerdo de Obra No. 406026 de la Institución Educativa IE Técnico Industrial sede primaria, ubicada en el municipio de Turmequé. En desarrollo del proceso auditor, se identificaron varias deficiencias técnicas en relación con los hitos contractuales, mampostería, pisos cubiertas y muros de contención. Estas deficiencias comprometen la calidad y funcionalidad del proyecto, lo que resulta en riesgos para la seguridad de la comunidad educativa y pérdida de recursos públicos por $827.015.748."/>
    <s v="Mecanismos de Evaluación Externa"/>
    <x v="8"/>
    <m/>
    <m/>
    <m/>
    <d v="2023-09-29T00:00:00"/>
    <m/>
    <m/>
    <m/>
    <m/>
    <n v="2"/>
    <s v="Falta de un adecuado control ejercido por la interventoría, respecto a los requerimientos mínimos de diseño, cumplimiento de especificaciones técnicas aplicable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0"/>
  </r>
  <r>
    <n v="1800"/>
    <m/>
    <m/>
    <s v="CGR-CDSECTCRD No. 023 Departamento de Boyaca y municipio de Tunja Vigencia 2022"/>
    <d v="2023-06-01T00:00:00"/>
    <s v="Hallazgo"/>
    <s v="H20"/>
    <s v="Implementación de Política"/>
    <s v="HALLAZGO 10. Acuerdo de Obra No. 406026 de la Institución Educativa IE Técnico Industrial sede primaria, ubicada en el municipio de Turmequé. En desarrollo del proceso auditor, se identificaron varias deficiencias técnicas en relación con los hitos contractuales, mampostería, pisos cubiertas y muros de contención. Estas deficiencias comprometen la calidad y funcionalidad del proyecto, lo que resulta en riesgos para la seguridad de la comunidad educativa y pérdida de recursos públicos por $827.015.748."/>
    <s v="Mecanismos de Evaluación Externa"/>
    <x v="8"/>
    <m/>
    <m/>
    <m/>
    <d v="2023-09-29T00:00:00"/>
    <m/>
    <m/>
    <m/>
    <m/>
    <n v="3"/>
    <s v="Falta de un adecuado control ejercido por la interventoría, respecto a los requerimientos mínimos de diseño, cumplimiento de especificaciones técnicas aplicable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0"/>
  </r>
  <r>
    <n v="1801"/>
    <m/>
    <m/>
    <s v="CGR-CDSECTCRD No. 023 Departamento de Boyaca y municipio de Tunja Vigencia 2022"/>
    <d v="2023-06-01T00:00:00"/>
    <s v="Hallazgo"/>
    <s v="H21"/>
    <s v="Implementación de Política"/>
    <s v="HALLAZGO 21. Deficiencias y problemas en la ejecución del contrato Marco de obra No. 1380-37- 2016 y el Acuerdo de Obra No. 406025 de la Institución Educativa Diego Torres ¿ sede primaria, ubicada en el municipio de Turmequé. En desarrollo del proceso auditor, se identificaron varias deficiencias técnicas en relación con los hitos contractuales, como: Cubierta, obras complementarias. Estas deficiencias comprometen la calidad y funcionalidad del proyecto, lo que resulta en riesgos para la seguridad de la comunidad educativa y pérdida de recursos públicos por 244.945.203."/>
    <s v="Mecanismos de Evaluación Externa"/>
    <x v="8"/>
    <m/>
    <m/>
    <m/>
    <d v="2023-09-29T00:00:00"/>
    <m/>
    <m/>
    <m/>
    <m/>
    <n v="1"/>
    <s v="Falta de un adecuado control ejercido por la interventoría, respecto a los requerimientos mínimos de diseño, cumplimiento de especificaciones técnicas aplicable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0"/>
  </r>
  <r>
    <n v="1801"/>
    <m/>
    <m/>
    <s v="CGR-CDSECTCRD No. 023 Departamento de Boyaca y municipio de Tunja Vigencia 2022"/>
    <d v="2023-06-01T00:00:00"/>
    <s v="Hallazgo"/>
    <s v="H21"/>
    <s v="Implementación de Política"/>
    <s v="HALLAZGO 21. Deficiencias y problemas en la ejecución del contrato Marco de obra No. 1380-37- 2016 y el Acuerdo de Obra No. 406025 de la Institución Educativa Diego Torres ¿ sede primaria, ubicada en el municipio de Turmequé. En desarrollo del proceso auditor, se identificaron varias deficiencias técnicas en relación con los hitos contractuales, como: Cubierta, obras complementarias. Estas deficiencias comprometen la calidad y funcionalidad del proyecto, lo que resulta en riesgos para la seguridad de la comunidad educativa y pérdida de recursos públicos por 244.945.203."/>
    <s v="Mecanismos de Evaluación Externa"/>
    <x v="8"/>
    <m/>
    <m/>
    <m/>
    <d v="2023-09-29T00:00:00"/>
    <m/>
    <m/>
    <m/>
    <m/>
    <n v="2"/>
    <s v="Falta de un adecuado control ejercido por la interventoría, respecto a los requerimientos mínimos de diseño, cumplimiento de especificaciones técnicas aplicable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0"/>
  </r>
  <r>
    <n v="1801"/>
    <m/>
    <m/>
    <s v="CGR-CDSECTCRD No. 023 Departamento de Boyaca y municipio de Tunja Vigencia 2022"/>
    <d v="2023-06-01T00:00:00"/>
    <s v="Hallazgo"/>
    <s v="H21"/>
    <s v="Implementación de Política"/>
    <s v="HALLAZGO 21. Deficiencias y problemas en la ejecución del contrato Marco de obra No. 1380-37- 2016 y el Acuerdo de Obra No. 406025 de la Institución Educativa Diego Torres ¿ sede primaria, ubicada en el municipio de Turmequé. En desarrollo del proceso auditor, se identificaron varias deficiencias técnicas en relación con los hitos contractuales, como: Cubierta, obras complementarias. Estas deficiencias comprometen la calidad y funcionalidad del proyecto, lo que resulta en riesgos para la seguridad de la comunidad educativa y pérdida de recursos públicos por 244.945.203."/>
    <s v="Mecanismos de Evaluación Externa"/>
    <x v="8"/>
    <m/>
    <m/>
    <m/>
    <d v="2023-09-29T00:00:00"/>
    <m/>
    <m/>
    <m/>
    <m/>
    <n v="3"/>
    <s v="Falta de un adecuado control ejercido por la interventoría, respecto a los requerimientos mínimos de diseño, cumplimiento de especificaciones técnicas aplicable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0"/>
  </r>
  <r>
    <n v="1802"/>
    <m/>
    <m/>
    <s v="CGR-CDSECTCRD No. 023 Departamento de Boyaca y municipio de Tunja Vigencia 2022"/>
    <d v="2023-06-01T00:00:00"/>
    <s v="Hallazgo"/>
    <s v="H22"/>
    <s v="Implementación de Política"/>
    <s v="HALLAZGO 22. Deficiencias y problemas en la ejecución del contrato Marco de obra No. 1380-37- 2016 y el Acuerdo de Obra No. 406018 de la Institución Educativa Técnica Nuestra Señora de la Antigua sede principal, ubicada en el municipio de Nuevo Colón. En desarrollo del proceso auditor, se identificaron varias deficiencias técnicas en relación con los hitos contractuales, como andenes, redes hidráulicas, cuarto de bombas. Estas deficiencias comprometen la calidad y funcionalidad del proyecto, loque resulta en riesgos para la seguridad de la comunidad educativa y pérdida de recursos público por $306.536.465."/>
    <s v="Mecanismos de Evaluación Externa"/>
    <x v="8"/>
    <m/>
    <m/>
    <m/>
    <d v="2023-09-29T00:00:00"/>
    <m/>
    <m/>
    <m/>
    <m/>
    <n v="1"/>
    <s v="Falta de un adecuado control ejercido por la interventoría, respecto a los requerimientos mínimos de diseño, cumplimiento de especificaciones técnicas aplicable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8"/>
  </r>
  <r>
    <n v="1802"/>
    <m/>
    <m/>
    <s v="CGR-CDSECTCRD No. 023 Departamento de Boyaca y municipio de Tunja Vigencia 2022"/>
    <d v="2023-06-01T00:00:00"/>
    <s v="Hallazgo"/>
    <s v="H22"/>
    <s v="Implementación de Política"/>
    <s v="HALLAZGO 22. Deficiencias y problemas en la ejecución del contrato Marco de obra No. 1380-37- 2016 y el Acuerdo de Obra No. 406018 de la Institución Educativa Técnica Nuestra Señora de la Antigua sede principal, ubicada en el municipio de Nuevo Colón. En desarrollo del proceso auditor, se identificaron varias deficiencias técnicas en relación con los hitos contractuales, como andenes, redes hidráulicas, cuarto de bombas. Estas deficiencias comprometen la calidad y funcionalidad del proyecto, loque resulta en riesgos para la seguridad de la comunidad educativa y pérdida de recursos público por $306.536.465."/>
    <s v="Mecanismos de Evaluación Externa"/>
    <x v="8"/>
    <m/>
    <m/>
    <m/>
    <d v="2023-09-29T00:00:00"/>
    <m/>
    <m/>
    <m/>
    <m/>
    <n v="2"/>
    <s v="Falta de un adecuado control ejercido por la interventoría, respecto a los requerimientos mínimos de diseño, cumplimiento de especificaciones técnicas aplicable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8"/>
  </r>
  <r>
    <n v="1802"/>
    <m/>
    <m/>
    <s v="CGR-CDSECTCRD No. 023 Departamento de Boyaca y municipio de Tunja Vigencia 2022"/>
    <d v="2023-06-01T00:00:00"/>
    <s v="Hallazgo"/>
    <s v="H22"/>
    <s v="Implementación de Política"/>
    <s v="HALLAZGO 22. Deficiencias y problemas en la ejecución del contrato Marco de obra No. 1380-37- 2016 y el Acuerdo de Obra No. 406018 de la Institución Educativa Técnica Nuestra Señora de la Antigua sede principal, ubicada en el municipio de Nuevo Colón. En desarrollo del proceso auditor, se identificaron varias deficiencias técnicas en relación con los hitos contractuales, como andenes, redes hidráulicas, cuarto de bombas. Estas deficiencias comprometen la calidad y funcionalidad del proyecto, loque resulta en riesgos para la seguridad de la comunidad educativa y pérdida de recursos público por $306.536.465."/>
    <s v="Mecanismos de Evaluación Externa"/>
    <x v="8"/>
    <m/>
    <m/>
    <m/>
    <d v="2023-09-29T00:00:00"/>
    <m/>
    <m/>
    <m/>
    <m/>
    <n v="3"/>
    <s v="Falta de un adecuado control ejercido por la interventoría, respecto a los requerimientos mínimos de diseño, cumplimiento de especificaciones técnicas aplicable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8"/>
  </r>
  <r>
    <n v="1803"/>
    <m/>
    <m/>
    <s v="CGR-CDSECTCRD No. 016 Departamento del Cauca y municipio de Popayán Vigencia 2022"/>
    <d v="2023-06-01T00:00:00"/>
    <s v="Hallazgo"/>
    <s v="H13"/>
    <s v="Implementación de Política"/>
    <s v="Hallazgo No. 13 Obra Civil I.E. Los Comuneros Siberia-Caldono Cauca (A) (BA). Se recibió la obra civil I.E Los Comuneros de Caldono por parte del departamento del Cauca, la cual presentaba fallas en el suministro de agua, el fluido eléctrico y la plataforma de elevación sin funcionamiento y no permitió el uso de las instalaciones por parte de la comunidad educativa. Posterior a la comunicación de la observación de auditoría, se realizaron los ajustes a las fallas evidenciadas en la obra, constituyéndose un beneficio de auditoría por $ 107.010.691."/>
    <s v="Mecanismos de Evaluación Externa"/>
    <x v="8"/>
    <m/>
    <m/>
    <m/>
    <d v="2023-09-29T00:00:00"/>
    <m/>
    <m/>
    <m/>
    <m/>
    <n v="1"/>
    <s v="deficiencias en las funciones de supervisión e interventoría al recibir la obra con observacione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1"/>
    <d v="2023-08-01T00:00:00"/>
    <d v="2024-05-31T00:00:00"/>
    <s v="Margarita Paramo / Profesional Especializado"/>
    <s v="FFIE"/>
    <m/>
    <m/>
    <m/>
    <m/>
    <m/>
    <m/>
    <m/>
    <m/>
    <m/>
    <m/>
    <m/>
    <m/>
    <m/>
    <m/>
    <m/>
    <m/>
    <m/>
    <m/>
    <m/>
    <m/>
    <x v="8"/>
  </r>
  <r>
    <n v="1804"/>
    <m/>
    <m/>
    <s v="CGR-CDSECTCRD No. 019  Departamento del Quindío y municipio de Armenia Vigencia 2022"/>
    <d v="2023-06-01T00:00:00"/>
    <s v="Hallazgo"/>
    <m/>
    <s v="Implementación de Política"/>
    <s v="HALLAZGO 9. Pago de actividades del contrato de obra No 1380-1219-2020. El FFIE suscribió el contrato de obra No 1380-1219-2020 con el propósito de realizar obras de adecuación, mejoramiento y mantenimiento correctivo de la Institución Educativa ¿El Laurel¿ del municipio de Quimbaya; contrato en el cual se evidenciaron inconsistencias entre las actividades pagadas y las actividades realizadas, así como ítems que se construyeron con diferentes y menores especificaciones a las estipuladas en el contrato, condiciones que conducen a un detrimento del patrimonio público por $18.408.301."/>
    <s v="Mecanismos de Evaluación Externa"/>
    <x v="8"/>
    <m/>
    <m/>
    <m/>
    <d v="2023-09-29T00:00:00"/>
    <m/>
    <m/>
    <m/>
    <m/>
    <n v="1"/>
    <s v="Debilidades relacionadas con la deficiente interventoría y supervisión técnica en el desarrollo del contrato, que no aseguran el cumplimiento de las responsabilidades pactadas ni la verificación apropiada del cumplimiento de las obligaciones _x000a_contractuales. "/>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8"/>
  </r>
  <r>
    <n v="1804"/>
    <m/>
    <m/>
    <s v="CGR-CDSECTCRD No. 019  Departamento del Quindío y municipio de Armenia Vigencia 2022"/>
    <d v="2023-06-01T00:00:00"/>
    <s v="Hallazgo"/>
    <m/>
    <s v="Implementación de Política"/>
    <s v="HALLAZGO 9. Pago de actividades del contrato de obra No 1380-1219-2020. El FFIE suscribió el contrato de obra No 1380-1219-2020 con el propósito de realizar obras de adecuación, mejoramiento y mantenimiento correctivo de la Institución Educativa ¿El Laurel¿ del municipio de Quimbaya; contrato en el cual se evidenciaron inconsistencias entre las actividades pagadas y las actividades realizadas, así como ítems que se construyeron con diferentes y menores especificaciones a las estipuladas en el contrato, condiciones que conducen a un detrimento del patrimonio público por $18.408.301."/>
    <s v="Mecanismos de Evaluación Externa"/>
    <x v="8"/>
    <m/>
    <m/>
    <m/>
    <d v="2023-09-29T00:00:00"/>
    <m/>
    <m/>
    <m/>
    <m/>
    <n v="2"/>
    <s v="Debilidades relacionadas con la deficiente interventoría y supervisión técnica en el desarrollo del contrato, que no aseguran el cumplimiento de las responsabilidades pactadas ni la verificación apropiada del cumplimiento de las obligaciones _x000a_contractuales. "/>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8"/>
  </r>
  <r>
    <n v="1804"/>
    <m/>
    <m/>
    <s v="CGR-CDSECTCRD No. 019  Departamento del Quindío y municipio de Armenia Vigencia 2022"/>
    <d v="2023-06-01T00:00:00"/>
    <s v="Hallazgo"/>
    <m/>
    <s v="Implementación de Política"/>
    <s v="HALLAZGO 9. Pago de actividades del contrato de obra No 1380-1219-2020. El FFIE suscribió el contrato de obra No 1380-1219-2020 con el propósito de realizar obras de adecuación, mejoramiento y mantenimiento correctivo de la Institución Educativa ¿El Laurel¿ del municipio de Quimbaya; contrato en el cual se evidenciaron inconsistencias entre las actividades pagadas y las actividades realizadas, así como ítems que se construyeron con diferentes y menores especificaciones a las estipuladas en el contrato, condiciones que conducen a un detrimento del patrimonio público por $18.408.301."/>
    <s v="Mecanismos de Evaluación Externa"/>
    <x v="8"/>
    <m/>
    <m/>
    <m/>
    <d v="2023-09-29T00:00:00"/>
    <m/>
    <m/>
    <m/>
    <m/>
    <n v="3"/>
    <s v="Debilidades relacionadas con la deficiente interventoría y supervisión técnica en el desarrollo del contrato, que no aseguran el cumplimiento de las responsabilidades pactadas ni la verificación apropiada del cumplimiento de las obligaciones _x000a_contractuales. "/>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8"/>
  </r>
  <r>
    <n v="1805"/>
    <m/>
    <m/>
    <s v="CGR-CDSECTCRD No. 019  Departamento del Quindío y municipio de Armenia Vigencia 2022"/>
    <d v="2023-06-01T00:00:00"/>
    <s v="Hallazgo"/>
    <m/>
    <s v="Implementación de Política"/>
    <s v="HALLAZGO 10. Pago de actividades del contrato de obra No 1380-1017-2019. En el contrato de obra No 1380-1017-2019 con el propósito de realizar la construcción de la sede principal de la Institución Educativa Liceo Quindío del municipio de Salento, se evidenciaron inconsistencias entre las actividades pagadas y las actividades realizadas, así como ítems que se construyeron con diferentes y menores especificaciones a las estipuladas en el contrato, condiciones que conducen a un detrimento del patrimonio público por $96.308.334."/>
    <s v="Mecanismos de Evaluación Externa"/>
    <x v="8"/>
    <m/>
    <m/>
    <m/>
    <d v="2023-09-29T00:00:00"/>
    <m/>
    <m/>
    <m/>
    <m/>
    <n v="1"/>
    <s v="Debilidades relacionadas con la deficiente interventoría y  supervisión técnica en el desarrollo del contrato, que no aseguran el cumplimiento de las responsabilidades pactadas ni la verificación apropiada del cumplimiento de las obligaciones _x000a_contractuales. Es decir, se evidenció una indebida gestión fiscal en la administración de los  recursos de la Nación, de la cual se desprende que no se aseguró la calidad integral de la  ejecución del contrato de obra y el cumplimiento de las obligaciones pactadas."/>
    <s v="Ajustar el documento de &quot;LINEAMIENTOS GENERALES DE MATERIALIDAD Y ACABADOS&quot; con el objeto de fortalecer el seguimiento, control y calidad de las obras."/>
    <s v="Documento"/>
    <s v="Documento"/>
    <n v="1"/>
    <d v="2023-08-01T00:00:00"/>
    <d v="2024-04-30T00:00:00"/>
    <s v="Margarita Paramo / Profesional Especializado"/>
    <s v="FFIE"/>
    <m/>
    <m/>
    <m/>
    <m/>
    <m/>
    <m/>
    <m/>
    <m/>
    <m/>
    <m/>
    <m/>
    <m/>
    <m/>
    <m/>
    <m/>
    <m/>
    <m/>
    <m/>
    <m/>
    <m/>
    <x v="6"/>
  </r>
  <r>
    <n v="1805"/>
    <m/>
    <m/>
    <s v="CGR-CDSECTCRD No. 019  Departamento del Quindío y municipio de Armenia Vigencia 2022"/>
    <d v="2023-06-01T00:00:00"/>
    <s v="Hallazgo"/>
    <m/>
    <s v="Implementación de Política"/>
    <s v="HALLAZGO 10. Pago de actividades del contrato de obra No 1380-1017-2019. En el contrato de obra No 1380-1017-2019 con el propósito de realizar la construcción de la sede principal de la Institución Educativa Liceo Quindío del municipio de Salento, se evidenciaron inconsistencias entre las actividades pagadas y las actividades realizadas, así como ítems que se construyeron con diferentes y menores especificaciones a las estipuladas en el contrato, condiciones que conducen a un detrimento del patrimonio público por $96.308.334."/>
    <s v="Mecanismos de Evaluación Externa"/>
    <x v="8"/>
    <m/>
    <m/>
    <m/>
    <d v="2023-09-29T00:00:00"/>
    <m/>
    <m/>
    <m/>
    <m/>
    <n v="2"/>
    <s v="Debilidades relacionadas con la deficiente interventoría y  supervisión técnica en el desarrollo del contrato, que no aseguran el cumplimiento de las responsabilidades pactadas ni la verificación apropiada del cumplimiento de las obligaciones _x000a_contractuales. Es decir, se evidenció una indebida gestión fiscal en la administración de los  recursos de la Nación, de la cual se desprende que no se aseguró la calidad integral de la  ejecución del contrato de obra y el cumplimiento de las obligaciones pactadas."/>
    <s v="Socializar con los contratistas de obra, las interventorias y las supervisión el documento &quot;LINEAMIENTOS GENERALES DE MATERIALIDAD Y ACABADOS&quot; con el objeto de fortalecer el seguimiento, control y calidad de las obras."/>
    <s v="Soporte de la socialización"/>
    <s v="Soporte de la socialización"/>
    <n v="1"/>
    <d v="2023-08-01T00:00:00"/>
    <d v="2024-05-31T00:00:00"/>
    <s v="Margarita Paramo / Profesional Especializado"/>
    <s v="FFIE"/>
    <m/>
    <m/>
    <m/>
    <m/>
    <m/>
    <m/>
    <m/>
    <m/>
    <m/>
    <m/>
    <m/>
    <m/>
    <m/>
    <m/>
    <m/>
    <m/>
    <m/>
    <m/>
    <m/>
    <m/>
    <x v="6"/>
  </r>
  <r>
    <n v="1805"/>
    <m/>
    <m/>
    <s v="CGR-CDSECTCRD No. 019  Departamento del Quindío y municipio de Armenia Vigencia 2022"/>
    <d v="2023-06-01T00:00:00"/>
    <s v="Hallazgo"/>
    <m/>
    <s v="Implementación de Política"/>
    <s v="HALLAZGO 10. Pago de actividades del contrato de obra No 1380-1017-2019. En el contrato de obra No 1380-1017-2019 con el propósito de realizar la construcción de la sede principal de la Institución Educativa Liceo Quindío del municipio de Salento, se evidenciaron inconsistencias entre las actividades pagadas y las actividades realizadas, así como ítems que se construyeron con diferentes y menores especificaciones a las estipuladas en el contrato, condiciones que conducen a un detrimento del patrimonio público por $96.308.334."/>
    <s v="Mecanismos de Evaluación Externa"/>
    <x v="8"/>
    <m/>
    <m/>
    <m/>
    <d v="2023-09-29T00:00:00"/>
    <m/>
    <m/>
    <m/>
    <m/>
    <n v="3"/>
    <s v="Debilidades relacionadas con la deficiente interventoría y  supervisión técnica en el desarrollo del contrato, que no aseguran el cumplimiento de las responsabilidades pactadas ni la verificación apropiada del cumplimiento de las obligaciones _x000a_contractuales. Es decir, se evidenció una indebida gestión fiscal en la administración de los  recursos de la Nación, de la cual se desprende que no se aseguró la calidad integral de la  ejecución del contrato de obra y el cumplimiento de las obligaciones pactadas."/>
    <s v="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s v="Soportes de capacitación"/>
    <s v="Soportes de capacitación"/>
    <n v="3"/>
    <d v="2023-08-01T00:00:00"/>
    <d v="2024-05-31T00:00:00"/>
    <s v="Margarita Paramo / Profesional Especializado"/>
    <s v="FFIE"/>
    <m/>
    <m/>
    <m/>
    <m/>
    <m/>
    <m/>
    <m/>
    <m/>
    <m/>
    <m/>
    <m/>
    <m/>
    <m/>
    <m/>
    <m/>
    <m/>
    <m/>
    <m/>
    <m/>
    <m/>
    <x v="6"/>
  </r>
  <r>
    <n v="1806"/>
    <m/>
    <m/>
    <s v="CGR-CDSECTCRD No. 27 Departamento Valle del Cauca y Distrito de Buenaventura Vigencia 2022  "/>
    <d v="2023-06-01T00:00:00"/>
    <s v="Hallazgo"/>
    <m/>
    <s v="Implementación de Política"/>
    <s v="HALLAZGO 5. Convenio 1098 de 2017 Departamento Valle - Estado de los dispositivos de transporte vertical. (F-D)..En el convenio 1098 de 2017 suscrito entre el MEN y el Valle del Cauca, que incluyó recursos de los contratos 1005, 1009, 1007, se evidenció deterioro prematuro, mal uso y omisión de mantenimiento preventivo y correctivo de los dispositivos de transporte vertical contratados, por incumplimiento de las obligaciones del convenio con cargo a la ETC, generando que en algunas IE no presten un servicio integral, ya que estos dispositivos no están en uso. Hallazgo fiscal por $299.274.089 y presunta incidencia disciplinaria."/>
    <s v="Mecanismos de Evaluación Externa"/>
    <x v="8"/>
    <m/>
    <m/>
    <m/>
    <d v="2023-09-29T00:00:00"/>
    <m/>
    <m/>
    <m/>
    <m/>
    <n v="1"/>
    <s v="Incumplimiento de lo establecido en las obligaciones del convenio 1098 de 2017 a cargo de la entidad territorial, relacionadas con la ausencia de mantenimiento de las obras luego de ser entregados, mostrando una gestión ineficiente e ineficaz frente a los recursos administrados, afectando"/>
    <s v="Incumplimiento de lo establecido en las obligaciones del convenio 1098 de 2017 a cargo de la entidad territorial, relacionadas con la ausencia de mantenimiento de las obras luego de ser entregados, mostrando una gestión ineficiente e ineficaz frente a los recursos administrados, afectando"/>
    <s v="Soporte de la socialización"/>
    <s v="Soporte de la socialización"/>
    <n v="1"/>
    <d v="2023-08-01T00:00:00"/>
    <d v="2024-05-31T00:00:00"/>
    <s v="Margarita Paramo / Profesional Especializado"/>
    <s v="FFIE"/>
    <m/>
    <m/>
    <m/>
    <m/>
    <m/>
    <m/>
    <m/>
    <m/>
    <m/>
    <m/>
    <m/>
    <m/>
    <m/>
    <m/>
    <m/>
    <m/>
    <m/>
    <m/>
    <m/>
    <m/>
    <x v="6"/>
  </r>
  <r>
    <n v="1807"/>
    <m/>
    <m/>
    <s v="CGR-CDSECTCRD No. 27 Departamento Valle del Cauca y Distrito de Buenaventura Vigencia 2022  "/>
    <d v="2023-06-01T00:00:00"/>
    <s v="Hallazgo"/>
    <m/>
    <s v="Implementación de Política"/>
    <s v="HALLAZGO 21. Colegios Nuevos, Zona Rural Distrito de Buenaventura, ejecutados a través del FFIE (D). El FFIE está ejecutando proyectos nuevos en zona rural de Buenaventura, los cuales tienen considerables atrasos, sin que se tenga certeza de su terminación, por debilidades en la planeación y ejecución de este tipo de proyectos, hecho que genera incertidumbre frente a la ejecución de las obras, al no materializarse en Instalaciones dignas para ser utilizadas por la comunidad educativa."/>
    <s v="Mecanismos de Evaluación Externa"/>
    <x v="8"/>
    <m/>
    <m/>
    <m/>
    <d v="2023-09-29T00:00:00"/>
    <m/>
    <m/>
    <m/>
    <m/>
    <n v="1"/>
    <s v="Incumplimiento de las competencias relacionadas con la infraestructura educativa, debilidades en la planeación y ejecución de este tipo de proyectos y de coordinación entre la entidad territorial y el FFIE,"/>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6"/>
  </r>
  <r>
    <n v="1807"/>
    <m/>
    <m/>
    <s v="CGR-CDSECTCRD No. 27 Departamento Valle del Cauca y Distrito de Buenaventura Vigencia 2022  "/>
    <d v="2023-06-01T00:00:00"/>
    <s v="Hallazgo"/>
    <m/>
    <s v="Implementación de Política"/>
    <s v="HALLAZGO 21. Colegios Nuevos, Zona Rural Distrito de Buenaventura, ejecutados a través del FFIE (D). El FFIE está ejecutando proyectos nuevos en zona rural de Buenaventura, los cuales tienen considerables atrasos, sin que se tenga certeza de su terminación, por debilidades en la planeación y ejecución de este tipo de proyectos, hecho que genera incertidumbre frente a la ejecución de las obras, al no materializarse en Instalaciones dignas para ser utilizadas por la comunidad educativa."/>
    <s v="Mecanismos de Evaluación Externa"/>
    <x v="8"/>
    <m/>
    <m/>
    <m/>
    <d v="2023-09-29T00:00:00"/>
    <m/>
    <m/>
    <m/>
    <m/>
    <n v="2"/>
    <s v="Incumplimiento de las competencias relacionadas con la infraestructura educativa, debilidades en la planeación y ejecución de este tipo de proyectos y de coordinación entre la entidad territorial y el FFIE,"/>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6"/>
  </r>
  <r>
    <n v="1808"/>
    <m/>
    <m/>
    <s v="CGR-CDSECTCRD No. 27 Departamento Valle del Cauca y Distrito de Buenaventura Vigencia 2022  "/>
    <d v="2023-06-01T00:00:00"/>
    <s v="Hallazgo"/>
    <m/>
    <s v="Implementación de Política"/>
    <s v="HALLAZGO 22. Planeación Técnica FFIE - Contratos Nos. 1380-1348-2020 y 1380-1222-2020. FFIE - Distrito de Buenaventura. El FFIE está ejecutando en la zona urbana del Distrito de Buenaventura proyectos de mejoramientos, en los cuales se advierten inadecuada planificación técnica e inobservancia de la NTC aplicable, generando reducción en la vida útil y afectando la operatividad y funcionalidad de los espacios intervenidos."/>
    <s v="Mecanismos de Evaluación Externa"/>
    <x v="8"/>
    <m/>
    <m/>
    <m/>
    <d v="2023-09-29T00:00:00"/>
    <m/>
    <m/>
    <m/>
    <m/>
    <n v="1"/>
    <s v="Inadecuada planificación técnica e inobservancia _x000a_de la NTC aplicable, generando reducción en la vida útil y afectando la operatividad y funcionalidad de los espacios intervenidos."/>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6"/>
  </r>
  <r>
    <n v="1808"/>
    <m/>
    <m/>
    <s v="CGR-CDSECTCRD No. 27 Departamento Valle del Cauca y Distrito de Buenaventura Vigencia 2022  "/>
    <d v="2023-06-01T00:00:00"/>
    <s v="Hallazgo"/>
    <m/>
    <s v="Implementación de Política"/>
    <s v="HALLAZGO 22. Planeación Técnica FFIE - Contratos Nos. 1380-1348-2020 y 1380-1222-2020. FFIE - Distrito de Buenaventura. El FFIE está ejecutando en la zona urbana del Distrito de Buenaventura proyectos de mejoramientos, en los cuales se advierten inadecuada planificación técnica e inobservancia de la NTC aplicable, generando reducción en la vida útil y afectando la operatividad y funcionalidad de los espacios intervenidos."/>
    <s v="Mecanismos de Evaluación Externa"/>
    <x v="8"/>
    <m/>
    <m/>
    <m/>
    <d v="2023-09-29T00:00:00"/>
    <m/>
    <m/>
    <m/>
    <m/>
    <n v="2"/>
    <s v="Inadecuada planificación técnica e inobservancia _x000a_de la NTC aplicable, generando reducción en la vida útil y afectando la operatividad y funcionalidad de los espacios intervenidos."/>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6"/>
  </r>
  <r>
    <n v="1809"/>
    <m/>
    <m/>
    <s v="CGR-CDSECTCRD No. 27 Departamento Valle del Cauca y Distrito de Buenaventura Vigencia 2022  "/>
    <d v="2023-06-01T00:00:00"/>
    <s v="Hallazgo"/>
    <m/>
    <s v="Implementación de Política"/>
    <s v="HALLAZGO 23. Planeación Técnica obra nueva IE JAIME ROOCK. FFIE - Distrito de Buenaventura. El FFIE está ejecutando la obra nueva en la IE JAIME ROOCK, en la zona rural del Distrito de Buenaventura, en la cual se evidencia inadecuada planificación técnica e inobservancia de las NTC 4595, lo que afecta el acceso y uso de los espacios intervenidos."/>
    <s v="Mecanismos de Evaluación Externa"/>
    <x v="8"/>
    <m/>
    <m/>
    <m/>
    <d v="2023-09-29T00:00:00"/>
    <m/>
    <m/>
    <m/>
    <m/>
    <n v="1"/>
    <s v="Deficiencias de planificación técnica en su etapa de diseño y a la inobservancia de la norma técnica colombiana NTC4595 sobre planeamiento y diseño de instalaciones y ambientes escolares, lo que afecta, aún más, el acceso y uso de los espacios intervenidos, especialmente en épocas de invierno o creciente del Rio Raposo"/>
    <s v="Elaborar un documento interno de diagnóstico, en el que se identifiquen los hechos recurrentes que han generado retrasos o incumplimientos de los contratistas, en cualquiera de las etapas de los proyectos, con el propósito de adoptar las medidas correctivas que se requieran."/>
    <s v="Documento"/>
    <s v="Documento"/>
    <n v="1"/>
    <d v="2023-08-01T00:00:00"/>
    <d v="2024-04-30T00:00:00"/>
    <s v="Margarita Paramo / Profesional Especializado"/>
    <s v="FFIE"/>
    <m/>
    <m/>
    <m/>
    <m/>
    <m/>
    <m/>
    <m/>
    <m/>
    <m/>
    <m/>
    <m/>
    <m/>
    <m/>
    <m/>
    <m/>
    <m/>
    <m/>
    <m/>
    <m/>
    <m/>
    <x v="6"/>
  </r>
  <r>
    <n v="1809"/>
    <m/>
    <m/>
    <s v="CGR-CDSECTCRD No. 27 Departamento Valle del Cauca y Distrito de Buenaventura Vigencia 2022  "/>
    <d v="2023-06-01T00:00:00"/>
    <s v="Hallazgo"/>
    <m/>
    <s v="Implementación de Política"/>
    <s v="HALLAZGO 23. Planeación Técnica obra nueva IE JAIME ROOCK. FFIE - Distrito de Buenaventura. El FFIE está ejecutando la obra nueva en la IE JAIME ROOCK, en la zona rural del Distrito de Buenaventura, en la cual se evidencia inadecuada planificación técnica e inobservancia de las NTC 4595, lo que afecta el acceso y uso de los espacios intervenidos."/>
    <s v="Mecanismos de Evaluación Externa"/>
    <x v="8"/>
    <m/>
    <m/>
    <m/>
    <d v="2023-09-29T00:00:00"/>
    <m/>
    <m/>
    <m/>
    <m/>
    <n v="2"/>
    <s v="Deficiencias de planificación técnica en su etapa de diseño y a la inobservancia de la norma técnica colombiana NTC4595 sobre planeamiento y diseño de instalaciones y ambientes escolares, lo que afecta, aún más, el acceso y uso de los espacios intervenidos, especialmente en épocas de invierno o creciente del Rio Raposo"/>
    <s v="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
    <s v="Soporte de la socialización"/>
    <s v="Soporte de la socialización"/>
    <n v="1"/>
    <d v="2023-08-01T00:00:00"/>
    <d v="2024-05-31T00:00:00"/>
    <s v="Margarita Paramo / Profesional Especializado"/>
    <s v="FFIE"/>
    <m/>
    <m/>
    <m/>
    <m/>
    <m/>
    <m/>
    <m/>
    <m/>
    <m/>
    <m/>
    <m/>
    <m/>
    <m/>
    <m/>
    <m/>
    <m/>
    <m/>
    <m/>
    <m/>
    <m/>
    <x v="6"/>
  </r>
  <r>
    <n v="1810"/>
    <m/>
    <m/>
    <s v="Reporte de Cumplimiento ITA para el Periodo 2023"/>
    <d v="2023-08-31T00:00:00"/>
    <s v="Hallazgo"/>
    <m/>
    <s v="Planeación"/>
    <s v="8. PARTICIPA j. Canal de interacción deliberatoria para la participación ciudadana. Disponer del canal que los participantes usaran para interactuar fácilmente en las deliberaciones que se convoquen y llegar a los acuerdos sobre los temas objeto de la participación. Puede ser chat, foro virtual, blogs, encuestas, mensajes de texto, programas radiales, entre otros."/>
    <m/>
    <x v="7"/>
    <m/>
    <m/>
    <m/>
    <d v="2023-10-04T00:00:00"/>
    <m/>
    <m/>
    <m/>
    <m/>
    <m/>
    <m/>
    <s v="No registra en el SIG"/>
    <m/>
    <m/>
    <m/>
    <m/>
    <m/>
    <m/>
    <s v="Oficina Asesora de Planeación y Finanzas"/>
    <m/>
    <m/>
    <m/>
    <m/>
    <m/>
    <m/>
    <m/>
    <m/>
    <m/>
    <m/>
    <m/>
    <m/>
    <m/>
    <m/>
    <m/>
    <m/>
    <m/>
    <m/>
    <m/>
    <m/>
    <x v="5"/>
  </r>
  <r>
    <n v="1811"/>
    <m/>
    <m/>
    <s v="Reporte de Cumplimiento ITA para el Periodo 2023"/>
    <d v="2023-08-31T00:00:00"/>
    <s v="Hallazgo"/>
    <m/>
    <s v="Planeación"/>
    <s v="8.2. Estructura y Secciones del menú PARTICIPA. Planeación y presupuesto participativo: d. Visibilizar avances de decisiones y su estado (semáforo). Visibilizar reportes de avance de las decisiones tomadas e indicar el estado de estas (semáforo) y las frecuencias de participación. El contenido relacionado con las cajas de herramientas se encuentra en construcción."/>
    <m/>
    <x v="7"/>
    <m/>
    <m/>
    <m/>
    <d v="2023-10-04T00:00:00"/>
    <m/>
    <m/>
    <m/>
    <m/>
    <m/>
    <m/>
    <s v="No registra en el SIG"/>
    <m/>
    <m/>
    <m/>
    <m/>
    <m/>
    <m/>
    <s v="Oficina Asesora de Planeación y Finanzas"/>
    <m/>
    <m/>
    <m/>
    <m/>
    <m/>
    <m/>
    <m/>
    <m/>
    <m/>
    <m/>
    <m/>
    <m/>
    <m/>
    <m/>
    <m/>
    <m/>
    <m/>
    <m/>
    <m/>
    <m/>
    <x v="5"/>
  </r>
  <r>
    <n v="1812"/>
    <m/>
    <m/>
    <s v="Reporte de Cumplimiento ITA para el Periodo 2023"/>
    <d v="2023-08-31T00:00:00"/>
    <s v="Hallazgo"/>
    <m/>
    <s v="Planeación"/>
    <s v="8.2. Estructura y Secciones del menú PARTICIPA- PLANEACIÓN. Colaboración e innovación: OFICINA DE INNOVACION EDUCATIVA e.Divulgar el plan de trabajo para implementar la solución diseñada. Divulgar el plan de trabajo para implementar la solución diseñada frente al reto. El contenido relacionado a la divulgación del plan de trabajo encuentra en construcción"/>
    <m/>
    <x v="7"/>
    <m/>
    <m/>
    <m/>
    <d v="2023-10-04T00:00:00"/>
    <m/>
    <m/>
    <m/>
    <m/>
    <m/>
    <m/>
    <s v="No registra en el SIG"/>
    <m/>
    <m/>
    <m/>
    <m/>
    <m/>
    <m/>
    <s v="Oficina Asesora de Planeación y Finanzas"/>
    <m/>
    <m/>
    <m/>
    <m/>
    <m/>
    <m/>
    <m/>
    <m/>
    <m/>
    <m/>
    <m/>
    <m/>
    <m/>
    <m/>
    <m/>
    <m/>
    <m/>
    <m/>
    <m/>
    <m/>
    <x v="5"/>
  </r>
  <r>
    <n v="1813"/>
    <m/>
    <m/>
    <s v="Reporte de Cumplimiento ITA para el Periodo 2023"/>
    <d v="2023-08-31T00:00:00"/>
    <s v="Hallazgo"/>
    <m/>
    <s v="Planeación"/>
    <s v="8.2. Estructura y Secciones del menú PARTICIPA- PLANEACIÓN. Colaboración e innovación: OFICINA DE INNOVACION EDUCATIVA. f. Publicar la información sobre los desarrollos o prototipos. Publicar la información sobre los desarrollos o prototipos de solución diseñados con base en el proceso de colaboración e innovación abierta con la participación ciudadana y de los grupos de interés. El contenido relacionado sobre los desarrollos o prototipos encuentra en construcción"/>
    <m/>
    <x v="7"/>
    <m/>
    <m/>
    <m/>
    <d v="2023-10-04T00:00:00"/>
    <m/>
    <m/>
    <m/>
    <m/>
    <m/>
    <m/>
    <s v="No registra en el SIG"/>
    <m/>
    <m/>
    <m/>
    <m/>
    <m/>
    <m/>
    <s v="Oficina Asesora de Planeación y Finanzas"/>
    <m/>
    <m/>
    <m/>
    <m/>
    <m/>
    <m/>
    <m/>
    <m/>
    <m/>
    <m/>
    <m/>
    <m/>
    <m/>
    <m/>
    <m/>
    <m/>
    <m/>
    <m/>
    <m/>
    <m/>
    <x v="5"/>
  </r>
  <r>
    <n v="1814"/>
    <m/>
    <m/>
    <s v="Reporte de Cumplimiento ITA para el Periodo 2023"/>
    <d v="2023-08-31T00:00:00"/>
    <s v="Hallazgo"/>
    <m/>
    <s v="Planeación"/>
    <s v="8.2. Estructura y Secciones del menú PARTICIPA- PLANEACIÓN. Control social. b. Convocar  cuando inicie ejecución de programa, proyecto o  contratos. Publicar la convocatoria a la ciudadanía cuando la entidad inicie la ejecución de un programa, proyecto, contrato o de la prestación de un servicio público para que la ciudadanía esté enterada y ejerza la vigilancia correspondiente. El Ministerio de Educación Nacional avanzará en la construcción de los mecanismos de convocatoria para la ejecución de programa, proyecto o contratos."/>
    <m/>
    <x v="7"/>
    <m/>
    <m/>
    <m/>
    <d v="2023-10-04T00:00:00"/>
    <m/>
    <m/>
    <m/>
    <m/>
    <m/>
    <m/>
    <s v="No registra en el SIG"/>
    <m/>
    <m/>
    <m/>
    <m/>
    <m/>
    <m/>
    <s v="Oficina Asesora de Planeación y Finanzas"/>
    <m/>
    <m/>
    <m/>
    <m/>
    <m/>
    <m/>
    <m/>
    <m/>
    <m/>
    <m/>
    <m/>
    <m/>
    <m/>
    <m/>
    <m/>
    <m/>
    <m/>
    <m/>
    <m/>
    <m/>
    <x v="5"/>
  </r>
  <r>
    <n v="1815"/>
    <m/>
    <m/>
    <s v="Reporte de Cumplimiento ITA para el Periodo 2023"/>
    <d v="2023-08-31T00:00:00"/>
    <s v="Hallazgo"/>
    <m/>
    <s v="Planeación"/>
    <s v="8.2. Estructura y Secciones del menú PARTICIPA. Control social. c. Resumen del tema objeto de vigilancia. Publicar información resumen de cada tema de interés ciudadano, para lo cual, debe indicar el tema objeto de vigilancia ciudadana, así como el avance de los indicadores de gestión asociados, los recursos asignados, la metodología de diálogo definida para interactuar con el grupo de control social, los plazos, las observaciones recibidas y las respuestas dadas por la entidad. Para esto, la entidad podrá diseñar su propio tablero de control. El Ministerio de Educación Nacional avanzará en la definición de los temas objeto de vigilancia"/>
    <m/>
    <x v="7"/>
    <m/>
    <m/>
    <m/>
    <d v="2023-10-04T00:00:00"/>
    <m/>
    <m/>
    <m/>
    <m/>
    <m/>
    <m/>
    <s v="No registra en el SIG"/>
    <m/>
    <m/>
    <m/>
    <m/>
    <m/>
    <m/>
    <s v="Oficina Asesora de Planeación y Finanzas"/>
    <m/>
    <m/>
    <m/>
    <m/>
    <m/>
    <m/>
    <m/>
    <m/>
    <m/>
    <m/>
    <m/>
    <m/>
    <m/>
    <m/>
    <m/>
    <m/>
    <m/>
    <m/>
    <m/>
    <m/>
    <x v="5"/>
  </r>
  <r>
    <n v="1816"/>
    <m/>
    <m/>
    <s v="Reporte de Cumplimiento ITA para el Periodo 2023"/>
    <d v="2023-08-31T00:00:00"/>
    <s v="Hallazgo"/>
    <m/>
    <s v="Planeación"/>
    <s v="8.2. Estructura y Secciones del menú PARTICIPAControl social: d. Informes del interventor o el supervisor. Si algún plan, programa o proyecto de la entidad es objeto de vigilancia por parte de una veeduría ciudadana, deberá publicar como mínimo los dos informes que el interventor o el supervisor hace frente al grupo de auditoría ciudadana, según lo establecido en el artículo 72 de la Ley 1757 de 2015. El Ministerio de Educación Nacional realizará la publicación de los informes del interventor o el supervisor"/>
    <m/>
    <x v="7"/>
    <m/>
    <m/>
    <m/>
    <d v="2023-10-04T00:00:00"/>
    <m/>
    <m/>
    <m/>
    <m/>
    <m/>
    <m/>
    <s v="No registra en el SIG"/>
    <m/>
    <m/>
    <m/>
    <m/>
    <m/>
    <m/>
    <s v="Oficina Asesora de Planeación y Finanzas"/>
    <m/>
    <m/>
    <m/>
    <m/>
    <m/>
    <m/>
    <m/>
    <m/>
    <m/>
    <m/>
    <m/>
    <m/>
    <m/>
    <m/>
    <m/>
    <m/>
    <m/>
    <m/>
    <m/>
    <m/>
    <x v="5"/>
  </r>
  <r>
    <n v="1817"/>
    <m/>
    <m/>
    <s v="Reporte de Cumplimiento ITA para el Periodo 2023"/>
    <d v="2023-08-31T00:00:00"/>
    <s v="Hallazgo"/>
    <m/>
    <s v="Planeación"/>
    <s v="8.2. Estructura y Secciones del menú PARTICIPA- PLANEACIÓN. Control social, e. Facilitar herramienta de evaluación de las actividades. Facilitar a los participantes una herramienta de evaluación de las actividades y espacios de control social adelantadas. El Ministerio de Educación Nacional realizará la construcción de dichos contenidos"/>
    <m/>
    <x v="7"/>
    <m/>
    <m/>
    <m/>
    <d v="2023-10-04T00:00:00"/>
    <m/>
    <m/>
    <m/>
    <m/>
    <m/>
    <m/>
    <s v="No registra en el SIG"/>
    <m/>
    <m/>
    <m/>
    <m/>
    <m/>
    <m/>
    <s v="Oficina Asesora de Planeación y Finanzas"/>
    <m/>
    <m/>
    <m/>
    <m/>
    <m/>
    <m/>
    <m/>
    <m/>
    <m/>
    <m/>
    <m/>
    <m/>
    <m/>
    <m/>
    <m/>
    <m/>
    <m/>
    <m/>
    <m/>
    <m/>
    <x v="5"/>
  </r>
  <r>
    <n v="1818"/>
    <m/>
    <m/>
    <s v="Reporte de Cumplimiento ITA para el Periodo 2023"/>
    <d v="2023-08-31T00:00:00"/>
    <s v="Hallazgo"/>
    <m/>
    <s v="Planeación"/>
    <s v="8.2. Estructura y Secciones del menú PARTICIPA. Control social: f. Publicar el registro de las observaciones de las veedurías. Publicar información, datos e indicadores que sirvan de insumos para el análisis de resultados y avances de la gestión en las acciones de participación para el control social y las veedurías ciudadanas. El Ministerio de Educación Nacional realizará la construcción de dichos contenidos"/>
    <m/>
    <x v="7"/>
    <m/>
    <m/>
    <m/>
    <d v="2023-10-04T00:00:00"/>
    <m/>
    <m/>
    <m/>
    <m/>
    <m/>
    <m/>
    <s v="No registra en el SIG"/>
    <m/>
    <m/>
    <m/>
    <m/>
    <m/>
    <m/>
    <s v="Oficina Asesora de Planeación y Finanzas"/>
    <m/>
    <m/>
    <m/>
    <m/>
    <m/>
    <m/>
    <m/>
    <m/>
    <m/>
    <m/>
    <m/>
    <m/>
    <m/>
    <m/>
    <m/>
    <m/>
    <m/>
    <m/>
    <m/>
    <m/>
    <x v="5"/>
  </r>
  <r>
    <n v="1819"/>
    <m/>
    <m/>
    <s v="Reporte de Cumplimiento ITA para el Periodo 2023"/>
    <d v="2023-08-31T00:00:00"/>
    <s v="Hallazgo"/>
    <m/>
    <s v="Planeación"/>
    <s v="8.2. Estructura y Secciones del menú PARTICIPA. Control social: g. Acciones de mejora. Publicar la información sobre las acciones de mejora y correctivos incorporados en la planeación institucional que se tomaron con base en las acciones de control social y veedurías ciudadanas. El Ministerio de Educación Nacional realizará la construcción de dichos contenidos"/>
    <m/>
    <x v="7"/>
    <m/>
    <m/>
    <m/>
    <d v="2023-10-04T00:00:00"/>
    <m/>
    <m/>
    <m/>
    <m/>
    <m/>
    <m/>
    <s v="No registra en el SIG"/>
    <m/>
    <m/>
    <m/>
    <m/>
    <m/>
    <m/>
    <s v="Oficina Asesora de Planeación y Finanzas"/>
    <m/>
    <m/>
    <m/>
    <m/>
    <m/>
    <m/>
    <m/>
    <m/>
    <m/>
    <m/>
    <m/>
    <m/>
    <m/>
    <m/>
    <m/>
    <m/>
    <m/>
    <m/>
    <m/>
    <m/>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4D1E4A0-23FA-49AC-BA3D-BAF9E5E65B41}"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H4:I16" firstHeaderRow="1" firstDataRow="1" firstDataCol="1"/>
  <pivotFields count="50">
    <pivotField dataField="1" showAll="0"/>
    <pivotField showAll="0"/>
    <pivotField showAll="0"/>
    <pivotField showAll="0"/>
    <pivotField showAll="0"/>
    <pivotField showAll="0"/>
    <pivotField showAll="0"/>
    <pivotField showAll="0"/>
    <pivotField showAll="0"/>
    <pivotField showAll="0"/>
    <pivotField axis="axisRow" showAll="0">
      <items count="10">
        <item h="1" x="2"/>
        <item h="1" x="4"/>
        <item h="1" x="0"/>
        <item h="1" x="5"/>
        <item x="8"/>
        <item h="1" x="3"/>
        <item h="1" x="1"/>
        <item h="1" x="7"/>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3">
        <item x="2"/>
        <item x="3"/>
        <item x="4"/>
        <item x="0"/>
        <item x="6"/>
        <item x="1"/>
        <item x="5"/>
        <item x="8"/>
        <item m="1" x="11"/>
        <item x="7"/>
        <item x="9"/>
        <item x="10"/>
        <item t="default"/>
      </items>
    </pivotField>
  </pivotFields>
  <rowFields count="2">
    <field x="10"/>
    <field x="49"/>
  </rowFields>
  <rowItems count="12">
    <i>
      <x v="4"/>
    </i>
    <i r="1">
      <x v="1"/>
    </i>
    <i r="1">
      <x v="2"/>
    </i>
    <i r="1">
      <x v="3"/>
    </i>
    <i r="1">
      <x v="4"/>
    </i>
    <i r="1">
      <x v="5"/>
    </i>
    <i r="1">
      <x v="6"/>
    </i>
    <i r="1">
      <x v="7"/>
    </i>
    <i r="1">
      <x v="9"/>
    </i>
    <i r="1">
      <x v="10"/>
    </i>
    <i r="1">
      <x v="11"/>
    </i>
    <i t="grand">
      <x/>
    </i>
  </rowItems>
  <colItems count="1">
    <i/>
  </colItems>
  <dataFields count="1">
    <dataField name="Cuenta de CODIGO SIG" fld="0" subtotal="count" baseField="1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 dT="2023-08-03T16:58:22.66" personId="{A20CC230-9F88-4773-938E-EB36A0475B81}" id="{A1C2B72A-D0A8-4F92-8A10-D57D7508070B}">
    <text>Total de acciones al corte para seguimiento</text>
  </threadedComment>
  <threadedComment ref="D2" dT="2023-08-03T16:59:11.10" personId="{A20CC230-9F88-4773-938E-EB36A0475B81}" id="{A6239F4F-47B9-48D5-9A98-76C3287A161D}">
    <text>Acciones cuya fecha de finalización esta dentro del corte de evaluación</text>
  </threadedComment>
  <threadedComment ref="E2" dT="2023-08-03T17:00:31.63" personId="{A20CC230-9F88-4773-938E-EB36A0475B81}" id="{1E805B28-0ACD-4871-89CC-6249066DA92A}">
    <text>Las acciones que la fecha de finalización es posterior al corte evaluado, sin embargo, quedaron al 100%.</text>
  </threadedComment>
  <threadedComment ref="F2" dT="2023-08-03T17:01:00.86" personId="{A20CC230-9F88-4773-938E-EB36A0475B81}" id="{8F798959-3364-42AA-B5B8-4A64484D28F8}">
    <text>La suma de las acciones al corte y las acciones con cierre anticipado</text>
  </threadedComment>
  <threadedComment ref="I2" dT="2023-06-21T17:47:20.98" personId="{B9BF0FEF-1A81-4353-AE52-2BC73857CC11}" id="{15113461-15F6-4203-8367-0D42498A494D}">
    <text>Promedio porcentaje de acciones al corte, las que tienen cierre anticipado y las vencidas.</text>
  </threadedComment>
  <threadedComment ref="K2" dT="2023-08-03T17:07:54.32" personId="{A20CC230-9F88-4773-938E-EB36A0475B81}" id="{67F407BB-5A54-45EC-821F-30BF487AE63B}">
    <text>Las acciones que después del seguimiento quedaron abiertas.</text>
  </threadedComment>
</ThreadedComments>
</file>

<file path=xl/threadedComments/threadedComment2.xml><?xml version="1.0" encoding="utf-8"?>
<ThreadedComments xmlns="http://schemas.microsoft.com/office/spreadsheetml/2018/threadedcomments" xmlns:x="http://schemas.openxmlformats.org/spreadsheetml/2006/main">
  <threadedComment ref="AN4" dT="2022-10-24T16:20:29.82" personId="{A20CC230-9F88-4773-938E-EB36A0475B81}" id="{D6A45189-6704-4F62-834A-A8F34AF56181}">
    <text xml:space="preserve">1. Si Fecha de inicio esta vacia es 0
2. Si Fecha de inicio es &lt;= a la del corte es 1
3. Si Fecha fin es &lt;= a la del corte es 1
</text>
  </threadedComment>
  <threadedComment ref="AO4" dT="2022-10-24T16:21:30.87" personId="{A20CC230-9F88-4773-938E-EB36A0475B81}" id="{ACE0CEF7-396A-4929-A762-805D5AEDA9B8}">
    <text>Se valida si esta abierta en general</text>
  </threadedComment>
  <threadedComment ref="AP4" dT="2022-10-24T16:22:03.82" personId="{A20CC230-9F88-4773-938E-EB36A0475B81}" id="{63DC2183-83E4-44D3-8C31-E136CEDAD390}">
    <text>Se valida si quedo cerrada la acción. Cerrada es 1.</text>
  </threadedComment>
  <threadedComment ref="AQ4" dT="2022-10-24T16:25:54.47" personId="{A20CC230-9F88-4773-938E-EB36A0475B81}" id="{CA3BE843-A66A-44AD-81B9-DF3B6E367AE9}">
    <text>1. Si Fecha fin esta vacia es 0
2. Si la acción quedo abierta y la Fecha fin es &lt;= a la del corte es 1</text>
  </threadedComment>
  <threadedComment ref="AR4" dT="2022-10-24T16:27:36.75" personId="{A20CC230-9F88-4773-938E-EB36A0475B81}" id="{BBFF3934-3446-4363-A2AF-C4A0FA591082}">
    <text>1 determina que la acción esta dentro del corte, sea por fecha fin o por cierre anticipado</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42C10-2454-44B7-BB04-A8D98D89C413}">
  <sheetPr codeName="Hoja1"/>
  <dimension ref="B1:I16"/>
  <sheetViews>
    <sheetView workbookViewId="0">
      <selection activeCell="C18" sqref="C18"/>
    </sheetView>
  </sheetViews>
  <sheetFormatPr baseColWidth="10" defaultRowHeight="15" x14ac:dyDescent="0.25"/>
  <cols>
    <col min="2" max="2" width="33.7109375" bestFit="1" customWidth="1"/>
    <col min="8" max="8" width="37" bestFit="1" customWidth="1"/>
    <col min="9" max="9" width="19.28515625" bestFit="1" customWidth="1"/>
    <col min="10" max="10" width="27.42578125" bestFit="1" customWidth="1"/>
    <col min="11" max="11" width="29.5703125" bestFit="1" customWidth="1"/>
    <col min="12" max="12" width="25" bestFit="1" customWidth="1"/>
    <col min="13" max="13" width="28" bestFit="1" customWidth="1"/>
    <col min="14" max="14" width="19.7109375" bestFit="1" customWidth="1"/>
    <col min="15" max="15" width="30.140625" bestFit="1" customWidth="1"/>
    <col min="16" max="16" width="33.7109375" bestFit="1" customWidth="1"/>
    <col min="17" max="17" width="15" bestFit="1" customWidth="1"/>
    <col min="18" max="18" width="12.5703125" bestFit="1" customWidth="1"/>
  </cols>
  <sheetData>
    <row r="1" spans="2:9" x14ac:dyDescent="0.25">
      <c r="D1" s="129" t="s">
        <v>846</v>
      </c>
      <c r="E1" s="129"/>
    </row>
    <row r="2" spans="2:9" x14ac:dyDescent="0.25">
      <c r="B2" s="46" t="s">
        <v>175</v>
      </c>
      <c r="C2" s="47" t="s">
        <v>177</v>
      </c>
      <c r="D2" s="83" t="s">
        <v>845</v>
      </c>
      <c r="E2" s="83" t="s">
        <v>177</v>
      </c>
      <c r="H2" s="44" t="s">
        <v>223</v>
      </c>
    </row>
    <row r="3" spans="2:9" x14ac:dyDescent="0.25">
      <c r="B3" s="19" t="s">
        <v>93</v>
      </c>
      <c r="C3" s="18">
        <f>COUNTIF('DIC DE 2023'!$AE$5:$AE$382,$B$3)</f>
        <v>22</v>
      </c>
      <c r="D3" s="84">
        <v>260</v>
      </c>
      <c r="E3" s="84">
        <v>50</v>
      </c>
      <c r="F3">
        <f>C3+E3</f>
        <v>72</v>
      </c>
    </row>
    <row r="4" spans="2:9" x14ac:dyDescent="0.25">
      <c r="B4" s="19" t="s">
        <v>844</v>
      </c>
      <c r="C4" s="18">
        <f>COUNTIF('DIC DE 2023'!$AE$5:$AE$382,$B$4)</f>
        <v>32</v>
      </c>
      <c r="D4" s="84">
        <v>36</v>
      </c>
      <c r="E4" s="84">
        <v>6</v>
      </c>
      <c r="F4">
        <f t="shared" ref="F4:F12" si="0">C4+E4</f>
        <v>38</v>
      </c>
      <c r="H4" s="48" t="s">
        <v>220</v>
      </c>
      <c r="I4" t="s">
        <v>222</v>
      </c>
    </row>
    <row r="5" spans="2:9" x14ac:dyDescent="0.25">
      <c r="B5" s="19" t="s">
        <v>96</v>
      </c>
      <c r="C5" s="18">
        <f>COUNTIF('DIC DE 2023'!$AE$5:$AE$382,$B$5)</f>
        <v>36</v>
      </c>
      <c r="D5" s="84">
        <v>29</v>
      </c>
      <c r="E5" s="84">
        <v>6</v>
      </c>
      <c r="F5">
        <f t="shared" si="0"/>
        <v>42</v>
      </c>
      <c r="H5" s="49" t="s">
        <v>107</v>
      </c>
      <c r="I5">
        <v>188</v>
      </c>
    </row>
    <row r="6" spans="2:9" x14ac:dyDescent="0.25">
      <c r="B6" s="19" t="s">
        <v>94</v>
      </c>
      <c r="C6" s="18">
        <f>COUNTIF('DIC DE 2023'!$AE$5:$AE$382,$B$6)</f>
        <v>17</v>
      </c>
      <c r="D6" s="84">
        <v>8</v>
      </c>
      <c r="E6" s="84">
        <v>3</v>
      </c>
      <c r="F6">
        <f t="shared" si="0"/>
        <v>20</v>
      </c>
      <c r="H6" s="52" t="s">
        <v>156</v>
      </c>
      <c r="I6">
        <v>15</v>
      </c>
    </row>
    <row r="7" spans="2:9" x14ac:dyDescent="0.25">
      <c r="B7" s="19" t="s">
        <v>97</v>
      </c>
      <c r="C7" s="18">
        <f>COUNTIF('DIC DE 2023'!$AE$5:$AE$382,$B$7)</f>
        <v>46</v>
      </c>
      <c r="D7" s="84">
        <v>38</v>
      </c>
      <c r="E7" s="84">
        <v>14</v>
      </c>
      <c r="F7">
        <f t="shared" si="0"/>
        <v>60</v>
      </c>
      <c r="H7" s="52" t="s">
        <v>95</v>
      </c>
      <c r="I7">
        <v>14</v>
      </c>
    </row>
    <row r="8" spans="2:9" x14ac:dyDescent="0.25">
      <c r="B8" s="45" t="s">
        <v>111</v>
      </c>
      <c r="C8" s="18">
        <f>COUNTIF('DIC DE 2023'!$AE$5:$AE$382,$B$8)</f>
        <v>49</v>
      </c>
      <c r="D8" s="84">
        <v>26</v>
      </c>
      <c r="E8" s="84">
        <v>6</v>
      </c>
      <c r="F8">
        <f t="shared" si="0"/>
        <v>55</v>
      </c>
      <c r="H8" s="52" t="s">
        <v>96</v>
      </c>
      <c r="I8">
        <v>27</v>
      </c>
    </row>
    <row r="9" spans="2:9" x14ac:dyDescent="0.25">
      <c r="B9" s="45" t="s">
        <v>156</v>
      </c>
      <c r="C9" s="18">
        <f>COUNTIF('DIC DE 2023'!$AE$5:$AE$382,$B$9)</f>
        <v>35</v>
      </c>
      <c r="D9" s="84">
        <v>60</v>
      </c>
      <c r="E9" s="84">
        <v>18</v>
      </c>
      <c r="F9">
        <f t="shared" si="0"/>
        <v>53</v>
      </c>
      <c r="H9" s="52" t="s">
        <v>111</v>
      </c>
      <c r="I9">
        <v>41</v>
      </c>
    </row>
    <row r="10" spans="2:9" x14ac:dyDescent="0.25">
      <c r="B10" s="45" t="s">
        <v>98</v>
      </c>
      <c r="C10" s="18">
        <f>COUNTIF('DIC DE 2023'!$AE$5:$AE$382,$B$10)</f>
        <v>45</v>
      </c>
      <c r="D10" s="84">
        <v>28</v>
      </c>
      <c r="E10" s="84">
        <v>10</v>
      </c>
      <c r="F10">
        <f t="shared" si="0"/>
        <v>55</v>
      </c>
      <c r="H10" s="52" t="s">
        <v>98</v>
      </c>
      <c r="I10">
        <v>1</v>
      </c>
    </row>
    <row r="11" spans="2:9" x14ac:dyDescent="0.25">
      <c r="B11" s="45" t="s">
        <v>843</v>
      </c>
      <c r="C11" s="18">
        <f>COUNTIF('DIC DE 2023'!$AE$5:$AE$382,$B$11)</f>
        <v>39</v>
      </c>
      <c r="D11" s="84">
        <v>11</v>
      </c>
      <c r="E11" s="84">
        <v>2</v>
      </c>
      <c r="F11">
        <f t="shared" si="0"/>
        <v>41</v>
      </c>
      <c r="H11" s="52" t="s">
        <v>93</v>
      </c>
      <c r="I11">
        <v>6</v>
      </c>
    </row>
    <row r="12" spans="2:9" x14ac:dyDescent="0.25">
      <c r="B12" s="45" t="s">
        <v>842</v>
      </c>
      <c r="C12" s="18">
        <f>COUNTIF('DIC DE 2023'!$AE$5:$AE$382,$B$12)</f>
        <v>57</v>
      </c>
      <c r="D12" s="84">
        <v>33</v>
      </c>
      <c r="E12" s="84">
        <v>1</v>
      </c>
      <c r="F12">
        <f t="shared" si="0"/>
        <v>58</v>
      </c>
      <c r="H12" s="52" t="s">
        <v>94</v>
      </c>
      <c r="I12">
        <v>16</v>
      </c>
    </row>
    <row r="13" spans="2:9" x14ac:dyDescent="0.25">
      <c r="B13" s="45" t="s">
        <v>110</v>
      </c>
      <c r="C13" s="18">
        <f>COUNTIF('DIC DE 2023'!$AE$5:$AE$382,$B$13)</f>
        <v>0</v>
      </c>
      <c r="D13" s="84"/>
      <c r="E13" s="84"/>
      <c r="F13">
        <f>C13/8</f>
        <v>0</v>
      </c>
      <c r="H13" s="52" t="s">
        <v>842</v>
      </c>
      <c r="I13">
        <v>33</v>
      </c>
    </row>
    <row r="14" spans="2:9" x14ac:dyDescent="0.25">
      <c r="B14" s="45" t="s">
        <v>155</v>
      </c>
      <c r="C14" s="18">
        <f>COUNTIF('DIC DE 2023'!$AE$5:$AE$382,$B$14)</f>
        <v>0</v>
      </c>
      <c r="D14" s="84"/>
      <c r="E14" s="84"/>
      <c r="H14" s="52" t="s">
        <v>843</v>
      </c>
      <c r="I14">
        <v>34</v>
      </c>
    </row>
    <row r="15" spans="2:9" x14ac:dyDescent="0.25">
      <c r="B15" s="45"/>
      <c r="C15" s="18">
        <f>COUNTIF('DIC DE 2023'!$AE$5:$AE$382,$B$15)</f>
        <v>0</v>
      </c>
      <c r="D15" s="84"/>
      <c r="E15" s="84"/>
      <c r="H15" s="52" t="s">
        <v>963</v>
      </c>
      <c r="I15">
        <v>1</v>
      </c>
    </row>
    <row r="16" spans="2:9" x14ac:dyDescent="0.25">
      <c r="B16" s="19" t="s">
        <v>112</v>
      </c>
      <c r="C16" s="18">
        <f>SUM(C3:C14)</f>
        <v>378</v>
      </c>
      <c r="D16" s="84"/>
      <c r="E16" s="84"/>
      <c r="H16" s="49" t="s">
        <v>221</v>
      </c>
      <c r="I16">
        <v>188</v>
      </c>
    </row>
  </sheetData>
  <sortState xmlns:xlrd2="http://schemas.microsoft.com/office/spreadsheetml/2017/richdata2" ref="B20:C29">
    <sortCondition ref="C20:C29"/>
  </sortState>
  <mergeCells count="1">
    <mergeCell ref="D1:E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07933-12DB-4810-BDB8-DB72B68C004A}">
  <sheetPr codeName="Hoja3"/>
  <dimension ref="B1:K45"/>
  <sheetViews>
    <sheetView workbookViewId="0">
      <pane ySplit="2" topLeftCell="A39" activePane="bottomLeft" state="frozen"/>
      <selection pane="bottomLeft" activeCell="K51" sqref="K51"/>
    </sheetView>
  </sheetViews>
  <sheetFormatPr baseColWidth="10" defaultRowHeight="15" x14ac:dyDescent="0.25"/>
  <cols>
    <col min="1" max="1" width="2.28515625" customWidth="1"/>
    <col min="2" max="2" width="76.28515625" bestFit="1" customWidth="1"/>
    <col min="3" max="3" width="8.85546875" bestFit="1" customWidth="1"/>
    <col min="4" max="4" width="9.28515625" customWidth="1"/>
    <col min="5" max="5" width="10.5703125" customWidth="1"/>
    <col min="6" max="6" width="8.85546875" bestFit="1" customWidth="1"/>
    <col min="7" max="7" width="10.7109375" customWidth="1"/>
    <col min="8" max="8" width="9" bestFit="1" customWidth="1"/>
    <col min="9" max="9" width="9" customWidth="1"/>
    <col min="10" max="10" width="11.28515625" customWidth="1"/>
    <col min="11" max="11" width="9.42578125" customWidth="1"/>
  </cols>
  <sheetData>
    <row r="1" spans="2:11" ht="27.75" customHeight="1" x14ac:dyDescent="0.25">
      <c r="B1" s="130" t="s">
        <v>1335</v>
      </c>
      <c r="C1" s="130"/>
      <c r="D1" s="130"/>
      <c r="E1" s="130"/>
      <c r="F1" s="130"/>
      <c r="G1" s="130"/>
      <c r="H1" s="130"/>
      <c r="I1" s="130"/>
      <c r="J1" s="130"/>
      <c r="K1" s="130"/>
    </row>
    <row r="2" spans="2:11" ht="48" customHeight="1" x14ac:dyDescent="0.25">
      <c r="B2" s="33" t="s">
        <v>161</v>
      </c>
      <c r="C2" s="39" t="s">
        <v>417</v>
      </c>
      <c r="D2" s="38" t="s">
        <v>171</v>
      </c>
      <c r="E2" s="38" t="s">
        <v>162</v>
      </c>
      <c r="F2" s="38" t="s">
        <v>172</v>
      </c>
      <c r="G2" s="80" t="s">
        <v>164</v>
      </c>
      <c r="H2" s="40" t="s">
        <v>163</v>
      </c>
      <c r="I2" s="41" t="s">
        <v>180</v>
      </c>
      <c r="J2" s="36" t="s">
        <v>173</v>
      </c>
      <c r="K2" s="39" t="s">
        <v>174</v>
      </c>
    </row>
    <row r="3" spans="2:11" x14ac:dyDescent="0.25">
      <c r="B3" s="23" t="s">
        <v>165</v>
      </c>
      <c r="C3" s="23"/>
      <c r="D3" s="23"/>
      <c r="E3" s="23"/>
      <c r="F3" s="23"/>
      <c r="G3" s="23"/>
      <c r="H3" s="23"/>
      <c r="I3" s="23"/>
      <c r="J3" s="23"/>
      <c r="K3" s="23"/>
    </row>
    <row r="4" spans="2:11" x14ac:dyDescent="0.25">
      <c r="B4" s="24" t="s">
        <v>40</v>
      </c>
      <c r="C4" s="17">
        <f t="array" ref="C4">SUM(IF($B4='DIC DE 2023'!$AD$5:$AD$382,1,0))</f>
        <v>8</v>
      </c>
      <c r="D4" s="25">
        <f t="array" ref="D4">SUM(IF($B4='DIC DE 2023'!$AD$5:$AD$382,'DIC DE 2023'!$AN$5:$AN$382,0))</f>
        <v>2</v>
      </c>
      <c r="E4" s="25">
        <f t="array" ref="E4">SUM(IF($B4='DIC DE 2023'!$AD$5:$AD$382,IF('DIC DE 2023'!$AN$5:$AN$382=0,IF('DIC DE 2023'!$AP$5:$AP$382=1,1,0),0),0))</f>
        <v>0</v>
      </c>
      <c r="F4" s="25">
        <f>D4+E4</f>
        <v>2</v>
      </c>
      <c r="G4" s="25">
        <f t="array" ref="G4">SUM(IF($B4='DIC DE 2023'!$AD$5:$AD$382,'DIC DE 2023'!$AP$5:$AP$382,0))</f>
        <v>2</v>
      </c>
      <c r="H4" s="25">
        <f t="array" ref="H4">SUM(IF($B4='DIC DE 2023'!$AD$5:$AD$382,'DIC DE 2023'!$AQ$5:$AQ$382,0))</f>
        <v>0</v>
      </c>
      <c r="I4" s="26">
        <f t="array" ref="I4">IFERROR(AVERAGE(IF($B4='DIC DE 2023'!$AD$5:$AD$382,IF('DIC DE 2023'!$AR$5:$AR$382=1,'DIC DE 2023'!$AI$5:$AI$382))),"NA")</f>
        <v>1</v>
      </c>
      <c r="J4" s="25">
        <f t="array" ref="J4">SUM(IF($B4='DIC DE 2023'!$AD$5:$AD$382,'DIC DE 2023'!$AS$5:$AS$382,0))</f>
        <v>5</v>
      </c>
      <c r="K4" s="25">
        <f t="array" ref="K4">SUM(IF($B4='DIC DE 2023'!$AD$5:$AD$382,'DIC DE 2023'!$AO$5:$AO$382,0))</f>
        <v>6</v>
      </c>
    </row>
    <row r="5" spans="2:11" x14ac:dyDescent="0.25">
      <c r="B5" s="24" t="s">
        <v>55</v>
      </c>
      <c r="C5" s="17">
        <f t="array" ref="C5">SUM(IF($B5='DIC DE 2023'!$AD$5:$AD$382,1,0))</f>
        <v>2</v>
      </c>
      <c r="D5" s="25">
        <f t="array" ref="D5">SUM(IF($B5='DIC DE 2023'!$AD$5:$AD$382,'DIC DE 2023'!$AN$5:$AN$382,0))</f>
        <v>1</v>
      </c>
      <c r="E5" s="25">
        <f t="array" ref="E5">SUM(IF($B5='DIC DE 2023'!$AD$5:$AD$382,IF('DIC DE 2023'!$AN$5:$AN$382=0,IF('DIC DE 2023'!$AP$5:$AP$382=1,1,0),0),0))</f>
        <v>0</v>
      </c>
      <c r="F5" s="25">
        <f t="shared" ref="F5:F39" si="0">D5+E5</f>
        <v>1</v>
      </c>
      <c r="G5" s="25">
        <f t="array" ref="G5">SUM(IF($B5='DIC DE 2023'!$AD$5:$AD$382,'DIC DE 2023'!$AP$5:$AP$382,0))</f>
        <v>1</v>
      </c>
      <c r="H5" s="25">
        <f t="array" ref="H5">SUM(IF($B5='DIC DE 2023'!$AD$5:$AD$382,'DIC DE 2023'!$AQ$5:$AQ$382,0))</f>
        <v>0</v>
      </c>
      <c r="I5" s="26">
        <f t="array" ref="I5">IFERROR(AVERAGE(IF($B5='DIC DE 2023'!$AD$5:$AD$382,IF('DIC DE 2023'!$AR$5:$AR$382=1,'DIC DE 2023'!$AI$5:$AI$382))),"NA")</f>
        <v>1</v>
      </c>
      <c r="J5" s="25">
        <f t="array" ref="J5">SUM(IF($B5='DIC DE 2023'!$AD$5:$AD$382,'DIC DE 2023'!$AS$5:$AS$382,0))</f>
        <v>1</v>
      </c>
      <c r="K5" s="25">
        <f t="array" ref="K5">SUM(IF($B5='DIC DE 2023'!$AD$5:$AD$382,'DIC DE 2023'!$AO$5:$AO$382,0))</f>
        <v>1</v>
      </c>
    </row>
    <row r="6" spans="2:11" x14ac:dyDescent="0.25">
      <c r="B6" s="24" t="s">
        <v>44</v>
      </c>
      <c r="C6" s="17">
        <f t="array" ref="C6">SUM(IF($B6='DIC DE 2023'!$AD$5:$AD$382,1,0))</f>
        <v>16</v>
      </c>
      <c r="D6" s="25">
        <f t="array" ref="D6">SUM(IF($B6='DIC DE 2023'!$AD$5:$AD$382,'DIC DE 2023'!$AN$5:$AN$382,0))</f>
        <v>5</v>
      </c>
      <c r="E6" s="25">
        <f t="array" ref="E6">SUM(IF($B6='DIC DE 2023'!$AD$5:$AD$382,IF('DIC DE 2023'!$AN$5:$AN$382=0,IF('DIC DE 2023'!$AP$5:$AP$382=1,1,0),0),0))</f>
        <v>0</v>
      </c>
      <c r="F6" s="25">
        <f t="shared" si="0"/>
        <v>5</v>
      </c>
      <c r="G6" s="25">
        <f t="array" ref="G6">SUM(IF($B6='DIC DE 2023'!$AD$5:$AD$382,'DIC DE 2023'!$AP$5:$AP$382,0))</f>
        <v>5</v>
      </c>
      <c r="H6" s="25">
        <f t="array" ref="H6">SUM(IF($B6='DIC DE 2023'!$AD$5:$AD$382,'DIC DE 2023'!$AQ$5:$AQ$382,0))</f>
        <v>0</v>
      </c>
      <c r="I6" s="26">
        <f t="array" ref="I6">IFERROR(AVERAGE(IF($B6='DIC DE 2023'!$AD$5:$AD$382,IF('DIC DE 2023'!$AR$5:$AR$382=1,'DIC DE 2023'!$AI$5:$AI$382))),"NA")</f>
        <v>1</v>
      </c>
      <c r="J6" s="25">
        <f t="array" ref="J6">SUM(IF($B6='DIC DE 2023'!$AD$5:$AD$382,'DIC DE 2023'!$AS$5:$AS$382,0))</f>
        <v>9</v>
      </c>
      <c r="K6" s="25">
        <f t="array" ref="K6">SUM(IF($B6='DIC DE 2023'!$AD$5:$AD$382,'DIC DE 2023'!$AO$5:$AO$382,0))</f>
        <v>11</v>
      </c>
    </row>
    <row r="7" spans="2:11" x14ac:dyDescent="0.25">
      <c r="B7" s="24" t="s">
        <v>38</v>
      </c>
      <c r="C7" s="17">
        <f t="array" ref="C7">SUM(IF($B7='DIC DE 2023'!$AD$5:$AD$382,1,0))</f>
        <v>14</v>
      </c>
      <c r="D7" s="25">
        <f t="array" ref="D7">SUM(IF($B7='DIC DE 2023'!$AD$5:$AD$382,'DIC DE 2023'!$AN$5:$AN$382,0))</f>
        <v>12</v>
      </c>
      <c r="E7" s="25">
        <f t="array" ref="E7">SUM(IF($B7='DIC DE 2023'!$AD$5:$AD$382,IF('DIC DE 2023'!$AN$5:$AN$382=0,IF('DIC DE 2023'!$AP$5:$AP$382=1,1,0),0),0))</f>
        <v>1</v>
      </c>
      <c r="F7" s="25">
        <f t="shared" si="0"/>
        <v>13</v>
      </c>
      <c r="G7" s="25">
        <f t="array" ref="G7">SUM(IF($B7='DIC DE 2023'!$AD$5:$AD$382,'DIC DE 2023'!$AP$5:$AP$382,0))</f>
        <v>12</v>
      </c>
      <c r="H7" s="25">
        <f t="array" ref="H7">SUM(IF($B7='DIC DE 2023'!$AD$5:$AD$382,'DIC DE 2023'!$AQ$5:$AQ$382,0))</f>
        <v>1</v>
      </c>
      <c r="I7" s="26">
        <f t="array" ref="I7">IFERROR(AVERAGE(IF($B7='DIC DE 2023'!$AD$5:$AD$382,IF('DIC DE 2023'!$AR$5:$AR$382=1,'DIC DE 2023'!$AI$5:$AI$382))),"NA")</f>
        <v>0.97692307692307689</v>
      </c>
      <c r="J7" s="25">
        <f t="array" ref="J7">SUM(IF($B7='DIC DE 2023'!$AD$5:$AD$382,'DIC DE 2023'!$AS$5:$AS$382,0))</f>
        <v>1</v>
      </c>
      <c r="K7" s="25">
        <f t="array" ref="K7">SUM(IF($B7='DIC DE 2023'!$AD$5:$AD$382,'DIC DE 2023'!$AO$5:$AO$382,0))</f>
        <v>2</v>
      </c>
    </row>
    <row r="8" spans="2:11" ht="14.25" customHeight="1" x14ac:dyDescent="0.25">
      <c r="B8" s="27" t="s">
        <v>134</v>
      </c>
      <c r="C8" s="17">
        <f t="array" ref="C8">SUM(IF($B8='DIC DE 2023'!$AD$5:$AD$382,1,0))</f>
        <v>16</v>
      </c>
      <c r="D8" s="25">
        <f t="array" ref="D8">SUM(IF($B8='DIC DE 2023'!$AD$5:$AD$382,'DIC DE 2023'!$AN$5:$AN$382,0))</f>
        <v>6</v>
      </c>
      <c r="E8" s="25">
        <f t="array" ref="E8">SUM(IF($B8='DIC DE 2023'!$AD$5:$AD$382,IF('DIC DE 2023'!$AN$5:$AN$382=0,IF('DIC DE 2023'!$AP$5:$AP$382=1,1,0),0),0))</f>
        <v>0</v>
      </c>
      <c r="F8" s="25">
        <f t="shared" si="0"/>
        <v>6</v>
      </c>
      <c r="G8" s="25">
        <f t="array" ref="G8">SUM(IF($B8='DIC DE 2023'!$AD$5:$AD$382,'DIC DE 2023'!$AP$5:$AP$382,0))</f>
        <v>6</v>
      </c>
      <c r="H8" s="25">
        <f t="array" ref="H8">SUM(IF($B8='DIC DE 2023'!$AD$5:$AD$382,'DIC DE 2023'!$AQ$5:$AQ$382,0))</f>
        <v>0</v>
      </c>
      <c r="I8" s="26">
        <f t="array" ref="I8">IFERROR(AVERAGE(IF($B8='DIC DE 2023'!$AD$5:$AD$382,IF('DIC DE 2023'!$AR$5:$AR$382=1,'DIC DE 2023'!$AI$5:$AI$382))),"NA")</f>
        <v>1</v>
      </c>
      <c r="J8" s="25">
        <f t="array" ref="J8">SUM(IF($B8='DIC DE 2023'!$AD$5:$AD$382,'DIC DE 2023'!$AS$5:$AS$382,0))</f>
        <v>0</v>
      </c>
      <c r="K8" s="25">
        <f t="array" ref="K8">SUM(IF($B8='DIC DE 2023'!$AD$5:$AD$382,'DIC DE 2023'!$AO$5:$AO$382,0))</f>
        <v>10</v>
      </c>
    </row>
    <row r="9" spans="2:11" x14ac:dyDescent="0.25">
      <c r="B9" s="24" t="s">
        <v>68</v>
      </c>
      <c r="C9" s="17">
        <f t="array" ref="C9">SUM(IF($B9='DIC DE 2023'!$AD$5:$AD$382,1,0))</f>
        <v>0</v>
      </c>
      <c r="D9" s="25">
        <f t="array" ref="D9">SUM(IF($B9='DIC DE 2023'!$AD$5:$AD$382,'DIC DE 2023'!$AN$5:$AN$382,0))</f>
        <v>0</v>
      </c>
      <c r="E9" s="25">
        <f t="array" ref="E9">SUM(IF($B9='DIC DE 2023'!$AD$5:$AD$382,IF('DIC DE 2023'!$AN$5:$AN$382=0,IF('DIC DE 2023'!$AP$5:$AP$382=1,1,0),0),0))</f>
        <v>0</v>
      </c>
      <c r="F9" s="25">
        <f t="shared" si="0"/>
        <v>0</v>
      </c>
      <c r="G9" s="25">
        <f t="array" ref="G9">SUM(IF($B9='DIC DE 2023'!$AD$5:$AD$382,'DIC DE 2023'!$AP$5:$AP$382,0))</f>
        <v>0</v>
      </c>
      <c r="H9" s="25">
        <f t="array" ref="H9">SUM(IF($B9='DIC DE 2023'!$AD$5:$AD$382,'DIC DE 2023'!$AQ$5:$AQ$382,0))</f>
        <v>0</v>
      </c>
      <c r="I9" s="26" t="str">
        <f t="array" ref="I9">IFERROR(AVERAGE(IF($B9='DIC DE 2023'!$AD$5:$AD$382,IF('DIC DE 2023'!$AR$5:$AR$382=1,'DIC DE 2023'!$AI$5:$AI$382))),"NA")</f>
        <v>NA</v>
      </c>
      <c r="J9" s="25">
        <f t="array" ref="J9">SUM(IF($B9='DIC DE 2023'!$AD$5:$AD$382,'DIC DE 2023'!$AS$5:$AS$382,0))</f>
        <v>0</v>
      </c>
      <c r="K9" s="25">
        <f t="array" ref="K9">SUM(IF($B9='DIC DE 2023'!$AD$5:$AD$382,'DIC DE 2023'!$AO$5:$AO$382,0))</f>
        <v>0</v>
      </c>
    </row>
    <row r="10" spans="2:11" x14ac:dyDescent="0.25">
      <c r="B10" s="24" t="s">
        <v>91</v>
      </c>
      <c r="C10" s="17">
        <f t="array" ref="C10">SUM(IF($B10='DIC DE 2023'!$AD$5:$AD$382,1,0))</f>
        <v>1</v>
      </c>
      <c r="D10" s="25">
        <f t="array" ref="D10">SUM(IF($B10='DIC DE 2023'!$AD$5:$AD$382,'DIC DE 2023'!$AN$5:$AN$382,0))</f>
        <v>1</v>
      </c>
      <c r="E10" s="25">
        <f t="array" ref="E10">SUM(IF($B10='DIC DE 2023'!$AD$5:$AD$382,IF('DIC DE 2023'!$AN$5:$AN$382=0,IF('DIC DE 2023'!$AP$5:$AP$382=1,1,0),0),0))</f>
        <v>0</v>
      </c>
      <c r="F10" s="25">
        <f t="shared" si="0"/>
        <v>1</v>
      </c>
      <c r="G10" s="25">
        <f t="array" ref="G10">SUM(IF($B10='DIC DE 2023'!$AD$5:$AD$382,'DIC DE 2023'!$AP$5:$AP$382,0))</f>
        <v>1</v>
      </c>
      <c r="H10" s="25">
        <f t="array" ref="H10">SUM(IF($B10='DIC DE 2023'!$AD$5:$AD$382,'DIC DE 2023'!$AQ$5:$AQ$382,0))</f>
        <v>0</v>
      </c>
      <c r="I10" s="26">
        <f t="array" ref="I10">IFERROR(AVERAGE(IF($B10='DIC DE 2023'!$AD$5:$AD$382,IF('DIC DE 2023'!$AR$5:$AR$382=1,'DIC DE 2023'!$AI$5:$AI$382))),"NA")</f>
        <v>1</v>
      </c>
      <c r="J10" s="25">
        <f t="array" ref="J10">SUM(IF($B10='DIC DE 2023'!$AD$5:$AD$382,'DIC DE 2023'!$AS$5:$AS$382,0))</f>
        <v>0</v>
      </c>
      <c r="K10" s="25">
        <f t="array" ref="K10">SUM(IF($B10='DIC DE 2023'!$AD$5:$AD$382,'DIC DE 2023'!$AO$5:$AO$382,0))</f>
        <v>0</v>
      </c>
    </row>
    <row r="11" spans="2:11" x14ac:dyDescent="0.25">
      <c r="B11" s="23" t="s">
        <v>166</v>
      </c>
      <c r="C11" s="28">
        <f t="array" ref="C11">SUM(IF($B11='DIC DE 2023'!$AD$5:$AD$382,1,0))</f>
        <v>0</v>
      </c>
      <c r="D11" s="29">
        <f t="array" ref="D11">SUM(IF($B11='DIC DE 2023'!$AD$5:$AD$382,'DIC DE 2023'!$AN$5:$AN$382,0))</f>
        <v>0</v>
      </c>
      <c r="E11" s="29">
        <f t="array" ref="E11">SUM(IF($B11='DIC DE 2023'!$AD$5:$AD$382,IF('DIC DE 2023'!$AN$5:$AN$382=0,IF('DIC DE 2023'!$AP$5:$AP$382=1,1,0),0),0))</f>
        <v>0</v>
      </c>
      <c r="F11" s="29">
        <f t="shared" si="0"/>
        <v>0</v>
      </c>
      <c r="G11" s="29">
        <f t="array" ref="G11">SUM(IF($B11='DIC DE 2023'!$AD$5:$AD$382,'DIC DE 2023'!$AP$5:$AP$382,0))</f>
        <v>0</v>
      </c>
      <c r="H11" s="29">
        <f t="array" ref="H11">SUM(IF($B11='DIC DE 2023'!$AD$5:$AD$382,'DIC DE 2023'!$AQ$5:$AQ$382,0))</f>
        <v>0</v>
      </c>
      <c r="I11" s="30" t="str">
        <f t="array" ref="I11">IFERROR(AVERAGE(IF($B11='DIC DE 2023'!$AD$5:$AD$382,IF('DIC DE 2023'!$AR$5:$AR$382=1,'DIC DE 2023'!$AI$5:$AI$382))),"NA")</f>
        <v>NA</v>
      </c>
      <c r="J11" s="29">
        <f t="array" ref="J11">SUM(IF($B11='DIC DE 2023'!$AD$5:$AD$382,'DIC DE 2023'!$AS$5:$AS$382,0))</f>
        <v>0</v>
      </c>
      <c r="K11" s="29">
        <f t="array" ref="K11">SUM(IF($B11='DIC DE 2023'!$AD$5:$AD$382,'DIC DE 2023'!$AO$5:$AO$382,0))</f>
        <v>0</v>
      </c>
    </row>
    <row r="12" spans="2:11" x14ac:dyDescent="0.25">
      <c r="B12" s="24" t="s">
        <v>41</v>
      </c>
      <c r="C12" s="17">
        <f t="array" ref="C12">SUM(IF($B12='DIC DE 2023'!$AD$5:$AD$382,1,0))</f>
        <v>3</v>
      </c>
      <c r="D12" s="25">
        <f t="array" ref="D12">SUM(IF($B12='DIC DE 2023'!$AD$5:$AD$382,'DIC DE 2023'!$AN$5:$AN$382,0))</f>
        <v>0</v>
      </c>
      <c r="E12" s="25">
        <f t="array" ref="E12">SUM(IF($B12='DIC DE 2023'!$AD$5:$AD$382,IF('DIC DE 2023'!$AN$5:$AN$382=0,IF('DIC DE 2023'!$AP$5:$AP$382=1,1,0),0),0))</f>
        <v>0</v>
      </c>
      <c r="F12" s="25">
        <f t="shared" si="0"/>
        <v>0</v>
      </c>
      <c r="G12" s="25">
        <f t="array" ref="G12">SUM(IF($B12='DIC DE 2023'!$AD$5:$AD$382,'DIC DE 2023'!$AP$5:$AP$382,0))</f>
        <v>0</v>
      </c>
      <c r="H12" s="25">
        <f t="array" ref="H12">SUM(IF($B12='DIC DE 2023'!$AD$5:$AD$382,'DIC DE 2023'!$AQ$5:$AQ$382,0))</f>
        <v>0</v>
      </c>
      <c r="I12" s="26" t="str">
        <f t="array" ref="I12">IFERROR(AVERAGE(IF($B12='DIC DE 2023'!$AD$5:$AD$382,IF('DIC DE 2023'!$AR$5:$AR$382=1,'DIC DE 2023'!$AI$5:$AI$382))),"NA")</f>
        <v>NA</v>
      </c>
      <c r="J12" s="25">
        <f t="array" ref="J12">SUM(IF($B12='DIC DE 2023'!$AD$5:$AD$382,'DIC DE 2023'!$AS$5:$AS$382,0))</f>
        <v>0</v>
      </c>
      <c r="K12" s="25">
        <f t="array" ref="K12">SUM(IF($B12='DIC DE 2023'!$AD$5:$AD$382,'DIC DE 2023'!$AO$5:$AO$382,0))</f>
        <v>3</v>
      </c>
    </row>
    <row r="13" spans="2:11" x14ac:dyDescent="0.25">
      <c r="B13" s="31" t="s">
        <v>167</v>
      </c>
      <c r="C13" s="17">
        <f t="array" ref="C13">SUM(IF($B13='DIC DE 2023'!$AD$5:$AD$382,1,0))</f>
        <v>0</v>
      </c>
      <c r="D13" s="25">
        <f t="array" ref="D13">SUM(IF($B13='DIC DE 2023'!$AD$5:$AD$382,'DIC DE 2023'!$AN$5:$AN$382,0))</f>
        <v>0</v>
      </c>
      <c r="E13" s="25">
        <f t="array" ref="E13">SUM(IF($B13='DIC DE 2023'!$AD$5:$AD$382,IF('DIC DE 2023'!$AN$5:$AN$382=0,IF('DIC DE 2023'!$AP$5:$AP$382=1,1,0),0),0))</f>
        <v>0</v>
      </c>
      <c r="F13" s="25">
        <f t="shared" si="0"/>
        <v>0</v>
      </c>
      <c r="G13" s="25">
        <f t="array" ref="G13">SUM(IF($B13='DIC DE 2023'!$AD$5:$AD$382,'DIC DE 2023'!$AP$5:$AP$382,0))</f>
        <v>0</v>
      </c>
      <c r="H13" s="25">
        <f t="array" ref="H13">SUM(IF($B13='DIC DE 2023'!$AD$5:$AD$382,'DIC DE 2023'!$AQ$5:$AQ$382,0))</f>
        <v>0</v>
      </c>
      <c r="I13" s="26" t="str">
        <f t="array" ref="I13">IFERROR(AVERAGE(IF($B13='DIC DE 2023'!$AD$5:$AD$382,IF('DIC DE 2023'!$AR$5:$AR$382=1,'DIC DE 2023'!$AI$5:$AI$382))),"NA")</f>
        <v>NA</v>
      </c>
      <c r="J13" s="25">
        <f t="array" ref="J13">SUM(IF($B13='DIC DE 2023'!$AD$5:$AD$382,'DIC DE 2023'!$AS$5:$AS$382,0))</f>
        <v>0</v>
      </c>
      <c r="K13" s="25">
        <f t="array" ref="K13">SUM(IF($B13='DIC DE 2023'!$AD$5:$AD$382,'DIC DE 2023'!$AO$5:$AO$382,0))</f>
        <v>0</v>
      </c>
    </row>
    <row r="14" spans="2:11" x14ac:dyDescent="0.25">
      <c r="B14" s="31" t="s">
        <v>61</v>
      </c>
      <c r="C14" s="17">
        <f t="array" ref="C14">SUM(IF($B14='DIC DE 2023'!$AD$5:$AD$382,1,0))</f>
        <v>0</v>
      </c>
      <c r="D14" s="25">
        <f t="array" ref="D14">SUM(IF($B14='DIC DE 2023'!$AD$5:$AD$382,'DIC DE 2023'!$AN$5:$AN$382,0))</f>
        <v>0</v>
      </c>
      <c r="E14" s="25">
        <f t="array" ref="E14">SUM(IF($B14='DIC DE 2023'!$AD$5:$AD$382,IF('DIC DE 2023'!$AN$5:$AN$382=0,IF('DIC DE 2023'!$AP$5:$AP$382=1,1,0),0),0))</f>
        <v>0</v>
      </c>
      <c r="F14" s="25">
        <f t="shared" si="0"/>
        <v>0</v>
      </c>
      <c r="G14" s="25">
        <f t="array" ref="G14">SUM(IF($B14='DIC DE 2023'!$AD$5:$AD$382,'DIC DE 2023'!$AP$5:$AP$382,0))</f>
        <v>0</v>
      </c>
      <c r="H14" s="25">
        <f t="array" ref="H14">SUM(IF($B14='DIC DE 2023'!$AD$5:$AD$382,'DIC DE 2023'!$AQ$5:$AQ$382,0))</f>
        <v>0</v>
      </c>
      <c r="I14" s="26" t="str">
        <f t="array" ref="I14">IFERROR(AVERAGE(IF($B14='DIC DE 2023'!$AD$5:$AD$382,IF('DIC DE 2023'!$AR$5:$AR$382=1,'DIC DE 2023'!$AI$5:$AI$382))),"NA")</f>
        <v>NA</v>
      </c>
      <c r="J14" s="25">
        <f t="array" ref="J14">SUM(IF($B14='DIC DE 2023'!$AD$5:$AD$382,'DIC DE 2023'!$AS$5:$AS$382,0))</f>
        <v>0</v>
      </c>
      <c r="K14" s="25">
        <f t="array" ref="K14">SUM(IF($B14='DIC DE 2023'!$AD$5:$AD$382,'DIC DE 2023'!$AO$5:$AO$382,0))</f>
        <v>0</v>
      </c>
    </row>
    <row r="15" spans="2:11" x14ac:dyDescent="0.25">
      <c r="B15" s="24" t="s">
        <v>62</v>
      </c>
      <c r="C15" s="17">
        <f t="array" ref="C15">SUM(IF($B15='DIC DE 2023'!$AD$5:$AD$382,1,0))</f>
        <v>0</v>
      </c>
      <c r="D15" s="25">
        <f t="array" ref="D15">SUM(IF($B15='DIC DE 2023'!$AD$5:$AD$382,'DIC DE 2023'!$AN$5:$AN$382,0))</f>
        <v>0</v>
      </c>
      <c r="E15" s="25">
        <f t="array" ref="E15">SUM(IF($B15='DIC DE 2023'!$AD$5:$AD$382,IF('DIC DE 2023'!$AN$5:$AN$382=0,IF('DIC DE 2023'!$AP$5:$AP$382=1,1,0),0),0))</f>
        <v>0</v>
      </c>
      <c r="F15" s="25">
        <f t="shared" si="0"/>
        <v>0</v>
      </c>
      <c r="G15" s="25">
        <f t="array" ref="G15">SUM(IF($B15='DIC DE 2023'!$AD$5:$AD$382,'DIC DE 2023'!$AP$5:$AP$382,0))</f>
        <v>0</v>
      </c>
      <c r="H15" s="25">
        <f t="array" ref="H15">SUM(IF($B15='DIC DE 2023'!$AD$5:$AD$382,'DIC DE 2023'!$AQ$5:$AQ$382,0))</f>
        <v>0</v>
      </c>
      <c r="I15" s="26" t="str">
        <f t="array" ref="I15">IFERROR(AVERAGE(IF($B15='DIC DE 2023'!$AD$5:$AD$382,IF('DIC DE 2023'!$AR$5:$AR$382=1,'DIC DE 2023'!$AI$5:$AI$382))),"NA")</f>
        <v>NA</v>
      </c>
      <c r="J15" s="25">
        <f t="array" ref="J15">SUM(IF($B15='DIC DE 2023'!$AD$5:$AD$382,'DIC DE 2023'!$AS$5:$AS$382,0))</f>
        <v>0</v>
      </c>
      <c r="K15" s="25">
        <f t="array" ref="K15">SUM(IF($B15='DIC DE 2023'!$AD$5:$AD$382,'DIC DE 2023'!$AO$5:$AO$382,0))</f>
        <v>0</v>
      </c>
    </row>
    <row r="16" spans="2:11" x14ac:dyDescent="0.25">
      <c r="B16" s="31" t="s">
        <v>102</v>
      </c>
      <c r="C16" s="17">
        <f t="array" ref="C16">SUM(IF($B16='DIC DE 2023'!$AD$5:$AD$382,1,0))</f>
        <v>0</v>
      </c>
      <c r="D16" s="25">
        <f t="array" ref="D16">SUM(IF($B16='DIC DE 2023'!$AD$5:$AD$382,'DIC DE 2023'!$AN$5:$AN$382,0))</f>
        <v>0</v>
      </c>
      <c r="E16" s="25">
        <f t="array" ref="E16">SUM(IF($B16='DIC DE 2023'!$AD$5:$AD$382,IF('DIC DE 2023'!$AN$5:$AN$382=0,IF('DIC DE 2023'!$AP$5:$AP$382=1,1,0),0),0))</f>
        <v>0</v>
      </c>
      <c r="F16" s="25">
        <f t="shared" si="0"/>
        <v>0</v>
      </c>
      <c r="G16" s="25">
        <f t="array" ref="G16">SUM(IF($B16='DIC DE 2023'!$AD$5:$AD$382,'DIC DE 2023'!$AP$5:$AP$382,0))</f>
        <v>0</v>
      </c>
      <c r="H16" s="25">
        <f t="array" ref="H16">SUM(IF($B16='DIC DE 2023'!$AD$5:$AD$382,'DIC DE 2023'!$AQ$5:$AQ$382,0))</f>
        <v>0</v>
      </c>
      <c r="I16" s="26" t="str">
        <f t="array" ref="I16">IFERROR(AVERAGE(IF($B16='DIC DE 2023'!$AD$5:$AD$382,IF('DIC DE 2023'!$AR$5:$AR$382=1,'DIC DE 2023'!$AI$5:$AI$382))),"NA")</f>
        <v>NA</v>
      </c>
      <c r="J16" s="25">
        <f t="array" ref="J16">SUM(IF($B16='DIC DE 2023'!$AD$5:$AD$382,'DIC DE 2023'!$AS$5:$AS$382,0))</f>
        <v>0</v>
      </c>
      <c r="K16" s="25">
        <f t="array" ref="K16">SUM(IF($B16='DIC DE 2023'!$AD$5:$AD$382,'DIC DE 2023'!$AO$5:$AO$382,0))</f>
        <v>0</v>
      </c>
    </row>
    <row r="17" spans="2:11" x14ac:dyDescent="0.25">
      <c r="B17" s="31" t="s">
        <v>71</v>
      </c>
      <c r="C17" s="17">
        <f t="array" ref="C17">SUM(IF($B17='DIC DE 2023'!$AD$5:$AD$382,1,0))</f>
        <v>0</v>
      </c>
      <c r="D17" s="25">
        <f t="array" ref="D17">SUM(IF($B17='DIC DE 2023'!$AD$5:$AD$382,'DIC DE 2023'!$AN$5:$AN$382,0))</f>
        <v>0</v>
      </c>
      <c r="E17" s="25">
        <f t="array" ref="E17">SUM(IF($B17='DIC DE 2023'!$AD$5:$AD$382,IF('DIC DE 2023'!$AN$5:$AN$382=0,IF('DIC DE 2023'!$AP$5:$AP$382=1,1,0),0),0))</f>
        <v>0</v>
      </c>
      <c r="F17" s="25">
        <f t="shared" si="0"/>
        <v>0</v>
      </c>
      <c r="G17" s="25">
        <f t="array" ref="G17">SUM(IF($B17='DIC DE 2023'!$AD$5:$AD$382,'DIC DE 2023'!$AP$5:$AP$382,0))</f>
        <v>0</v>
      </c>
      <c r="H17" s="25">
        <f t="array" ref="H17">SUM(IF($B17='DIC DE 2023'!$AD$5:$AD$382,'DIC DE 2023'!$AQ$5:$AQ$382,0))</f>
        <v>0</v>
      </c>
      <c r="I17" s="26" t="str">
        <f t="array" ref="I17">IFERROR(AVERAGE(IF($B17='DIC DE 2023'!$AD$5:$AD$382,IF('DIC DE 2023'!$AR$5:$AR$382=1,'DIC DE 2023'!$AI$5:$AI$382))),"NA")</f>
        <v>NA</v>
      </c>
      <c r="J17" s="25">
        <f t="array" ref="J17">SUM(IF($B17='DIC DE 2023'!$AD$5:$AD$382,'DIC DE 2023'!$AS$5:$AS$382,0))</f>
        <v>0</v>
      </c>
      <c r="K17" s="25">
        <f t="array" ref="K17">SUM(IF($B17='DIC DE 2023'!$AD$5:$AD$382,'DIC DE 2023'!$AO$5:$AO$382,0))</f>
        <v>0</v>
      </c>
    </row>
    <row r="18" spans="2:11" x14ac:dyDescent="0.25">
      <c r="B18" s="31" t="s">
        <v>86</v>
      </c>
      <c r="C18" s="17">
        <f t="array" ref="C18">SUM(IF($B18='DIC DE 2023'!$AD$5:$AD$382,1,0))</f>
        <v>0</v>
      </c>
      <c r="D18" s="25">
        <f t="array" ref="D18">SUM(IF($B18='DIC DE 2023'!$AD$5:$AD$382,'DIC DE 2023'!$AN$5:$AN$382,0))</f>
        <v>0</v>
      </c>
      <c r="E18" s="25">
        <f t="array" ref="E18">SUM(IF($B18='DIC DE 2023'!$AD$5:$AD$382,IF('DIC DE 2023'!$AN$5:$AN$382=0,IF('DIC DE 2023'!$AP$5:$AP$382=1,1,0),0),0))</f>
        <v>0</v>
      </c>
      <c r="F18" s="25">
        <f t="shared" si="0"/>
        <v>0</v>
      </c>
      <c r="G18" s="25">
        <f t="array" ref="G18">SUM(IF($B18='DIC DE 2023'!$AD$5:$AD$382,'DIC DE 2023'!$AP$5:$AP$382,0))</f>
        <v>0</v>
      </c>
      <c r="H18" s="25">
        <f t="array" ref="H18">SUM(IF($B18='DIC DE 2023'!$AD$5:$AD$382,'DIC DE 2023'!$AQ$5:$AQ$382,0))</f>
        <v>0</v>
      </c>
      <c r="I18" s="26" t="str">
        <f t="array" ref="I18">IFERROR(AVERAGE(IF($B18='DIC DE 2023'!$AD$5:$AD$382,IF('DIC DE 2023'!$AR$5:$AR$382=1,'DIC DE 2023'!$AI$5:$AI$382))),"NA")</f>
        <v>NA</v>
      </c>
      <c r="J18" s="25">
        <f t="array" ref="J18">SUM(IF($B18='DIC DE 2023'!$AD$5:$AD$382,'DIC DE 2023'!$AS$5:$AS$382,0))</f>
        <v>0</v>
      </c>
      <c r="K18" s="25">
        <f t="array" ref="K18">SUM(IF($B18='DIC DE 2023'!$AD$5:$AD$382,'DIC DE 2023'!$AO$5:$AO$382,0))</f>
        <v>0</v>
      </c>
    </row>
    <row r="19" spans="2:11" x14ac:dyDescent="0.25">
      <c r="B19" s="24" t="s">
        <v>90</v>
      </c>
      <c r="C19" s="17">
        <f t="array" ref="C19">SUM(IF($B19='DIC DE 2023'!$AD$5:$AD$382,1,0))</f>
        <v>0</v>
      </c>
      <c r="D19" s="25">
        <f t="array" ref="D19">SUM(IF($B19='DIC DE 2023'!$AD$5:$AD$382,'DIC DE 2023'!$AN$5:$AN$382,0))</f>
        <v>0</v>
      </c>
      <c r="E19" s="25">
        <f t="array" ref="E19">SUM(IF($B19='DIC DE 2023'!$AD$5:$AD$382,IF('DIC DE 2023'!$AN$5:$AN$382=0,IF('DIC DE 2023'!$AP$5:$AP$382=1,1,0),0),0))</f>
        <v>0</v>
      </c>
      <c r="F19" s="25">
        <f t="shared" si="0"/>
        <v>0</v>
      </c>
      <c r="G19" s="25">
        <f t="array" ref="G19">SUM(IF($B19='DIC DE 2023'!$AD$5:$AD$382,'DIC DE 2023'!$AP$5:$AP$382,0))</f>
        <v>0</v>
      </c>
      <c r="H19" s="25">
        <f t="array" ref="H19">SUM(IF($B19='DIC DE 2023'!$AD$5:$AD$382,'DIC DE 2023'!$AQ$5:$AQ$382,0))</f>
        <v>0</v>
      </c>
      <c r="I19" s="26" t="str">
        <f t="array" ref="I19">IFERROR(AVERAGE(IF($B19='DIC DE 2023'!$AD$5:$AD$382,IF('DIC DE 2023'!$AR$5:$AR$382=1,'DIC DE 2023'!$AI$5:$AI$382))),"NA")</f>
        <v>NA</v>
      </c>
      <c r="J19" s="25">
        <f t="array" ref="J19">SUM(IF($B19='DIC DE 2023'!$AD$5:$AD$382,'DIC DE 2023'!$AS$5:$AS$382,0))</f>
        <v>0</v>
      </c>
      <c r="K19" s="25">
        <f t="array" ref="K19">SUM(IF($B19='DIC DE 2023'!$AD$5:$AD$382,'DIC DE 2023'!$AO$5:$AO$382,0))</f>
        <v>0</v>
      </c>
    </row>
    <row r="20" spans="2:11" x14ac:dyDescent="0.25">
      <c r="B20" s="31" t="s">
        <v>46</v>
      </c>
      <c r="C20" s="17">
        <f t="array" ref="C20">SUM(IF($B20='DIC DE 2023'!$AD$5:$AD$382,1,0))</f>
        <v>0</v>
      </c>
      <c r="D20" s="25">
        <f t="array" ref="D20">SUM(IF($B20='DIC DE 2023'!$AD$5:$AD$382,'DIC DE 2023'!$AN$5:$AN$382,0))</f>
        <v>0</v>
      </c>
      <c r="E20" s="25">
        <f t="array" ref="E20">SUM(IF($B20='DIC DE 2023'!$AD$5:$AD$382,IF('DIC DE 2023'!$AN$5:$AN$382=0,IF('DIC DE 2023'!$AP$5:$AP$382=1,1,0),0),0))</f>
        <v>0</v>
      </c>
      <c r="F20" s="25">
        <f t="shared" si="0"/>
        <v>0</v>
      </c>
      <c r="G20" s="25">
        <f t="array" ref="G20">SUM(IF($B20='DIC DE 2023'!$AD$5:$AD$382,'DIC DE 2023'!$AP$5:$AP$382,0))</f>
        <v>0</v>
      </c>
      <c r="H20" s="25">
        <f t="array" ref="H20">SUM(IF($B20='DIC DE 2023'!$AD$5:$AD$382,'DIC DE 2023'!$AQ$5:$AQ$382,0))</f>
        <v>0</v>
      </c>
      <c r="I20" s="26" t="str">
        <f t="array" ref="I20">IFERROR(AVERAGE(IF($B20='DIC DE 2023'!$AD$5:$AD$382,IF('DIC DE 2023'!$AR$5:$AR$382=1,'DIC DE 2023'!$AI$5:$AI$382))),"NA")</f>
        <v>NA</v>
      </c>
      <c r="J20" s="25">
        <f t="array" ref="J20">SUM(IF($B20='DIC DE 2023'!$AD$5:$AD$382,'DIC DE 2023'!$AS$5:$AS$382,0))</f>
        <v>0</v>
      </c>
      <c r="K20" s="25">
        <f t="array" ref="K20">SUM(IF($B20='DIC DE 2023'!$AD$5:$AD$382,'DIC DE 2023'!$AO$5:$AO$382,0))</f>
        <v>0</v>
      </c>
    </row>
    <row r="21" spans="2:11" x14ac:dyDescent="0.25">
      <c r="B21" s="50" t="s">
        <v>64</v>
      </c>
      <c r="C21" s="17">
        <f t="array" ref="C21">SUM(IF($B21='DIC DE 2023'!$AD$5:$AD$382,1,0))</f>
        <v>179</v>
      </c>
      <c r="D21" s="25">
        <f t="array" ref="D21">SUM(IF($B21='DIC DE 2023'!$AD$5:$AD$382,'DIC DE 2023'!$AN$5:$AN$382,0))</f>
        <v>2</v>
      </c>
      <c r="E21" s="25">
        <f t="array" ref="E21">SUM(IF($B21='DIC DE 2023'!$AD$5:$AD$382,IF('DIC DE 2023'!$AN$5:$AN$382=0,IF('DIC DE 2023'!$AP$5:$AP$382=1,1,0),0),0))</f>
        <v>11</v>
      </c>
      <c r="F21" s="25">
        <f t="shared" ref="F21" si="1">D21+E21</f>
        <v>13</v>
      </c>
      <c r="G21" s="25">
        <f t="array" ref="G21">SUM(IF($B21='DIC DE 2023'!$AD$5:$AD$382,'DIC DE 2023'!$AP$5:$AP$382,0))</f>
        <v>13</v>
      </c>
      <c r="H21" s="25">
        <f t="array" ref="H21">SUM(IF($B21='DIC DE 2023'!$AD$5:$AD$382,'DIC DE 2023'!$AQ$5:$AQ$382,0))</f>
        <v>0</v>
      </c>
      <c r="I21" s="26">
        <f t="array" ref="I21">IFERROR(AVERAGE(IF($B21='DIC DE 2023'!$AD$5:$AD$382,IF('DIC DE 2023'!$AR$5:$AR$382=1,'DIC DE 2023'!$AI$5:$AI$382))),"NA")</f>
        <v>1</v>
      </c>
      <c r="J21" s="25">
        <f t="array" ref="J21">SUM(IF($B21='DIC DE 2023'!$AD$5:$AD$382,'DIC DE 2023'!$AS$5:$AS$382,0))</f>
        <v>0</v>
      </c>
      <c r="K21" s="25">
        <f t="array" ref="K21">SUM(IF($B21='DIC DE 2023'!$AD$5:$AD$382,'DIC DE 2023'!$AO$5:$AO$382,0))</f>
        <v>166</v>
      </c>
    </row>
    <row r="22" spans="2:11" x14ac:dyDescent="0.25">
      <c r="B22" s="31" t="s">
        <v>75</v>
      </c>
      <c r="C22" s="17">
        <f t="array" ref="C22">SUM(IF($B22='DIC DE 2023'!$AD$5:$AD$382,1,0))</f>
        <v>0</v>
      </c>
      <c r="D22" s="25">
        <f t="array" ref="D22">SUM(IF($B22='DIC DE 2023'!$AD$5:$AD$382,'DIC DE 2023'!$AN$5:$AN$382,0))</f>
        <v>0</v>
      </c>
      <c r="E22" s="25">
        <f t="array" ref="E22">SUM(IF($B22='DIC DE 2023'!$AD$5:$AD$382,IF('DIC DE 2023'!$AN$5:$AN$382=0,IF('DIC DE 2023'!$AP$5:$AP$382=1,1,0),0),0))</f>
        <v>0</v>
      </c>
      <c r="F22" s="25">
        <f t="shared" si="0"/>
        <v>0</v>
      </c>
      <c r="G22" s="25">
        <f t="array" ref="G22">SUM(IF($B22='DIC DE 2023'!$AD$5:$AD$382,'DIC DE 2023'!$AP$5:$AP$382,0))</f>
        <v>0</v>
      </c>
      <c r="H22" s="25">
        <f t="array" ref="H22">SUM(IF($B22='DIC DE 2023'!$AD$5:$AD$382,'DIC DE 2023'!$AQ$5:$AQ$382,0))</f>
        <v>0</v>
      </c>
      <c r="I22" s="26" t="str">
        <f t="array" ref="I22">IFERROR(AVERAGE(IF($B22='DIC DE 2023'!$AD$5:$AD$382,IF('DIC DE 2023'!$AR$5:$AR$382=1,'DIC DE 2023'!$AI$5:$AI$382))),"NA")</f>
        <v>NA</v>
      </c>
      <c r="J22" s="25">
        <f t="array" ref="J22">SUM(IF($B22='DIC DE 2023'!$AD$5:$AD$382,'DIC DE 2023'!$AS$5:$AS$382,0))</f>
        <v>0</v>
      </c>
      <c r="K22" s="25">
        <f t="array" ref="K22">SUM(IF($B22='DIC DE 2023'!$AD$5:$AD$382,'DIC DE 2023'!$AO$5:$AO$382,0))</f>
        <v>0</v>
      </c>
    </row>
    <row r="23" spans="2:11" x14ac:dyDescent="0.25">
      <c r="B23" s="24" t="s">
        <v>79</v>
      </c>
      <c r="C23" s="17">
        <f t="array" ref="C23">SUM(IF($B23='DIC DE 2023'!$AD$5:$AD$382,1,0))</f>
        <v>0</v>
      </c>
      <c r="D23" s="25">
        <f t="array" ref="D23">SUM(IF($B23='DIC DE 2023'!$AD$5:$AD$382,'DIC DE 2023'!$AN$5:$AN$382,0))</f>
        <v>0</v>
      </c>
      <c r="E23" s="25">
        <f t="array" ref="E23">SUM(IF($B23='DIC DE 2023'!$AD$5:$AD$382,IF('DIC DE 2023'!$AN$5:$AN$382=0,IF('DIC DE 2023'!$AP$5:$AP$382=1,1,0),0),0))</f>
        <v>0</v>
      </c>
      <c r="F23" s="25">
        <f t="shared" si="0"/>
        <v>0</v>
      </c>
      <c r="G23" s="25">
        <f t="array" ref="G23">SUM(IF($B23='DIC DE 2023'!$AD$5:$AD$382,'DIC DE 2023'!$AP$5:$AP$382,0))</f>
        <v>0</v>
      </c>
      <c r="H23" s="25">
        <f t="array" ref="H23">SUM(IF($B23='DIC DE 2023'!$AD$5:$AD$382,'DIC DE 2023'!$AQ$5:$AQ$382,0))</f>
        <v>0</v>
      </c>
      <c r="I23" s="26" t="str">
        <f t="array" ref="I23">IFERROR(AVERAGE(IF($B23='DIC DE 2023'!$AD$5:$AD$382,IF('DIC DE 2023'!$AR$5:$AR$382=1,'DIC DE 2023'!$AI$5:$AI$382))),"NA")</f>
        <v>NA</v>
      </c>
      <c r="J23" s="25">
        <f t="array" ref="J23">SUM(IF($B23='DIC DE 2023'!$AD$5:$AD$382,'DIC DE 2023'!$AS$5:$AS$382,0))</f>
        <v>0</v>
      </c>
      <c r="K23" s="25">
        <f t="array" ref="K23">SUM(IF($B23='DIC DE 2023'!$AD$5:$AD$382,'DIC DE 2023'!$AO$5:$AO$382,0))</f>
        <v>0</v>
      </c>
    </row>
    <row r="24" spans="2:11" x14ac:dyDescent="0.25">
      <c r="B24" s="31" t="s">
        <v>198</v>
      </c>
      <c r="C24" s="17">
        <f t="array" ref="C24">SUM(IF($B24='DIC DE 2023'!$AD$5:$AD$382,1,0))</f>
        <v>0</v>
      </c>
      <c r="D24" s="25">
        <f t="array" ref="D24">SUM(IF($B24='DIC DE 2023'!$AD$5:$AD$382,'DIC DE 2023'!$AN$5:$AN$382,0))</f>
        <v>0</v>
      </c>
      <c r="E24" s="25">
        <f t="array" ref="E24">SUM(IF($B24='DIC DE 2023'!$AD$5:$AD$382,IF('DIC DE 2023'!$AN$5:$AN$382=0,IF('DIC DE 2023'!$AP$5:$AP$382=1,1,0),0),0))</f>
        <v>0</v>
      </c>
      <c r="F24" s="25">
        <f t="shared" si="0"/>
        <v>0</v>
      </c>
      <c r="G24" s="25">
        <f t="array" ref="G24">SUM(IF($B24='DIC DE 2023'!$AD$5:$AD$382,'DIC DE 2023'!$AP$5:$AP$382,0))</f>
        <v>0</v>
      </c>
      <c r="H24" s="25">
        <f t="array" ref="H24">SUM(IF($B24='DIC DE 2023'!$AD$5:$AD$382,'DIC DE 2023'!$AQ$5:$AQ$382,0))</f>
        <v>0</v>
      </c>
      <c r="I24" s="26" t="str">
        <f t="array" ref="I24">IFERROR(AVERAGE(IF($B24='DIC DE 2023'!$AD$5:$AD$382,IF('DIC DE 2023'!$AR$5:$AR$382=1,'DIC DE 2023'!$AI$5:$AI$382))),"NA")</f>
        <v>NA</v>
      </c>
      <c r="J24" s="25">
        <f t="array" ref="J24">SUM(IF($B24='DIC DE 2023'!$AD$5:$AD$382,'DIC DE 2023'!$AS$5:$AS$382,0))</f>
        <v>0</v>
      </c>
      <c r="K24" s="25">
        <f t="array" ref="K24">SUM(IF($B24='DIC DE 2023'!$AD$5:$AD$382,'DIC DE 2023'!$AO$5:$AO$382,0))</f>
        <v>0</v>
      </c>
    </row>
    <row r="25" spans="2:11" x14ac:dyDescent="0.25">
      <c r="B25" s="31" t="s">
        <v>199</v>
      </c>
      <c r="C25" s="17">
        <f t="array" ref="C25">SUM(IF($B25='DIC DE 2023'!$AD$5:$AD$382,1,0))</f>
        <v>0</v>
      </c>
      <c r="D25" s="25">
        <f t="array" ref="D25">SUM(IF($B25='DIC DE 2023'!$AD$5:$AD$382,'DIC DE 2023'!$AN$5:$AN$382,0))</f>
        <v>0</v>
      </c>
      <c r="E25" s="25">
        <f t="array" ref="E25">SUM(IF($B25='DIC DE 2023'!$AD$5:$AD$382,IF('DIC DE 2023'!$AN$5:$AN$382=0,IF('DIC DE 2023'!$AP$5:$AP$382=1,1,0),0),0))</f>
        <v>0</v>
      </c>
      <c r="F25" s="25">
        <f t="shared" si="0"/>
        <v>0</v>
      </c>
      <c r="G25" s="25">
        <f t="array" ref="G25">SUM(IF($B25='DIC DE 2023'!$AD$5:$AD$382,'DIC DE 2023'!$AP$5:$AP$382,0))</f>
        <v>0</v>
      </c>
      <c r="H25" s="25">
        <f t="array" ref="H25">SUM(IF($B25='DIC DE 2023'!$AD$5:$AD$382,'DIC DE 2023'!$AQ$5:$AQ$382,0))</f>
        <v>0</v>
      </c>
      <c r="I25" s="26" t="str">
        <f t="array" ref="I25">IFERROR(AVERAGE(IF($B25='DIC DE 2023'!$AD$5:$AD$382,IF('DIC DE 2023'!$AR$5:$AR$382=1,'DIC DE 2023'!$AI$5:$AI$382))),"NA")</f>
        <v>NA</v>
      </c>
      <c r="J25" s="25">
        <f t="array" ref="J25">SUM(IF($B25='DIC DE 2023'!$AD$5:$AD$382,'DIC DE 2023'!$AS$5:$AS$382,0))</f>
        <v>0</v>
      </c>
      <c r="K25" s="25">
        <f t="array" ref="K25">SUM(IF($B25='DIC DE 2023'!$AD$5:$AD$382,'DIC DE 2023'!$AO$5:$AO$382,0))</f>
        <v>0</v>
      </c>
    </row>
    <row r="26" spans="2:11" x14ac:dyDescent="0.25">
      <c r="B26" s="23" t="s">
        <v>89</v>
      </c>
      <c r="C26" s="28">
        <f t="array" ref="C26">SUM(IF($B26='DIC DE 2023'!$AD$5:$AD$382,1,0))</f>
        <v>0</v>
      </c>
      <c r="D26" s="29">
        <f t="array" ref="D26">SUM(IF($B26='DIC DE 2023'!$AD$5:$AD$382,'DIC DE 2023'!$AN$5:$AN$382,0))</f>
        <v>0</v>
      </c>
      <c r="E26" s="29">
        <f t="array" ref="E26">SUM(IF($B26='DIC DE 2023'!$AD$5:$AD$382,IF('DIC DE 2023'!$AN$5:$AN$382=0,IF('DIC DE 2023'!$AP$5:$AP$382=1,1,0),0),0))</f>
        <v>0</v>
      </c>
      <c r="F26" s="29">
        <f t="shared" si="0"/>
        <v>0</v>
      </c>
      <c r="G26" s="29">
        <f t="array" ref="G26">SUM(IF($B26='DIC DE 2023'!$AD$5:$AD$382,'DIC DE 2023'!$AP$5:$AP$382,0))</f>
        <v>0</v>
      </c>
      <c r="H26" s="29">
        <f t="array" ref="H26">SUM(IF($B26='DIC DE 2023'!$AD$5:$AD$382,'DIC DE 2023'!$AQ$5:$AQ$382,0))</f>
        <v>0</v>
      </c>
      <c r="I26" s="30" t="str">
        <f t="array" ref="I26">IFERROR(AVERAGE(IF($B26='DIC DE 2023'!$AD$5:$AD$382,IF('DIC DE 2023'!$AR$5:$AR$382=1,'DIC DE 2023'!$AI$5:$AI$382))),"NA")</f>
        <v>NA</v>
      </c>
      <c r="J26" s="29">
        <f t="array" ref="J26">SUM(IF($B26='DIC DE 2023'!$AD$5:$AD$382,'DIC DE 2023'!$AS$5:$AS$382,0))</f>
        <v>0</v>
      </c>
      <c r="K26" s="29">
        <f t="array" ref="K26">SUM(IF($B26='DIC DE 2023'!$AD$5:$AD$382,'DIC DE 2023'!$AO$5:$AO$382,0))</f>
        <v>0</v>
      </c>
    </row>
    <row r="27" spans="2:11" x14ac:dyDescent="0.25">
      <c r="B27" s="24" t="s">
        <v>305</v>
      </c>
      <c r="C27" s="17">
        <f t="array" ref="C27">SUM(IF($B27='DIC DE 2023'!$AD$5:$AD$382,1,0))</f>
        <v>5</v>
      </c>
      <c r="D27" s="25">
        <f t="array" ref="D27">SUM(IF($B27='DIC DE 2023'!$AD$5:$AD$382,'DIC DE 2023'!$AN$5:$AN$382,0))</f>
        <v>1</v>
      </c>
      <c r="E27" s="25">
        <f t="array" ref="E27">SUM(IF($B27='DIC DE 2023'!$AD$5:$AD$382,IF('DIC DE 2023'!$AN$5:$AN$382=0,IF('DIC DE 2023'!$AP$5:$AP$382=1,1,0),0),0))</f>
        <v>1</v>
      </c>
      <c r="F27" s="25">
        <f t="shared" si="0"/>
        <v>2</v>
      </c>
      <c r="G27" s="25">
        <f t="array" ref="G27">SUM(IF($B27='DIC DE 2023'!$AD$5:$AD$382,'DIC DE 2023'!$AP$5:$AP$382,0))</f>
        <v>2</v>
      </c>
      <c r="H27" s="25">
        <f t="array" ref="H27">SUM(IF($B27='DIC DE 2023'!$AD$5:$AD$382,'DIC DE 2023'!$AQ$5:$AQ$382,0))</f>
        <v>0</v>
      </c>
      <c r="I27" s="26">
        <f t="array" ref="I27">IFERROR(AVERAGE(IF($B27='DIC DE 2023'!$AD$5:$AD$382,IF('DIC DE 2023'!$AR$5:$AR$382=1,'DIC DE 2023'!$AI$5:$AI$382))),"NA")</f>
        <v>1</v>
      </c>
      <c r="J27" s="25">
        <f t="array" ref="J27">SUM(IF($B27='DIC DE 2023'!$AD$5:$AD$382,'DIC DE 2023'!$AS$5:$AS$382,0))</f>
        <v>0</v>
      </c>
      <c r="K27" s="25">
        <f t="array" ref="K27">SUM(IF($B27='DIC DE 2023'!$AD$5:$AD$382,'DIC DE 2023'!$AO$5:$AO$382,0))</f>
        <v>3</v>
      </c>
    </row>
    <row r="28" spans="2:11" x14ac:dyDescent="0.25">
      <c r="B28" s="31" t="s">
        <v>52</v>
      </c>
      <c r="C28" s="17">
        <f t="array" ref="C28">SUM(IF($B28='DIC DE 2023'!$AD$5:$AD$382,1,0))</f>
        <v>1</v>
      </c>
      <c r="D28" s="25">
        <f t="array" ref="D28">SUM(IF($B28='DIC DE 2023'!$AD$5:$AD$382,'DIC DE 2023'!$AN$5:$AN$382,0))</f>
        <v>1</v>
      </c>
      <c r="E28" s="25">
        <f t="array" ref="E28">SUM(IF($B28='DIC DE 2023'!$AD$5:$AD$382,IF('DIC DE 2023'!$AN$5:$AN$382=0,IF('DIC DE 2023'!$AP$5:$AP$382=1,1,0),0),0))</f>
        <v>0</v>
      </c>
      <c r="F28" s="25">
        <f t="shared" si="0"/>
        <v>1</v>
      </c>
      <c r="G28" s="25">
        <f t="array" ref="G28">SUM(IF($B28='DIC DE 2023'!$AD$5:$AD$382,'DIC DE 2023'!$AP$5:$AP$382,0))</f>
        <v>1</v>
      </c>
      <c r="H28" s="25">
        <f t="array" ref="H28">SUM(IF($B28='DIC DE 2023'!$AD$5:$AD$382,'DIC DE 2023'!$AQ$5:$AQ$382,0))</f>
        <v>0</v>
      </c>
      <c r="I28" s="26">
        <f t="array" ref="I28">IFERROR(AVERAGE(IF($B28='DIC DE 2023'!$AD$5:$AD$382,IF('DIC DE 2023'!$AR$5:$AR$382=1,'DIC DE 2023'!$AI$5:$AI$382))),"NA")</f>
        <v>1</v>
      </c>
      <c r="J28" s="25">
        <f t="array" ref="J28">SUM(IF($B28='DIC DE 2023'!$AD$5:$AD$382,'DIC DE 2023'!$AS$5:$AS$382,0))</f>
        <v>0</v>
      </c>
      <c r="K28" s="25">
        <f t="array" ref="K28">SUM(IF($B28='DIC DE 2023'!$AD$5:$AD$382,'DIC DE 2023'!$AO$5:$AO$382,0))</f>
        <v>0</v>
      </c>
    </row>
    <row r="29" spans="2:11" x14ac:dyDescent="0.25">
      <c r="B29" s="31" t="s">
        <v>87</v>
      </c>
      <c r="C29" s="17">
        <f t="array" ref="C29">SUM(IF($B29='DIC DE 2023'!$AD$5:$AD$382,1,0))</f>
        <v>2</v>
      </c>
      <c r="D29" s="25">
        <f t="array" ref="D29">SUM(IF($B29='DIC DE 2023'!$AD$5:$AD$382,'DIC DE 2023'!$AN$5:$AN$382,0))</f>
        <v>2</v>
      </c>
      <c r="E29" s="25">
        <f t="array" ref="E29">SUM(IF($B29='DIC DE 2023'!$AD$5:$AD$382,IF('DIC DE 2023'!$AN$5:$AN$382=0,IF('DIC DE 2023'!$AP$5:$AP$382=1,1,0),0),0))</f>
        <v>0</v>
      </c>
      <c r="F29" s="25">
        <f t="shared" si="0"/>
        <v>2</v>
      </c>
      <c r="G29" s="25">
        <f t="array" ref="G29">SUM(IF($B29='DIC DE 2023'!$AD$5:$AD$382,'DIC DE 2023'!$AP$5:$AP$382,0))</f>
        <v>2</v>
      </c>
      <c r="H29" s="25">
        <f t="array" ref="H29">SUM(IF($B29='DIC DE 2023'!$AD$5:$AD$382,'DIC DE 2023'!$AQ$5:$AQ$382,0))</f>
        <v>0</v>
      </c>
      <c r="I29" s="26">
        <f t="array" ref="I29">IFERROR(AVERAGE(IF($B29='DIC DE 2023'!$AD$5:$AD$382,IF('DIC DE 2023'!$AR$5:$AR$382=1,'DIC DE 2023'!$AI$5:$AI$382))),"NA")</f>
        <v>1</v>
      </c>
      <c r="J29" s="25">
        <f t="array" ref="J29">SUM(IF($B29='DIC DE 2023'!$AD$5:$AD$382,'DIC DE 2023'!$AS$5:$AS$382,0))</f>
        <v>0</v>
      </c>
      <c r="K29" s="25">
        <f t="array" ref="K29">SUM(IF($B29='DIC DE 2023'!$AD$5:$AD$382,'DIC DE 2023'!$AO$5:$AO$382,0))</f>
        <v>0</v>
      </c>
    </row>
    <row r="30" spans="2:11" x14ac:dyDescent="0.25">
      <c r="B30" s="24" t="s">
        <v>76</v>
      </c>
      <c r="C30" s="17">
        <f t="array" ref="C30">SUM(IF($B30='DIC DE 2023'!$AD$5:$AD$382,1,0))</f>
        <v>1</v>
      </c>
      <c r="D30" s="25">
        <f t="array" ref="D30">SUM(IF($B30='DIC DE 2023'!$AD$5:$AD$382,'DIC DE 2023'!$AN$5:$AN$382,0))</f>
        <v>0</v>
      </c>
      <c r="E30" s="25">
        <f t="array" ref="E30">SUM(IF($B30='DIC DE 2023'!$AD$5:$AD$382,IF('DIC DE 2023'!$AN$5:$AN$382=0,IF('DIC DE 2023'!$AP$5:$AP$382=1,1,0),0),0))</f>
        <v>0</v>
      </c>
      <c r="F30" s="25">
        <f t="shared" si="0"/>
        <v>0</v>
      </c>
      <c r="G30" s="25">
        <f t="array" ref="G30">SUM(IF($B30='DIC DE 2023'!$AD$5:$AD$382,'DIC DE 2023'!$AP$5:$AP$382,0))</f>
        <v>0</v>
      </c>
      <c r="H30" s="25">
        <f t="array" ref="H30">SUM(IF($B30='DIC DE 2023'!$AD$5:$AD$382,'DIC DE 2023'!$AQ$5:$AQ$382,0))</f>
        <v>0</v>
      </c>
      <c r="I30" s="26" t="str">
        <f t="array" ref="I30">IFERROR(AVERAGE(IF($B30='DIC DE 2023'!$AD$5:$AD$382,IF('DIC DE 2023'!$AR$5:$AR$382=1,'DIC DE 2023'!$AI$5:$AI$382))),"NA")</f>
        <v>NA</v>
      </c>
      <c r="J30" s="25">
        <f t="array" ref="J30">SUM(IF($B30='DIC DE 2023'!$AD$5:$AD$382,'DIC DE 2023'!$AS$5:$AS$382,0))</f>
        <v>0</v>
      </c>
      <c r="K30" s="25">
        <f t="array" ref="K30">SUM(IF($B30='DIC DE 2023'!$AD$5:$AD$382,'DIC DE 2023'!$AO$5:$AO$382,0))</f>
        <v>1</v>
      </c>
    </row>
    <row r="31" spans="2:11" x14ac:dyDescent="0.25">
      <c r="B31" s="31" t="s">
        <v>34</v>
      </c>
      <c r="C31" s="17">
        <f t="array" ref="C31">SUM(IF($B31='DIC DE 2023'!$AD$5:$AD$382,1,0))</f>
        <v>2</v>
      </c>
      <c r="D31" s="25">
        <f t="array" ref="D31">SUM(IF($B31='DIC DE 2023'!$AD$5:$AD$382,'DIC DE 2023'!$AN$5:$AN$382,0))</f>
        <v>1</v>
      </c>
      <c r="E31" s="25">
        <f t="array" ref="E31">SUM(IF($B31='DIC DE 2023'!$AD$5:$AD$382,IF('DIC DE 2023'!$AN$5:$AN$382=0,IF('DIC DE 2023'!$AP$5:$AP$382=1,1,0),0),0))</f>
        <v>0</v>
      </c>
      <c r="F31" s="25">
        <f t="shared" si="0"/>
        <v>1</v>
      </c>
      <c r="G31" s="25">
        <f t="array" ref="G31">SUM(IF($B31='DIC DE 2023'!$AD$5:$AD$382,'DIC DE 2023'!$AP$5:$AP$382,0))</f>
        <v>1</v>
      </c>
      <c r="H31" s="25">
        <f t="array" ref="H31">SUM(IF($B31='DIC DE 2023'!$AD$5:$AD$382,'DIC DE 2023'!$AQ$5:$AQ$382,0))</f>
        <v>0</v>
      </c>
      <c r="I31" s="26">
        <f t="array" ref="I31">IFERROR(AVERAGE(IF($B31='DIC DE 2023'!$AD$5:$AD$382,IF('DIC DE 2023'!$AR$5:$AR$382=1,'DIC DE 2023'!$AI$5:$AI$382))),"NA")</f>
        <v>1</v>
      </c>
      <c r="J31" s="25">
        <f t="array" ref="J31">SUM(IF($B31='DIC DE 2023'!$AD$5:$AD$382,'DIC DE 2023'!$AS$5:$AS$382,0))</f>
        <v>0</v>
      </c>
      <c r="K31" s="25">
        <f t="array" ref="K31">SUM(IF($B31='DIC DE 2023'!$AD$5:$AD$382,'DIC DE 2023'!$AO$5:$AO$382,0))</f>
        <v>1</v>
      </c>
    </row>
    <row r="32" spans="2:11" x14ac:dyDescent="0.25">
      <c r="B32" s="31" t="s">
        <v>73</v>
      </c>
      <c r="C32" s="17">
        <f t="array" ref="C32">SUM(IF($B32='DIC DE 2023'!$AD$5:$AD$382,1,0))</f>
        <v>0</v>
      </c>
      <c r="D32" s="25">
        <f t="array" ref="D32">SUM(IF($B32='DIC DE 2023'!$AD$5:$AD$382,'DIC DE 2023'!$AN$5:$AN$382,0))</f>
        <v>0</v>
      </c>
      <c r="E32" s="25">
        <f t="array" ref="E32">SUM(IF($B32='DIC DE 2023'!$AD$5:$AD$382,IF('DIC DE 2023'!$AN$5:$AN$382=0,IF('DIC DE 2023'!$AP$5:$AP$382=1,1,0),0),0))</f>
        <v>0</v>
      </c>
      <c r="F32" s="25">
        <f t="shared" si="0"/>
        <v>0</v>
      </c>
      <c r="G32" s="25">
        <f t="array" ref="G32">SUM(IF($B32='DIC DE 2023'!$AD$5:$AD$382,'DIC DE 2023'!$AP$5:$AP$382,0))</f>
        <v>0</v>
      </c>
      <c r="H32" s="25">
        <f t="array" ref="H32">SUM(IF($B32='DIC DE 2023'!$AD$5:$AD$382,'DIC DE 2023'!$AQ$5:$AQ$382,0))</f>
        <v>0</v>
      </c>
      <c r="I32" s="26" t="str">
        <f t="array" ref="I32">IFERROR(AVERAGE(IF($B32='DIC DE 2023'!$AD$5:$AD$382,IF('DIC DE 2023'!$AR$5:$AR$382=1,'DIC DE 2023'!$AI$5:$AI$382))),"NA")</f>
        <v>NA</v>
      </c>
      <c r="J32" s="25">
        <f t="array" ref="J32">SUM(IF($B32='DIC DE 2023'!$AD$5:$AD$382,'DIC DE 2023'!$AS$5:$AS$382,0))</f>
        <v>0</v>
      </c>
      <c r="K32" s="25">
        <f t="array" ref="K32">SUM(IF($B32='DIC DE 2023'!$AD$5:$AD$382,'DIC DE 2023'!$AO$5:$AO$382,0))</f>
        <v>0</v>
      </c>
    </row>
    <row r="33" spans="2:11" x14ac:dyDescent="0.25">
      <c r="B33" s="23" t="s">
        <v>368</v>
      </c>
      <c r="C33" s="28">
        <f t="array" ref="C33">SUM(IF($B33='DIC DE 2023'!$AD$5:$AD$382,1,0))</f>
        <v>1</v>
      </c>
      <c r="D33" s="29">
        <f t="array" ref="D33">SUM(IF($B33='DIC DE 2023'!$AD$5:$AD$382,'DIC DE 2023'!$AN$5:$AN$382,0))</f>
        <v>0</v>
      </c>
      <c r="E33" s="29">
        <f t="array" ref="E33">SUM(IF($B33='DIC DE 2023'!$AD$5:$AD$382,IF('DIC DE 2023'!$AN$5:$AN$382=0,IF('DIC DE 2023'!$AP$5:$AP$382=1,1,0),0),0))</f>
        <v>1</v>
      </c>
      <c r="F33" s="29">
        <f t="shared" si="0"/>
        <v>1</v>
      </c>
      <c r="G33" s="29">
        <f t="array" ref="G33">SUM(IF($B33='DIC DE 2023'!$AD$5:$AD$382,'DIC DE 2023'!$AP$5:$AP$382,0))</f>
        <v>1</v>
      </c>
      <c r="H33" s="29">
        <f t="array" ref="H33">SUM(IF($B33='DIC DE 2023'!$AD$5:$AD$382,'DIC DE 2023'!$AQ$5:$AQ$382,0))</f>
        <v>0</v>
      </c>
      <c r="I33" s="30">
        <f t="array" ref="I33">IFERROR(AVERAGE(IF($B33='DIC DE 2023'!$AD$5:$AD$382,IF('DIC DE 2023'!$AR$5:$AR$382=1,'DIC DE 2023'!$AI$5:$AI$382))),"NA")</f>
        <v>1</v>
      </c>
      <c r="J33" s="29">
        <f t="array" ref="J33">SUM(IF($B33='DIC DE 2023'!$AD$5:$AD$382,'DIC DE 2023'!$AS$5:$AS$382,0))</f>
        <v>0</v>
      </c>
      <c r="K33" s="29">
        <f t="array" ref="K33">SUM(IF($B33='DIC DE 2023'!$AD$5:$AD$382,'DIC DE 2023'!$AO$5:$AO$382,0))</f>
        <v>0</v>
      </c>
    </row>
    <row r="34" spans="2:11" x14ac:dyDescent="0.25">
      <c r="B34" s="24" t="s">
        <v>54</v>
      </c>
      <c r="C34" s="17">
        <f t="array" ref="C34">SUM(IF($B34='DIC DE 2023'!$AD$5:$AD$382,1,0))</f>
        <v>1</v>
      </c>
      <c r="D34" s="25">
        <f t="array" ref="D34">SUM(IF($B34='DIC DE 2023'!$AD$5:$AD$382,'DIC DE 2023'!$AN$5:$AN$382,0))</f>
        <v>0</v>
      </c>
      <c r="E34" s="25">
        <f t="array" ref="E34">SUM(IF($B34='DIC DE 2023'!$AD$5:$AD$382,IF('DIC DE 2023'!$AN$5:$AN$382=0,IF('DIC DE 2023'!$AP$5:$AP$382=1,1,0),0),0))</f>
        <v>0</v>
      </c>
      <c r="F34" s="25">
        <f t="shared" si="0"/>
        <v>0</v>
      </c>
      <c r="G34" s="25">
        <f t="array" ref="G34">SUM(IF($B34='DIC DE 2023'!$AD$5:$AD$382,'DIC DE 2023'!$AP$5:$AP$382,0))</f>
        <v>0</v>
      </c>
      <c r="H34" s="25">
        <f t="array" ref="H34">SUM(IF($B34='DIC DE 2023'!$AD$5:$AD$382,'DIC DE 2023'!$AQ$5:$AQ$382,0))</f>
        <v>0</v>
      </c>
      <c r="I34" s="26" t="str">
        <f t="array" ref="I34">IFERROR(AVERAGE(IF($B34='DIC DE 2023'!$AD$5:$AD$382,IF('DIC DE 2023'!$AR$5:$AR$382=1,'DIC DE 2023'!$AI$5:$AI$382))),"NA")</f>
        <v>NA</v>
      </c>
      <c r="J34" s="25">
        <f t="array" ref="J34">SUM(IF($B34='DIC DE 2023'!$AD$5:$AD$382,'DIC DE 2023'!$AS$5:$AS$382,0))</f>
        <v>1</v>
      </c>
      <c r="K34" s="25">
        <f t="array" ref="K34">SUM(IF($B34='DIC DE 2023'!$AD$5:$AD$382,'DIC DE 2023'!$AO$5:$AO$382,0))</f>
        <v>1</v>
      </c>
    </row>
    <row r="35" spans="2:11" x14ac:dyDescent="0.25">
      <c r="B35" s="32" t="s">
        <v>88</v>
      </c>
      <c r="C35" s="17">
        <f t="array" ref="C35">SUM(IF($B35='DIC DE 2023'!$AD$5:$AD$382,1,0))</f>
        <v>2</v>
      </c>
      <c r="D35" s="25">
        <f t="array" ref="D35">SUM(IF($B35='DIC DE 2023'!$AD$5:$AD$382,'DIC DE 2023'!$AN$5:$AN$382,0))</f>
        <v>2</v>
      </c>
      <c r="E35" s="25">
        <f t="array" ref="E35">SUM(IF($B35='DIC DE 2023'!$AD$5:$AD$382,IF('DIC DE 2023'!$AN$5:$AN$382=0,IF('DIC DE 2023'!$AP$5:$AP$382=1,1,0),0),0))</f>
        <v>0</v>
      </c>
      <c r="F35" s="25">
        <f t="shared" si="0"/>
        <v>2</v>
      </c>
      <c r="G35" s="25">
        <f t="array" ref="G35">SUM(IF($B35='DIC DE 2023'!$AD$5:$AD$382,'DIC DE 2023'!$AP$5:$AP$382,0))</f>
        <v>2</v>
      </c>
      <c r="H35" s="25">
        <f t="array" ref="H35">SUM(IF($B35='DIC DE 2023'!$AD$5:$AD$382,'DIC DE 2023'!$AQ$5:$AQ$382,0))</f>
        <v>0</v>
      </c>
      <c r="I35" s="26">
        <f t="array" ref="I35">IFERROR(AVERAGE(IF($B35='DIC DE 2023'!$AD$5:$AD$382,IF('DIC DE 2023'!$AR$5:$AR$382=1,'DIC DE 2023'!$AI$5:$AI$382))),"NA")</f>
        <v>1</v>
      </c>
      <c r="J35" s="25">
        <f t="array" ref="J35">SUM(IF($B35='DIC DE 2023'!$AD$5:$AD$382,'DIC DE 2023'!$AS$5:$AS$382,0))</f>
        <v>0</v>
      </c>
      <c r="K35" s="25">
        <f t="array" ref="K35">SUM(IF($B35='DIC DE 2023'!$AD$5:$AD$382,'DIC DE 2023'!$AO$5:$AO$382,0))</f>
        <v>0</v>
      </c>
    </row>
    <row r="36" spans="2:11" ht="14.25" customHeight="1" x14ac:dyDescent="0.25">
      <c r="B36" s="32" t="s">
        <v>72</v>
      </c>
      <c r="C36" s="17">
        <f t="array" ref="C36">SUM(IF($B36='DIC DE 2023'!$AD$5:$AD$382,1,0))</f>
        <v>37</v>
      </c>
      <c r="D36" s="25">
        <f t="array" ref="D36">SUM(IF($B36='DIC DE 2023'!$AD$5:$AD$382,'DIC DE 2023'!$AN$5:$AN$382,0))</f>
        <v>12</v>
      </c>
      <c r="E36" s="25">
        <f t="array" ref="E36">SUM(IF($B36='DIC DE 2023'!$AD$5:$AD$382,IF('DIC DE 2023'!$AN$5:$AN$382=0,IF('DIC DE 2023'!$AP$5:$AP$382=1,1,0),0),0))</f>
        <v>1</v>
      </c>
      <c r="F36" s="25">
        <f t="shared" si="0"/>
        <v>13</v>
      </c>
      <c r="G36" s="25">
        <f t="array" ref="G36">SUM(IF($B36='DIC DE 2023'!$AD$5:$AD$382,'DIC DE 2023'!$AP$5:$AP$382,0))</f>
        <v>13</v>
      </c>
      <c r="H36" s="25">
        <f t="array" ref="H36">SUM(IF($B36='DIC DE 2023'!$AD$5:$AD$382,'DIC DE 2023'!$AQ$5:$AQ$382,0))</f>
        <v>0</v>
      </c>
      <c r="I36" s="26">
        <f t="array" ref="I36">IFERROR(AVERAGE(IF($B36='DIC DE 2023'!$AD$5:$AD$382,IF('DIC DE 2023'!$AR$5:$AR$382=1,'DIC DE 2023'!$AI$5:$AI$382))),"NA")</f>
        <v>1</v>
      </c>
      <c r="J36" s="25">
        <f t="array" ref="J36">SUM(IF($B36='DIC DE 2023'!$AD$5:$AD$382,'DIC DE 2023'!$AS$5:$AS$382,0))</f>
        <v>1</v>
      </c>
      <c r="K36" s="25">
        <f t="array" ref="K36">SUM(IF($B36='DIC DE 2023'!$AD$5:$AD$382,'DIC DE 2023'!$AO$5:$AO$382,0))</f>
        <v>24</v>
      </c>
    </row>
    <row r="37" spans="2:11" x14ac:dyDescent="0.25">
      <c r="B37" s="32" t="s">
        <v>63</v>
      </c>
      <c r="C37" s="17">
        <f t="array" ref="C37">SUM(IF($B37='DIC DE 2023'!$AD$5:$AD$382,1,0))</f>
        <v>29</v>
      </c>
      <c r="D37" s="25">
        <f t="array" ref="D37">SUM(IF($B37='DIC DE 2023'!$AD$5:$AD$382,'DIC DE 2023'!$AN$5:$AN$382,0))</f>
        <v>15</v>
      </c>
      <c r="E37" s="25">
        <f t="array" ref="E37">SUM(IF($B37='DIC DE 2023'!$AD$5:$AD$382,IF('DIC DE 2023'!$AN$5:$AN$382=0,IF('DIC DE 2023'!$AP$5:$AP$382=1,1,0),0),0))</f>
        <v>2</v>
      </c>
      <c r="F37" s="25">
        <f t="shared" si="0"/>
        <v>17</v>
      </c>
      <c r="G37" s="25">
        <f t="array" ref="G37">SUM(IF($B37='DIC DE 2023'!$AD$5:$AD$382,'DIC DE 2023'!$AP$5:$AP$382,0))</f>
        <v>12</v>
      </c>
      <c r="H37" s="25">
        <f t="array" ref="H37">SUM(IF($B37='DIC DE 2023'!$AD$5:$AD$382,'DIC DE 2023'!$AQ$5:$AQ$382,0))</f>
        <v>5</v>
      </c>
      <c r="I37" s="128">
        <f t="array" ref="I37">IFERROR(AVERAGE(IF($B37='DIC DE 2023'!$AD$5:$AD$382,IF('DIC DE 2023'!$AR$5:$AR$382=1,'DIC DE 2023'!$AI$5:$AI$382))),"NA")</f>
        <v>0.73529411764705888</v>
      </c>
      <c r="J37" s="25">
        <f t="array" ref="J37">SUM(IF($B37='DIC DE 2023'!$AD$5:$AD$382,'DIC DE 2023'!$AS$5:$AS$382,0))</f>
        <v>6</v>
      </c>
      <c r="K37" s="25">
        <f t="array" ref="K37">SUM(IF($B37='DIC DE 2023'!$AD$5:$AD$382,'DIC DE 2023'!$AO$5:$AO$382,0))</f>
        <v>17</v>
      </c>
    </row>
    <row r="38" spans="2:11" x14ac:dyDescent="0.25">
      <c r="B38" s="32" t="s">
        <v>43</v>
      </c>
      <c r="C38" s="17">
        <f t="array" ref="C38">SUM(IF($B38='DIC DE 2023'!$AD$5:$AD$382,1,0))</f>
        <v>32</v>
      </c>
      <c r="D38" s="25">
        <f t="array" ref="D38">SUM(IF($B38='DIC DE 2023'!$AD$5:$AD$382,'DIC DE 2023'!$AN$5:$AN$382,0))</f>
        <v>14</v>
      </c>
      <c r="E38" s="25">
        <f t="array" ref="E38">SUM(IF($B38='DIC DE 2023'!$AD$5:$AD$382,IF('DIC DE 2023'!$AN$5:$AN$382=0,IF('DIC DE 2023'!$AP$5:$AP$382=1,1,0),0),0))</f>
        <v>1</v>
      </c>
      <c r="F38" s="25">
        <f t="shared" si="0"/>
        <v>15</v>
      </c>
      <c r="G38" s="25">
        <f t="array" ref="G38">SUM(IF($B38='DIC DE 2023'!$AD$5:$AD$382,'DIC DE 2023'!$AP$5:$AP$382,0))</f>
        <v>11</v>
      </c>
      <c r="H38" s="25">
        <f t="array" ref="H38">SUM(IF($B38='DIC DE 2023'!$AD$5:$AD$382,'DIC DE 2023'!$AQ$5:$AQ$382,0))</f>
        <v>4</v>
      </c>
      <c r="I38" s="26">
        <f t="array" ref="I38">IFERROR(AVERAGE(IF($B38='DIC DE 2023'!$AD$5:$AD$382,IF('DIC DE 2023'!$AR$5:$AR$382=1,'DIC DE 2023'!$AI$5:$AI$382))),"NA")</f>
        <v>0.73333333333333328</v>
      </c>
      <c r="J38" s="25">
        <f t="array" ref="J38">SUM(IF($B38='DIC DE 2023'!$AD$5:$AD$382,'DIC DE 2023'!$AS$5:$AS$382,0))</f>
        <v>4</v>
      </c>
      <c r="K38" s="25">
        <f t="array" ref="K38">SUM(IF($B38='DIC DE 2023'!$AD$5:$AD$382,'DIC DE 2023'!$AO$5:$AO$382,0))</f>
        <v>21</v>
      </c>
    </row>
    <row r="39" spans="2:11" x14ac:dyDescent="0.25">
      <c r="B39" s="32" t="s">
        <v>85</v>
      </c>
      <c r="C39" s="17">
        <f t="array" ref="C39">SUM(IF($B39='DIC DE 2023'!$AD$5:$AD$382,1,0))</f>
        <v>24</v>
      </c>
      <c r="D39" s="25">
        <f t="array" ref="D39">SUM(IF($B39='DIC DE 2023'!$AD$5:$AD$382,'DIC DE 2023'!$AN$5:$AN$382,0))</f>
        <v>6</v>
      </c>
      <c r="E39" s="25">
        <f t="array" ref="E39">SUM(IF($B39='DIC DE 2023'!$AD$5:$AD$382,IF('DIC DE 2023'!$AN$5:$AN$382=0,IF('DIC DE 2023'!$AP$5:$AP$382=1,1,0),0),0))</f>
        <v>3</v>
      </c>
      <c r="F39" s="25">
        <f t="shared" si="0"/>
        <v>9</v>
      </c>
      <c r="G39" s="25">
        <f t="array" ref="G39">SUM(IF($B39='DIC DE 2023'!$AD$5:$AD$382,'DIC DE 2023'!$AP$5:$AP$382,0))</f>
        <v>9</v>
      </c>
      <c r="H39" s="25">
        <f t="array" ref="H39">SUM(IF($B39='DIC DE 2023'!$AD$5:$AD$382,'DIC DE 2023'!$AQ$5:$AQ$382,0))</f>
        <v>0</v>
      </c>
      <c r="I39" s="26">
        <f t="array" ref="I39">IFERROR(AVERAGE(IF($B39='DIC DE 2023'!$AD$5:$AD$382,IF('DIC DE 2023'!$AR$5:$AR$382=1,'DIC DE 2023'!$AI$5:$AI$382))),"NA")</f>
        <v>1</v>
      </c>
      <c r="J39" s="25">
        <f t="array" ref="J39">SUM(IF($B39='DIC DE 2023'!$AD$5:$AD$382,'DIC DE 2023'!$AS$5:$AS$382,0))</f>
        <v>5</v>
      </c>
      <c r="K39" s="25">
        <f t="array" ref="K39">SUM(IF($B39='DIC DE 2023'!$AD$5:$AD$382,'DIC DE 2023'!$AO$5:$AO$382,0))</f>
        <v>15</v>
      </c>
    </row>
    <row r="40" spans="2:11" x14ac:dyDescent="0.25">
      <c r="B40" s="35"/>
      <c r="C40" s="16"/>
      <c r="D40" s="13"/>
      <c r="H40" s="13"/>
      <c r="I40" s="42"/>
      <c r="J40" s="13"/>
      <c r="K40" s="13"/>
    </row>
    <row r="41" spans="2:11" x14ac:dyDescent="0.25">
      <c r="C41" s="16">
        <f>SUM(C4:C39)</f>
        <v>376</v>
      </c>
      <c r="D41" s="16">
        <f t="shared" ref="D41:F41" si="2">SUM(D4:D39)</f>
        <v>83</v>
      </c>
      <c r="E41" s="16">
        <f t="shared" si="2"/>
        <v>21</v>
      </c>
      <c r="F41" s="16">
        <f t="shared" si="2"/>
        <v>104</v>
      </c>
      <c r="G41" s="16">
        <f>SUM(G4:G39)</f>
        <v>94</v>
      </c>
      <c r="H41" s="16">
        <f>SUM(H4:H39)</f>
        <v>10</v>
      </c>
      <c r="I41" s="43">
        <f>AVERAGE(I4:I39)</f>
        <v>0.96738532517079245</v>
      </c>
      <c r="J41" s="16">
        <f>SUM(J4:J39)</f>
        <v>33</v>
      </c>
      <c r="K41" s="16">
        <f>SUM(K4:K39)</f>
        <v>282</v>
      </c>
    </row>
    <row r="42" spans="2:11" x14ac:dyDescent="0.25">
      <c r="B42" s="35"/>
    </row>
    <row r="43" spans="2:11" x14ac:dyDescent="0.25">
      <c r="C43" s="13"/>
      <c r="D43" s="13"/>
      <c r="E43" s="13"/>
      <c r="F43" s="13"/>
      <c r="G43" s="13"/>
      <c r="H43" s="13"/>
      <c r="I43" s="13"/>
      <c r="J43" s="13"/>
      <c r="K43" s="13"/>
    </row>
    <row r="44" spans="2:11" x14ac:dyDescent="0.25">
      <c r="B44" s="16"/>
      <c r="C44" s="16"/>
      <c r="D44" s="16"/>
      <c r="E44" s="16"/>
      <c r="F44" s="16"/>
      <c r="G44" s="16"/>
      <c r="H44" s="16"/>
      <c r="I44" s="43"/>
      <c r="J44" s="16"/>
      <c r="K44" s="16"/>
    </row>
    <row r="45" spans="2:11" x14ac:dyDescent="0.25">
      <c r="I45" s="43"/>
    </row>
  </sheetData>
  <autoFilter ref="B2:J39" xr:uid="{E6707933-12DB-4810-BDB8-DB72B68C004A}"/>
  <mergeCells count="1">
    <mergeCell ref="B1:K1"/>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AS384"/>
  <sheetViews>
    <sheetView tabSelected="1" zoomScale="71" zoomScaleNormal="71" zoomScaleSheetLayoutView="30" workbookViewId="0">
      <pane xSplit="2" ySplit="4" topLeftCell="E5" activePane="bottomRight" state="frozen"/>
      <selection pane="topRight" activeCell="C1" sqref="C1"/>
      <selection pane="bottomLeft" activeCell="A5" sqref="A5"/>
      <selection pane="bottomRight" activeCell="AF1" sqref="AF1:AJ1048576"/>
    </sheetView>
  </sheetViews>
  <sheetFormatPr baseColWidth="10" defaultColWidth="11.42578125" defaultRowHeight="15.75" x14ac:dyDescent="0.25"/>
  <cols>
    <col min="1" max="1" width="5" style="3" customWidth="1"/>
    <col min="2" max="2" width="11" style="14" customWidth="1"/>
    <col min="3" max="3" width="10.5703125" style="4" hidden="1" customWidth="1"/>
    <col min="4" max="4" width="7.7109375" style="4" hidden="1" customWidth="1"/>
    <col min="5" max="5" width="23.140625" style="5" customWidth="1"/>
    <col min="6" max="6" width="16.5703125" style="4" customWidth="1"/>
    <col min="7" max="7" width="15.42578125" style="5" customWidth="1"/>
    <col min="8" max="8" width="13.85546875" style="5" customWidth="1"/>
    <col min="9" max="9" width="19.28515625" style="5" customWidth="1"/>
    <col min="10" max="10" width="66.85546875" style="3" customWidth="1"/>
    <col min="11" max="11" width="38.28515625" style="5" customWidth="1"/>
    <col min="12" max="12" width="19.28515625" style="5" customWidth="1"/>
    <col min="13" max="13" width="18.42578125" style="5" customWidth="1"/>
    <col min="14" max="14" width="28.28515625" style="5" hidden="1" customWidth="1"/>
    <col min="15" max="15" width="37" style="5" hidden="1" customWidth="1"/>
    <col min="16" max="16" width="21.5703125" style="3" customWidth="1"/>
    <col min="17" max="17" width="14.28515625" style="5" hidden="1" customWidth="1"/>
    <col min="18" max="18" width="9.140625" style="3" hidden="1" customWidth="1"/>
    <col min="19" max="19" width="13.42578125" style="3" hidden="1" customWidth="1"/>
    <col min="20" max="20" width="15.140625" style="5" hidden="1" customWidth="1"/>
    <col min="21" max="21" width="8.28515625" style="4" customWidth="1"/>
    <col min="22" max="23" width="21.5703125" style="3" customWidth="1"/>
    <col min="24" max="25" width="21.5703125" style="5" customWidth="1"/>
    <col min="26" max="26" width="14.140625" style="5" customWidth="1"/>
    <col min="27" max="27" width="15.42578125" style="15" customWidth="1"/>
    <col min="28" max="28" width="24.5703125" style="15" customWidth="1"/>
    <col min="29" max="29" width="20.85546875" style="5" hidden="1" customWidth="1"/>
    <col min="30" max="30" width="22.7109375" style="5" customWidth="1"/>
    <col min="31" max="31" width="12.85546875" style="3" hidden="1" customWidth="1"/>
    <col min="32" max="36" width="100.7109375" style="3" customWidth="1"/>
    <col min="37" max="37" width="14.7109375" style="3" hidden="1" customWidth="1"/>
    <col min="38" max="39" width="16.5703125" style="3" hidden="1" customWidth="1"/>
    <col min="40" max="40" width="12.7109375" style="3" hidden="1" customWidth="1"/>
    <col min="41" max="41" width="11.28515625" style="3" hidden="1" customWidth="1"/>
    <col min="42" max="42" width="10.5703125" style="3" hidden="1" customWidth="1"/>
    <col min="43" max="43" width="11.140625" style="3" hidden="1" customWidth="1"/>
    <col min="44" max="44" width="12.7109375" style="3" hidden="1" customWidth="1"/>
    <col min="45" max="45" width="11.42578125" style="3" hidden="1" customWidth="1"/>
    <col min="46" max="47" width="0" style="3" hidden="1" customWidth="1"/>
    <col min="48" max="16384" width="11.42578125" style="3"/>
  </cols>
  <sheetData>
    <row r="1" spans="1:45" ht="7.5" customHeight="1" thickBot="1" x14ac:dyDescent="0.3">
      <c r="B1" s="3"/>
      <c r="C1" s="3"/>
      <c r="D1" s="3"/>
      <c r="E1" s="3"/>
      <c r="F1" s="3"/>
      <c r="G1" s="3"/>
      <c r="H1" s="3"/>
      <c r="I1" s="3"/>
      <c r="K1" s="3"/>
      <c r="L1" s="3"/>
      <c r="M1" s="3"/>
      <c r="N1" s="3"/>
      <c r="O1" s="3"/>
      <c r="Q1" s="3"/>
      <c r="T1" s="3"/>
      <c r="U1" s="3"/>
      <c r="X1" s="3"/>
      <c r="Y1" s="3"/>
      <c r="Z1" s="3"/>
      <c r="AA1" s="3"/>
      <c r="AB1" s="3"/>
      <c r="AC1" s="3"/>
      <c r="AD1" s="3"/>
    </row>
    <row r="2" spans="1:45" ht="15" customHeight="1" x14ac:dyDescent="0.25">
      <c r="C2" s="133" t="s">
        <v>0</v>
      </c>
      <c r="D2" s="133"/>
      <c r="E2" s="133"/>
      <c r="F2" s="134"/>
      <c r="G2" s="133"/>
      <c r="H2" s="135"/>
      <c r="I2" s="133"/>
      <c r="J2" s="135"/>
      <c r="K2" s="133"/>
      <c r="L2" s="133"/>
      <c r="M2" s="133"/>
      <c r="N2" s="133"/>
      <c r="O2" s="133"/>
      <c r="P2" s="136"/>
      <c r="Q2" s="137" t="s">
        <v>50</v>
      </c>
      <c r="R2" s="138"/>
      <c r="S2" s="138"/>
      <c r="T2" s="138"/>
      <c r="U2" s="138"/>
      <c r="V2" s="139"/>
      <c r="W2" s="139"/>
      <c r="X2" s="139"/>
      <c r="Y2" s="139"/>
      <c r="Z2" s="138"/>
      <c r="AA2" s="139"/>
      <c r="AB2" s="139"/>
      <c r="AC2" s="138"/>
      <c r="AD2" s="140"/>
      <c r="AN2" s="3" t="s">
        <v>386</v>
      </c>
    </row>
    <row r="3" spans="1:45" ht="20.25" x14ac:dyDescent="0.25">
      <c r="C3" s="1">
        <v>1</v>
      </c>
      <c r="D3" s="2"/>
      <c r="E3" s="6">
        <v>2</v>
      </c>
      <c r="F3" s="6">
        <v>3</v>
      </c>
      <c r="G3" s="6">
        <v>4</v>
      </c>
      <c r="H3" s="6">
        <v>5</v>
      </c>
      <c r="I3" s="6">
        <v>6</v>
      </c>
      <c r="J3" s="6">
        <v>7</v>
      </c>
      <c r="K3" s="6">
        <v>8</v>
      </c>
      <c r="L3" s="6">
        <v>9</v>
      </c>
      <c r="M3" s="6">
        <v>10</v>
      </c>
      <c r="N3" s="6">
        <v>11</v>
      </c>
      <c r="O3" s="6">
        <v>12</v>
      </c>
      <c r="P3" s="6">
        <v>13</v>
      </c>
      <c r="Q3" s="11">
        <v>14</v>
      </c>
      <c r="R3" s="7">
        <v>15</v>
      </c>
      <c r="S3" s="7">
        <v>16</v>
      </c>
      <c r="T3" s="10">
        <v>17</v>
      </c>
      <c r="U3" s="8">
        <v>18</v>
      </c>
      <c r="V3" s="8">
        <v>19</v>
      </c>
      <c r="W3" s="8">
        <v>20</v>
      </c>
      <c r="X3" s="8">
        <v>21</v>
      </c>
      <c r="Y3" s="8">
        <v>22</v>
      </c>
      <c r="Z3" s="9">
        <v>23</v>
      </c>
      <c r="AA3" s="9">
        <v>24</v>
      </c>
      <c r="AB3" s="9">
        <v>25</v>
      </c>
      <c r="AC3" s="9">
        <v>26</v>
      </c>
      <c r="AD3" s="9">
        <v>27</v>
      </c>
      <c r="AE3" s="131" t="s">
        <v>946</v>
      </c>
      <c r="AF3" s="132"/>
      <c r="AG3" s="132"/>
      <c r="AH3" s="132"/>
      <c r="AI3" s="132"/>
      <c r="AJ3" s="132"/>
      <c r="AK3" s="89"/>
      <c r="AL3" s="90"/>
      <c r="AM3" s="90"/>
      <c r="AN3" s="34">
        <v>45291</v>
      </c>
      <c r="AO3" s="51" t="s">
        <v>262</v>
      </c>
      <c r="AP3" s="4" t="s">
        <v>262</v>
      </c>
      <c r="AQ3" s="4"/>
      <c r="AR3" s="4"/>
      <c r="AS3" s="4" t="s">
        <v>385</v>
      </c>
    </row>
    <row r="4" spans="1:45" s="12" customFormat="1" ht="48.75" customHeight="1" x14ac:dyDescent="0.25">
      <c r="B4" s="53" t="s">
        <v>53</v>
      </c>
      <c r="C4" s="53" t="s">
        <v>1</v>
      </c>
      <c r="D4" s="54" t="s">
        <v>2</v>
      </c>
      <c r="E4" s="53" t="s">
        <v>3</v>
      </c>
      <c r="F4" s="55" t="s">
        <v>4</v>
      </c>
      <c r="G4" s="10" t="s">
        <v>5</v>
      </c>
      <c r="H4" s="56" t="s">
        <v>6</v>
      </c>
      <c r="I4" s="10" t="s">
        <v>7</v>
      </c>
      <c r="J4" s="10" t="s">
        <v>315</v>
      </c>
      <c r="K4" s="10" t="s">
        <v>8</v>
      </c>
      <c r="L4" s="10" t="s">
        <v>9</v>
      </c>
      <c r="M4" s="10" t="s">
        <v>10</v>
      </c>
      <c r="N4" s="10" t="s">
        <v>11</v>
      </c>
      <c r="O4" s="10" t="s">
        <v>12</v>
      </c>
      <c r="P4" s="10" t="s">
        <v>13</v>
      </c>
      <c r="Q4" s="57" t="s">
        <v>14</v>
      </c>
      <c r="R4" s="58" t="s">
        <v>15</v>
      </c>
      <c r="S4" s="58" t="s">
        <v>16</v>
      </c>
      <c r="T4" s="58" t="s">
        <v>17</v>
      </c>
      <c r="U4" s="59" t="s">
        <v>18</v>
      </c>
      <c r="V4" s="59" t="s">
        <v>19</v>
      </c>
      <c r="W4" s="59" t="s">
        <v>20</v>
      </c>
      <c r="X4" s="59" t="s">
        <v>21</v>
      </c>
      <c r="Y4" s="59" t="s">
        <v>22</v>
      </c>
      <c r="Z4" s="60" t="s">
        <v>23</v>
      </c>
      <c r="AA4" s="81" t="s">
        <v>24</v>
      </c>
      <c r="AB4" s="60" t="s">
        <v>25</v>
      </c>
      <c r="AC4" s="61" t="s">
        <v>26</v>
      </c>
      <c r="AD4" s="61" t="s">
        <v>27</v>
      </c>
      <c r="AE4" s="85" t="s">
        <v>892</v>
      </c>
      <c r="AF4" s="85" t="s">
        <v>28</v>
      </c>
      <c r="AG4" s="86" t="s">
        <v>29</v>
      </c>
      <c r="AH4" s="87" t="s">
        <v>30</v>
      </c>
      <c r="AI4" s="88" t="s">
        <v>31</v>
      </c>
      <c r="AJ4" s="87" t="s">
        <v>32</v>
      </c>
      <c r="AK4" s="62" t="s">
        <v>105</v>
      </c>
      <c r="AL4" s="62" t="s">
        <v>106</v>
      </c>
      <c r="AM4" s="62" t="s">
        <v>108</v>
      </c>
      <c r="AN4" s="37" t="s">
        <v>1263</v>
      </c>
      <c r="AO4" s="37" t="s">
        <v>157</v>
      </c>
      <c r="AP4" s="37" t="s">
        <v>158</v>
      </c>
      <c r="AQ4" s="37" t="s">
        <v>159</v>
      </c>
      <c r="AR4" s="37" t="s">
        <v>160</v>
      </c>
      <c r="AS4" s="37" t="s">
        <v>170</v>
      </c>
    </row>
    <row r="5" spans="1:45" s="20" customFormat="1" ht="45" customHeight="1" x14ac:dyDescent="0.25">
      <c r="A5" s="63">
        <v>1</v>
      </c>
      <c r="B5" s="64">
        <v>1004</v>
      </c>
      <c r="C5" s="63"/>
      <c r="D5" s="63"/>
      <c r="E5" s="65" t="s">
        <v>65</v>
      </c>
      <c r="F5" s="66"/>
      <c r="G5" s="65" t="s">
        <v>45</v>
      </c>
      <c r="H5" s="65"/>
      <c r="I5" s="65" t="s">
        <v>51</v>
      </c>
      <c r="J5" s="67" t="s">
        <v>66</v>
      </c>
      <c r="K5" s="68" t="s">
        <v>37</v>
      </c>
      <c r="L5" s="68" t="s">
        <v>49</v>
      </c>
      <c r="M5" s="65" t="s">
        <v>33</v>
      </c>
      <c r="N5" s="65" t="s">
        <v>39</v>
      </c>
      <c r="O5" s="65" t="s">
        <v>1040</v>
      </c>
      <c r="P5" s="66">
        <v>44266</v>
      </c>
      <c r="Q5" s="65"/>
      <c r="R5" s="69"/>
      <c r="S5" s="69"/>
      <c r="T5" s="65"/>
      <c r="U5" s="63">
        <v>3</v>
      </c>
      <c r="V5" s="101" t="s">
        <v>241</v>
      </c>
      <c r="W5" s="70" t="s">
        <v>1331</v>
      </c>
      <c r="X5" s="65" t="s">
        <v>240</v>
      </c>
      <c r="Y5" s="65" t="s">
        <v>239</v>
      </c>
      <c r="Z5" s="65">
        <v>169</v>
      </c>
      <c r="AA5" s="100">
        <v>44266</v>
      </c>
      <c r="AB5" s="100">
        <v>45657</v>
      </c>
      <c r="AC5" s="65" t="s">
        <v>67</v>
      </c>
      <c r="AD5" s="65" t="s">
        <v>40</v>
      </c>
      <c r="AE5" s="92" t="s">
        <v>96</v>
      </c>
      <c r="AF5" s="111" t="str">
        <f>IF(AI5="N.A.","A",(IF(AI5&lt;100%,"A",(IF(AI5=100%,"C")))))</f>
        <v>A</v>
      </c>
      <c r="AG5" s="112">
        <f t="shared" ref="AG5:AG68" si="0">AI5</f>
        <v>0.95</v>
      </c>
      <c r="AH5" s="113" t="s">
        <v>1035</v>
      </c>
      <c r="AI5" s="112">
        <v>0.95</v>
      </c>
      <c r="AJ5" s="113" t="s">
        <v>1036</v>
      </c>
      <c r="AK5" s="114">
        <v>45313</v>
      </c>
      <c r="AL5" s="115" t="s">
        <v>1037</v>
      </c>
      <c r="AM5" s="115" t="s">
        <v>1038</v>
      </c>
      <c r="AN5" s="22">
        <f t="shared" ref="AN5:AN68" si="1">IF($AA5="",0,(IF($AA5&lt;=$AN$3,IF($AB5&lt;=$AN$3,1,0),0)))</f>
        <v>0</v>
      </c>
      <c r="AO5" s="22">
        <f>IF($AF5="A",1,0)</f>
        <v>1</v>
      </c>
      <c r="AP5" s="22">
        <f>IF($AF5="C",1,0)</f>
        <v>0</v>
      </c>
      <c r="AQ5" s="22">
        <f t="shared" ref="AQ5:AQ68" si="2">IF($AB5="",0,(IF($AF5="A",IF($AB5&lt;=$AN$3,1,0),0)))</f>
        <v>0</v>
      </c>
      <c r="AR5" s="22">
        <f>(IF(AND($AN5=1,$AP5=1),1,IF(AND($AN5=0,$AP5=1),1,IF(AND($AN5=1,$AP5=0),1,0))))</f>
        <v>0</v>
      </c>
      <c r="AS5" s="21">
        <f t="shared" ref="AS5:AS68" si="3">IF($AA5="",1,0)</f>
        <v>0</v>
      </c>
    </row>
    <row r="6" spans="1:45" s="20" customFormat="1" ht="78.400000000000006" customHeight="1" x14ac:dyDescent="0.25">
      <c r="A6" s="71">
        <v>2</v>
      </c>
      <c r="B6" s="64">
        <v>1139</v>
      </c>
      <c r="C6" s="63"/>
      <c r="D6" s="63"/>
      <c r="E6" s="65" t="s">
        <v>78</v>
      </c>
      <c r="F6" s="72" t="s">
        <v>341</v>
      </c>
      <c r="G6" s="65" t="s">
        <v>35</v>
      </c>
      <c r="H6" s="65"/>
      <c r="I6" s="65" t="s">
        <v>56</v>
      </c>
      <c r="J6" s="67" t="s">
        <v>77</v>
      </c>
      <c r="K6" s="68" t="s">
        <v>37</v>
      </c>
      <c r="L6" s="68" t="s">
        <v>78</v>
      </c>
      <c r="M6" s="65"/>
      <c r="N6" s="65"/>
      <c r="O6" s="65" t="s">
        <v>1039</v>
      </c>
      <c r="P6" s="66">
        <v>44449</v>
      </c>
      <c r="Q6" s="65"/>
      <c r="R6" s="69"/>
      <c r="S6" s="69"/>
      <c r="T6" s="65"/>
      <c r="U6" s="63">
        <v>3</v>
      </c>
      <c r="V6" s="101" t="s">
        <v>245</v>
      </c>
      <c r="W6" s="70" t="s">
        <v>80</v>
      </c>
      <c r="X6" s="65" t="s">
        <v>82</v>
      </c>
      <c r="Y6" s="65" t="s">
        <v>82</v>
      </c>
      <c r="Z6" s="65">
        <v>1</v>
      </c>
      <c r="AA6" s="100">
        <v>44470</v>
      </c>
      <c r="AB6" s="100">
        <v>45229</v>
      </c>
      <c r="AC6" s="65" t="s">
        <v>74</v>
      </c>
      <c r="AD6" s="65" t="s">
        <v>43</v>
      </c>
      <c r="AE6" s="92" t="s">
        <v>98</v>
      </c>
      <c r="AF6" s="111" t="str">
        <f t="shared" ref="AF6:AF70" si="4">IF(AI6="N.A.","A",(IF(AI6&lt;100%,"A",(IF(AI6=100%,"C")))))</f>
        <v>A</v>
      </c>
      <c r="AG6" s="112">
        <f t="shared" si="0"/>
        <v>0</v>
      </c>
      <c r="AH6" s="113" t="s">
        <v>973</v>
      </c>
      <c r="AI6" s="112">
        <v>0</v>
      </c>
      <c r="AJ6" s="113" t="s">
        <v>1024</v>
      </c>
      <c r="AK6" s="114">
        <v>44948</v>
      </c>
      <c r="AL6" s="115"/>
      <c r="AM6" s="115"/>
      <c r="AN6" s="22">
        <f t="shared" si="1"/>
        <v>1</v>
      </c>
      <c r="AO6" s="22">
        <f t="shared" ref="AO6:AO69" si="5">IF($AF6="A",1,0)</f>
        <v>1</v>
      </c>
      <c r="AP6" s="22">
        <f t="shared" ref="AP6:AP69" si="6">IF($AF6="C",1,0)</f>
        <v>0</v>
      </c>
      <c r="AQ6" s="22">
        <f t="shared" si="2"/>
        <v>1</v>
      </c>
      <c r="AR6" s="22">
        <f t="shared" ref="AR6:AR69" si="7">(IF(AND($AN6=1,$AP6=1),1,IF(AND($AN6=0,$AP6=1),1,IF(AND($AN6=1,$AP6=0),1,0))))</f>
        <v>1</v>
      </c>
      <c r="AS6" s="21">
        <f t="shared" si="3"/>
        <v>0</v>
      </c>
    </row>
    <row r="7" spans="1:45" s="20" customFormat="1" ht="69.400000000000006" customHeight="1" x14ac:dyDescent="0.25">
      <c r="A7" s="63">
        <v>3</v>
      </c>
      <c r="B7" s="64">
        <v>1139</v>
      </c>
      <c r="C7" s="63"/>
      <c r="D7" s="63"/>
      <c r="E7" s="65" t="s">
        <v>78</v>
      </c>
      <c r="F7" s="72" t="s">
        <v>341</v>
      </c>
      <c r="G7" s="65" t="s">
        <v>35</v>
      </c>
      <c r="H7" s="65"/>
      <c r="I7" s="65" t="s">
        <v>56</v>
      </c>
      <c r="J7" s="67" t="s">
        <v>77</v>
      </c>
      <c r="K7" s="68" t="s">
        <v>37</v>
      </c>
      <c r="L7" s="68" t="s">
        <v>78</v>
      </c>
      <c r="M7" s="65"/>
      <c r="N7" s="65"/>
      <c r="O7" s="65" t="s">
        <v>847</v>
      </c>
      <c r="P7" s="66">
        <v>44449</v>
      </c>
      <c r="Q7" s="65"/>
      <c r="R7" s="69"/>
      <c r="S7" s="69"/>
      <c r="T7" s="65"/>
      <c r="U7" s="63">
        <v>4</v>
      </c>
      <c r="V7" s="101" t="s">
        <v>245</v>
      </c>
      <c r="W7" s="70" t="s">
        <v>81</v>
      </c>
      <c r="X7" s="65" t="s">
        <v>83</v>
      </c>
      <c r="Y7" s="65" t="s">
        <v>83</v>
      </c>
      <c r="Z7" s="65">
        <v>1</v>
      </c>
      <c r="AA7" s="100">
        <v>44470</v>
      </c>
      <c r="AB7" s="100">
        <v>45381</v>
      </c>
      <c r="AC7" s="65" t="s">
        <v>74</v>
      </c>
      <c r="AD7" s="65" t="s">
        <v>43</v>
      </c>
      <c r="AE7" s="92" t="s">
        <v>98</v>
      </c>
      <c r="AF7" s="111" t="str">
        <f t="shared" si="4"/>
        <v>A</v>
      </c>
      <c r="AG7" s="112">
        <f t="shared" si="0"/>
        <v>0</v>
      </c>
      <c r="AH7" s="113" t="s">
        <v>973</v>
      </c>
      <c r="AI7" s="112">
        <v>0</v>
      </c>
      <c r="AJ7" s="113" t="s">
        <v>1025</v>
      </c>
      <c r="AK7" s="114">
        <v>44948</v>
      </c>
      <c r="AL7" s="115"/>
      <c r="AM7" s="115"/>
      <c r="AN7" s="22">
        <f t="shared" si="1"/>
        <v>0</v>
      </c>
      <c r="AO7" s="22">
        <f t="shared" si="5"/>
        <v>1</v>
      </c>
      <c r="AP7" s="22">
        <f t="shared" si="6"/>
        <v>0</v>
      </c>
      <c r="AQ7" s="22">
        <f t="shared" si="2"/>
        <v>0</v>
      </c>
      <c r="AR7" s="22">
        <f t="shared" si="7"/>
        <v>0</v>
      </c>
      <c r="AS7" s="21">
        <f t="shared" si="3"/>
        <v>0</v>
      </c>
    </row>
    <row r="8" spans="1:45" s="20" customFormat="1" ht="45" customHeight="1" x14ac:dyDescent="0.25">
      <c r="A8" s="71">
        <v>4</v>
      </c>
      <c r="B8" s="64">
        <v>1247</v>
      </c>
      <c r="C8" s="63"/>
      <c r="D8" s="63"/>
      <c r="E8" s="68" t="s">
        <v>136</v>
      </c>
      <c r="F8" s="72" t="s">
        <v>341</v>
      </c>
      <c r="G8" s="65" t="s">
        <v>35</v>
      </c>
      <c r="H8" s="65"/>
      <c r="I8" s="65" t="s">
        <v>202</v>
      </c>
      <c r="J8" s="67" t="s">
        <v>138</v>
      </c>
      <c r="K8" s="68"/>
      <c r="L8" s="68" t="s">
        <v>136</v>
      </c>
      <c r="M8" s="65"/>
      <c r="N8" s="65"/>
      <c r="O8" s="65"/>
      <c r="P8" s="66">
        <v>44580</v>
      </c>
      <c r="Q8" s="65"/>
      <c r="R8" s="69"/>
      <c r="S8" s="69"/>
      <c r="T8" s="65"/>
      <c r="U8" s="63">
        <v>1</v>
      </c>
      <c r="V8" s="101" t="s">
        <v>401</v>
      </c>
      <c r="W8" s="102" t="s">
        <v>402</v>
      </c>
      <c r="X8" s="65" t="s">
        <v>403</v>
      </c>
      <c r="Y8" s="65" t="s">
        <v>403</v>
      </c>
      <c r="Z8" s="65">
        <v>2</v>
      </c>
      <c r="AA8" s="100">
        <v>45044</v>
      </c>
      <c r="AB8" s="100">
        <v>45212</v>
      </c>
      <c r="AC8" s="65" t="s">
        <v>404</v>
      </c>
      <c r="AD8" s="65" t="s">
        <v>63</v>
      </c>
      <c r="AE8" s="92" t="s">
        <v>97</v>
      </c>
      <c r="AF8" s="111" t="str">
        <f t="shared" si="4"/>
        <v>C</v>
      </c>
      <c r="AG8" s="112">
        <f t="shared" si="0"/>
        <v>1</v>
      </c>
      <c r="AH8" s="113" t="s">
        <v>1271</v>
      </c>
      <c r="AI8" s="112">
        <v>1</v>
      </c>
      <c r="AJ8" s="113" t="s">
        <v>1272</v>
      </c>
      <c r="AK8" s="114">
        <v>45314</v>
      </c>
      <c r="AL8" s="115" t="s">
        <v>1273</v>
      </c>
      <c r="AM8" s="115"/>
      <c r="AN8" s="22">
        <f t="shared" si="1"/>
        <v>1</v>
      </c>
      <c r="AO8" s="22">
        <f t="shared" si="5"/>
        <v>0</v>
      </c>
      <c r="AP8" s="22">
        <f t="shared" si="6"/>
        <v>1</v>
      </c>
      <c r="AQ8" s="22">
        <f t="shared" si="2"/>
        <v>0</v>
      </c>
      <c r="AR8" s="22">
        <f t="shared" si="7"/>
        <v>1</v>
      </c>
      <c r="AS8" s="21">
        <f t="shared" si="3"/>
        <v>0</v>
      </c>
    </row>
    <row r="9" spans="1:45" s="20" customFormat="1" ht="45" customHeight="1" x14ac:dyDescent="0.25">
      <c r="A9" s="63">
        <v>5</v>
      </c>
      <c r="B9" s="64">
        <v>1391</v>
      </c>
      <c r="C9" s="63"/>
      <c r="D9" s="63"/>
      <c r="E9" s="65" t="s">
        <v>181</v>
      </c>
      <c r="F9" s="66">
        <v>44776</v>
      </c>
      <c r="G9" s="65" t="s">
        <v>101</v>
      </c>
      <c r="H9" s="65"/>
      <c r="I9" s="65" t="s">
        <v>56</v>
      </c>
      <c r="J9" s="67" t="s">
        <v>113</v>
      </c>
      <c r="K9" s="68" t="s">
        <v>59</v>
      </c>
      <c r="L9" s="68" t="s">
        <v>124</v>
      </c>
      <c r="M9" s="65"/>
      <c r="N9" s="65"/>
      <c r="O9" s="65" t="s">
        <v>389</v>
      </c>
      <c r="P9" s="66">
        <v>44791</v>
      </c>
      <c r="Q9" s="65"/>
      <c r="R9" s="69"/>
      <c r="S9" s="69"/>
      <c r="T9" s="65"/>
      <c r="U9" s="63">
        <v>2</v>
      </c>
      <c r="V9" s="101" t="s">
        <v>208</v>
      </c>
      <c r="W9" s="67" t="s">
        <v>209</v>
      </c>
      <c r="X9" s="65" t="s">
        <v>212</v>
      </c>
      <c r="Y9" s="65" t="s">
        <v>212</v>
      </c>
      <c r="Z9" s="65">
        <v>1</v>
      </c>
      <c r="AA9" s="100">
        <v>45078</v>
      </c>
      <c r="AB9" s="100">
        <v>45229</v>
      </c>
      <c r="AC9" s="65" t="s">
        <v>104</v>
      </c>
      <c r="AD9" s="103" t="s">
        <v>43</v>
      </c>
      <c r="AE9" s="92" t="s">
        <v>156</v>
      </c>
      <c r="AF9" s="111" t="str">
        <f t="shared" si="4"/>
        <v>A</v>
      </c>
      <c r="AG9" s="112">
        <f t="shared" si="0"/>
        <v>0</v>
      </c>
      <c r="AH9" s="113" t="s">
        <v>1148</v>
      </c>
      <c r="AI9" s="112">
        <v>0</v>
      </c>
      <c r="AJ9" s="113" t="s">
        <v>1149</v>
      </c>
      <c r="AK9" s="114">
        <v>45313</v>
      </c>
      <c r="AL9" s="115" t="s">
        <v>1150</v>
      </c>
      <c r="AM9" s="115"/>
      <c r="AN9" s="22">
        <f t="shared" si="1"/>
        <v>1</v>
      </c>
      <c r="AO9" s="22">
        <f t="shared" si="5"/>
        <v>1</v>
      </c>
      <c r="AP9" s="22">
        <f t="shared" si="6"/>
        <v>0</v>
      </c>
      <c r="AQ9" s="22">
        <f t="shared" si="2"/>
        <v>1</v>
      </c>
      <c r="AR9" s="22">
        <f t="shared" si="7"/>
        <v>1</v>
      </c>
      <c r="AS9" s="21">
        <f t="shared" si="3"/>
        <v>0</v>
      </c>
    </row>
    <row r="10" spans="1:45" s="20" customFormat="1" ht="45" customHeight="1" x14ac:dyDescent="0.25">
      <c r="A10" s="71">
        <v>6</v>
      </c>
      <c r="B10" s="64">
        <v>1391</v>
      </c>
      <c r="C10" s="63"/>
      <c r="D10" s="63"/>
      <c r="E10" s="65" t="s">
        <v>181</v>
      </c>
      <c r="F10" s="66">
        <v>44776</v>
      </c>
      <c r="G10" s="65" t="s">
        <v>101</v>
      </c>
      <c r="H10" s="65"/>
      <c r="I10" s="65" t="s">
        <v>56</v>
      </c>
      <c r="J10" s="67" t="s">
        <v>113</v>
      </c>
      <c r="K10" s="68" t="s">
        <v>59</v>
      </c>
      <c r="L10" s="68" t="s">
        <v>124</v>
      </c>
      <c r="M10" s="65"/>
      <c r="N10" s="65"/>
      <c r="O10" s="65" t="s">
        <v>390</v>
      </c>
      <c r="P10" s="66">
        <v>44791</v>
      </c>
      <c r="Q10" s="65"/>
      <c r="R10" s="69"/>
      <c r="S10" s="69"/>
      <c r="T10" s="65"/>
      <c r="U10" s="63">
        <v>3</v>
      </c>
      <c r="V10" s="101" t="s">
        <v>208</v>
      </c>
      <c r="W10" s="67" t="s">
        <v>210</v>
      </c>
      <c r="X10" s="65" t="s">
        <v>213</v>
      </c>
      <c r="Y10" s="65" t="s">
        <v>213</v>
      </c>
      <c r="Z10" s="65">
        <v>1</v>
      </c>
      <c r="AA10" s="100">
        <v>45139</v>
      </c>
      <c r="AB10" s="100">
        <v>45260</v>
      </c>
      <c r="AC10" s="65" t="s">
        <v>104</v>
      </c>
      <c r="AD10" s="103" t="s">
        <v>43</v>
      </c>
      <c r="AE10" s="92" t="s">
        <v>156</v>
      </c>
      <c r="AF10" s="111" t="str">
        <f t="shared" si="4"/>
        <v>A</v>
      </c>
      <c r="AG10" s="112">
        <f t="shared" si="0"/>
        <v>0</v>
      </c>
      <c r="AH10" s="113" t="s">
        <v>1148</v>
      </c>
      <c r="AI10" s="112">
        <v>0</v>
      </c>
      <c r="AJ10" s="113" t="s">
        <v>1149</v>
      </c>
      <c r="AK10" s="114">
        <v>45313</v>
      </c>
      <c r="AL10" s="115" t="s">
        <v>1150</v>
      </c>
      <c r="AM10" s="115"/>
      <c r="AN10" s="22">
        <f t="shared" si="1"/>
        <v>1</v>
      </c>
      <c r="AO10" s="22">
        <f t="shared" si="5"/>
        <v>1</v>
      </c>
      <c r="AP10" s="22">
        <f t="shared" si="6"/>
        <v>0</v>
      </c>
      <c r="AQ10" s="22">
        <f t="shared" si="2"/>
        <v>1</v>
      </c>
      <c r="AR10" s="22">
        <f t="shared" si="7"/>
        <v>1</v>
      </c>
      <c r="AS10" s="21">
        <f t="shared" si="3"/>
        <v>0</v>
      </c>
    </row>
    <row r="11" spans="1:45" s="20" customFormat="1" ht="45" customHeight="1" x14ac:dyDescent="0.25">
      <c r="A11" s="63">
        <v>7</v>
      </c>
      <c r="B11" s="64">
        <v>1391</v>
      </c>
      <c r="C11" s="63"/>
      <c r="D11" s="63"/>
      <c r="E11" s="65" t="s">
        <v>181</v>
      </c>
      <c r="F11" s="66">
        <v>44776</v>
      </c>
      <c r="G11" s="65" t="s">
        <v>101</v>
      </c>
      <c r="H11" s="65"/>
      <c r="I11" s="65" t="s">
        <v>56</v>
      </c>
      <c r="J11" s="67" t="s">
        <v>113</v>
      </c>
      <c r="K11" s="68" t="s">
        <v>59</v>
      </c>
      <c r="L11" s="68" t="s">
        <v>124</v>
      </c>
      <c r="M11" s="65"/>
      <c r="N11" s="65"/>
      <c r="O11" s="65" t="s">
        <v>391</v>
      </c>
      <c r="P11" s="66">
        <v>44791</v>
      </c>
      <c r="Q11" s="65"/>
      <c r="R11" s="69"/>
      <c r="S11" s="69"/>
      <c r="T11" s="65"/>
      <c r="U11" s="63">
        <v>4</v>
      </c>
      <c r="V11" s="101" t="s">
        <v>208</v>
      </c>
      <c r="W11" s="67" t="s">
        <v>211</v>
      </c>
      <c r="X11" s="65" t="s">
        <v>178</v>
      </c>
      <c r="Y11" s="65" t="s">
        <v>178</v>
      </c>
      <c r="Z11" s="65">
        <v>1</v>
      </c>
      <c r="AA11" s="100">
        <v>45017</v>
      </c>
      <c r="AB11" s="100">
        <v>45321</v>
      </c>
      <c r="AC11" s="65" t="s">
        <v>104</v>
      </c>
      <c r="AD11" s="103" t="s">
        <v>43</v>
      </c>
      <c r="AE11" s="92" t="s">
        <v>156</v>
      </c>
      <c r="AF11" s="111" t="str">
        <f t="shared" si="4"/>
        <v>A</v>
      </c>
      <c r="AG11" s="112">
        <f t="shared" si="0"/>
        <v>0</v>
      </c>
      <c r="AH11" s="113" t="s">
        <v>1148</v>
      </c>
      <c r="AI11" s="112">
        <v>0</v>
      </c>
      <c r="AJ11" s="113" t="s">
        <v>1151</v>
      </c>
      <c r="AK11" s="114">
        <v>45313</v>
      </c>
      <c r="AL11" s="115" t="s">
        <v>1150</v>
      </c>
      <c r="AM11" s="115"/>
      <c r="AN11" s="22">
        <f t="shared" si="1"/>
        <v>0</v>
      </c>
      <c r="AO11" s="22">
        <f t="shared" si="5"/>
        <v>1</v>
      </c>
      <c r="AP11" s="22">
        <f t="shared" si="6"/>
        <v>0</v>
      </c>
      <c r="AQ11" s="22">
        <f t="shared" si="2"/>
        <v>0</v>
      </c>
      <c r="AR11" s="22">
        <f t="shared" si="7"/>
        <v>0</v>
      </c>
      <c r="AS11" s="21">
        <f t="shared" si="3"/>
        <v>0</v>
      </c>
    </row>
    <row r="12" spans="1:45" s="20" customFormat="1" ht="45" customHeight="1" x14ac:dyDescent="0.25">
      <c r="A12" s="71">
        <v>8</v>
      </c>
      <c r="B12" s="64">
        <v>1395</v>
      </c>
      <c r="C12" s="63"/>
      <c r="D12" s="63"/>
      <c r="E12" s="65" t="s">
        <v>181</v>
      </c>
      <c r="F12" s="66">
        <v>44776</v>
      </c>
      <c r="G12" s="65" t="s">
        <v>101</v>
      </c>
      <c r="H12" s="65"/>
      <c r="I12" s="65" t="s">
        <v>202</v>
      </c>
      <c r="J12" s="67" t="s">
        <v>114</v>
      </c>
      <c r="K12" s="68" t="s">
        <v>59</v>
      </c>
      <c r="L12" s="68" t="s">
        <v>124</v>
      </c>
      <c r="M12" s="65" t="s">
        <v>57</v>
      </c>
      <c r="N12" s="65"/>
      <c r="O12" s="65"/>
      <c r="P12" s="66">
        <v>44791</v>
      </c>
      <c r="Q12" s="65"/>
      <c r="R12" s="69"/>
      <c r="S12" s="69"/>
      <c r="T12" s="65"/>
      <c r="U12" s="63">
        <v>1</v>
      </c>
      <c r="V12" s="101" t="s">
        <v>214</v>
      </c>
      <c r="W12" s="70" t="s">
        <v>317</v>
      </c>
      <c r="X12" s="65" t="s">
        <v>154</v>
      </c>
      <c r="Y12" s="65" t="s">
        <v>154</v>
      </c>
      <c r="Z12" s="65">
        <v>2</v>
      </c>
      <c r="AA12" s="100">
        <v>45047</v>
      </c>
      <c r="AB12" s="100">
        <v>45212</v>
      </c>
      <c r="AC12" s="65" t="s">
        <v>215</v>
      </c>
      <c r="AD12" s="103" t="s">
        <v>63</v>
      </c>
      <c r="AE12" s="93" t="s">
        <v>97</v>
      </c>
      <c r="AF12" s="111" t="str">
        <f t="shared" si="4"/>
        <v>C</v>
      </c>
      <c r="AG12" s="112">
        <f t="shared" si="0"/>
        <v>1</v>
      </c>
      <c r="AH12" s="113" t="s">
        <v>1283</v>
      </c>
      <c r="AI12" s="112">
        <v>1</v>
      </c>
      <c r="AJ12" s="113" t="s">
        <v>1274</v>
      </c>
      <c r="AK12" s="114">
        <v>45314</v>
      </c>
      <c r="AL12" s="115" t="s">
        <v>1275</v>
      </c>
      <c r="AM12" s="115"/>
      <c r="AN12" s="22">
        <f t="shared" si="1"/>
        <v>1</v>
      </c>
      <c r="AO12" s="22">
        <f t="shared" si="5"/>
        <v>0</v>
      </c>
      <c r="AP12" s="22">
        <f t="shared" si="6"/>
        <v>1</v>
      </c>
      <c r="AQ12" s="22">
        <f t="shared" si="2"/>
        <v>0</v>
      </c>
      <c r="AR12" s="22">
        <f t="shared" si="7"/>
        <v>1</v>
      </c>
      <c r="AS12" s="21">
        <f t="shared" si="3"/>
        <v>0</v>
      </c>
    </row>
    <row r="13" spans="1:45" s="20" customFormat="1" ht="45" customHeight="1" x14ac:dyDescent="0.25">
      <c r="A13" s="63">
        <v>9</v>
      </c>
      <c r="B13" s="64">
        <v>1396</v>
      </c>
      <c r="C13" s="63"/>
      <c r="D13" s="63"/>
      <c r="E13" s="65" t="s">
        <v>181</v>
      </c>
      <c r="F13" s="66">
        <v>44776</v>
      </c>
      <c r="G13" s="65" t="s">
        <v>101</v>
      </c>
      <c r="H13" s="65"/>
      <c r="I13" s="65" t="s">
        <v>56</v>
      </c>
      <c r="J13" s="67" t="s">
        <v>115</v>
      </c>
      <c r="K13" s="68" t="s">
        <v>59</v>
      </c>
      <c r="L13" s="68" t="s">
        <v>124</v>
      </c>
      <c r="M13" s="65" t="s">
        <v>57</v>
      </c>
      <c r="N13" s="65"/>
      <c r="O13" s="65"/>
      <c r="P13" s="66">
        <v>44791</v>
      </c>
      <c r="Q13" s="65"/>
      <c r="R13" s="69"/>
      <c r="S13" s="69"/>
      <c r="T13" s="65"/>
      <c r="U13" s="63">
        <v>3</v>
      </c>
      <c r="V13" s="101" t="s">
        <v>216</v>
      </c>
      <c r="W13" s="67" t="s">
        <v>217</v>
      </c>
      <c r="X13" s="65" t="s">
        <v>218</v>
      </c>
      <c r="Y13" s="65" t="s">
        <v>218</v>
      </c>
      <c r="Z13" s="65">
        <v>1</v>
      </c>
      <c r="AA13" s="100">
        <v>45170</v>
      </c>
      <c r="AB13" s="100">
        <v>45229</v>
      </c>
      <c r="AC13" s="65" t="s">
        <v>219</v>
      </c>
      <c r="AD13" s="103" t="s">
        <v>43</v>
      </c>
      <c r="AE13" s="92" t="s">
        <v>156</v>
      </c>
      <c r="AF13" s="111" t="str">
        <f t="shared" si="4"/>
        <v>C</v>
      </c>
      <c r="AG13" s="112">
        <f t="shared" si="0"/>
        <v>1</v>
      </c>
      <c r="AH13" s="113" t="s">
        <v>1152</v>
      </c>
      <c r="AI13" s="112">
        <v>1</v>
      </c>
      <c r="AJ13" s="113" t="s">
        <v>1153</v>
      </c>
      <c r="AK13" s="114">
        <v>45309</v>
      </c>
      <c r="AL13" s="115" t="s">
        <v>1154</v>
      </c>
      <c r="AM13" s="115"/>
      <c r="AN13" s="22">
        <f t="shared" si="1"/>
        <v>1</v>
      </c>
      <c r="AO13" s="22">
        <f t="shared" si="5"/>
        <v>0</v>
      </c>
      <c r="AP13" s="22">
        <f t="shared" si="6"/>
        <v>1</v>
      </c>
      <c r="AQ13" s="22">
        <f t="shared" si="2"/>
        <v>0</v>
      </c>
      <c r="AR13" s="22">
        <f t="shared" si="7"/>
        <v>1</v>
      </c>
      <c r="AS13" s="21">
        <f t="shared" si="3"/>
        <v>0</v>
      </c>
    </row>
    <row r="14" spans="1:45" s="20" customFormat="1" ht="45" customHeight="1" x14ac:dyDescent="0.25">
      <c r="A14" s="71">
        <v>10</v>
      </c>
      <c r="B14" s="64">
        <v>1400</v>
      </c>
      <c r="C14" s="63"/>
      <c r="D14" s="63"/>
      <c r="E14" s="65" t="s">
        <v>126</v>
      </c>
      <c r="F14" s="66"/>
      <c r="G14" s="65" t="s">
        <v>101</v>
      </c>
      <c r="H14" s="65" t="s">
        <v>203</v>
      </c>
      <c r="I14" s="65" t="s">
        <v>169</v>
      </c>
      <c r="J14" s="67" t="s">
        <v>116</v>
      </c>
      <c r="K14" s="68" t="s">
        <v>37</v>
      </c>
      <c r="L14" s="68" t="s">
        <v>125</v>
      </c>
      <c r="M14" s="65" t="s">
        <v>57</v>
      </c>
      <c r="N14" s="65"/>
      <c r="O14" s="65"/>
      <c r="P14" s="66">
        <v>44804</v>
      </c>
      <c r="Q14" s="65"/>
      <c r="R14" s="69"/>
      <c r="S14" s="69"/>
      <c r="T14" s="65"/>
      <c r="U14" s="63">
        <v>1</v>
      </c>
      <c r="V14" s="104" t="s">
        <v>116</v>
      </c>
      <c r="W14" s="67" t="s">
        <v>132</v>
      </c>
      <c r="X14" s="65" t="s">
        <v>133</v>
      </c>
      <c r="Y14" s="65" t="s">
        <v>133</v>
      </c>
      <c r="Z14" s="65">
        <v>1</v>
      </c>
      <c r="AA14" s="100">
        <v>44835</v>
      </c>
      <c r="AB14" s="100">
        <v>45291</v>
      </c>
      <c r="AC14" s="65" t="s">
        <v>135</v>
      </c>
      <c r="AD14" s="103" t="s">
        <v>134</v>
      </c>
      <c r="AE14" s="93" t="s">
        <v>98</v>
      </c>
      <c r="AF14" s="111" t="str">
        <f t="shared" si="4"/>
        <v>C</v>
      </c>
      <c r="AG14" s="112">
        <f t="shared" si="0"/>
        <v>1</v>
      </c>
      <c r="AH14" s="113" t="s">
        <v>974</v>
      </c>
      <c r="AI14" s="112">
        <v>1</v>
      </c>
      <c r="AJ14" s="113" t="s">
        <v>975</v>
      </c>
      <c r="AK14" s="114">
        <v>45308</v>
      </c>
      <c r="AL14" s="115"/>
      <c r="AM14" s="115"/>
      <c r="AN14" s="22">
        <f t="shared" si="1"/>
        <v>1</v>
      </c>
      <c r="AO14" s="22">
        <f t="shared" si="5"/>
        <v>0</v>
      </c>
      <c r="AP14" s="22">
        <f t="shared" si="6"/>
        <v>1</v>
      </c>
      <c r="AQ14" s="22">
        <f t="shared" si="2"/>
        <v>0</v>
      </c>
      <c r="AR14" s="22">
        <f t="shared" si="7"/>
        <v>1</v>
      </c>
      <c r="AS14" s="21">
        <f t="shared" si="3"/>
        <v>0</v>
      </c>
    </row>
    <row r="15" spans="1:45" s="20" customFormat="1" ht="45" customHeight="1" x14ac:dyDescent="0.25">
      <c r="A15" s="63">
        <v>11</v>
      </c>
      <c r="B15" s="64">
        <v>1402</v>
      </c>
      <c r="C15" s="63"/>
      <c r="D15" s="63"/>
      <c r="E15" s="65" t="s">
        <v>126</v>
      </c>
      <c r="F15" s="66"/>
      <c r="G15" s="65" t="s">
        <v>100</v>
      </c>
      <c r="H15" s="65" t="s">
        <v>204</v>
      </c>
      <c r="I15" s="65" t="s">
        <v>169</v>
      </c>
      <c r="J15" s="67" t="s">
        <v>117</v>
      </c>
      <c r="K15" s="68" t="s">
        <v>37</v>
      </c>
      <c r="L15" s="68" t="s">
        <v>125</v>
      </c>
      <c r="M15" s="65" t="s">
        <v>33</v>
      </c>
      <c r="N15" s="65"/>
      <c r="O15" s="65" t="s">
        <v>316</v>
      </c>
      <c r="P15" s="66">
        <v>44804</v>
      </c>
      <c r="Q15" s="65"/>
      <c r="R15" s="69"/>
      <c r="S15" s="69"/>
      <c r="T15" s="65"/>
      <c r="U15" s="63">
        <v>1</v>
      </c>
      <c r="V15" s="104" t="s">
        <v>139</v>
      </c>
      <c r="W15" s="70" t="s">
        <v>140</v>
      </c>
      <c r="X15" s="65" t="s">
        <v>133</v>
      </c>
      <c r="Y15" s="65" t="s">
        <v>133</v>
      </c>
      <c r="Z15" s="65">
        <v>1</v>
      </c>
      <c r="AA15" s="100">
        <v>44835</v>
      </c>
      <c r="AB15" s="100">
        <v>45289</v>
      </c>
      <c r="AC15" s="65" t="s">
        <v>135</v>
      </c>
      <c r="AD15" s="103" t="s">
        <v>134</v>
      </c>
      <c r="AE15" s="93" t="s">
        <v>98</v>
      </c>
      <c r="AF15" s="111" t="str">
        <f t="shared" si="4"/>
        <v>C</v>
      </c>
      <c r="AG15" s="112">
        <f t="shared" si="0"/>
        <v>1</v>
      </c>
      <c r="AH15" s="113" t="s">
        <v>976</v>
      </c>
      <c r="AI15" s="112">
        <v>1</v>
      </c>
      <c r="AJ15" s="113" t="s">
        <v>977</v>
      </c>
      <c r="AK15" s="114">
        <v>45308</v>
      </c>
      <c r="AL15" s="115"/>
      <c r="AM15" s="115"/>
      <c r="AN15" s="22">
        <f t="shared" si="1"/>
        <v>1</v>
      </c>
      <c r="AO15" s="22">
        <f t="shared" si="5"/>
        <v>0</v>
      </c>
      <c r="AP15" s="22">
        <f t="shared" si="6"/>
        <v>1</v>
      </c>
      <c r="AQ15" s="22">
        <f t="shared" si="2"/>
        <v>0</v>
      </c>
      <c r="AR15" s="22">
        <f t="shared" si="7"/>
        <v>1</v>
      </c>
      <c r="AS15" s="21">
        <f t="shared" si="3"/>
        <v>0</v>
      </c>
    </row>
    <row r="16" spans="1:45" s="20" customFormat="1" ht="45" customHeight="1" x14ac:dyDescent="0.25">
      <c r="A16" s="71">
        <v>12</v>
      </c>
      <c r="B16" s="64">
        <v>1406</v>
      </c>
      <c r="C16" s="63"/>
      <c r="D16" s="63"/>
      <c r="E16" s="65" t="s">
        <v>126</v>
      </c>
      <c r="F16" s="66"/>
      <c r="G16" s="65" t="s">
        <v>100</v>
      </c>
      <c r="H16" s="65" t="s">
        <v>127</v>
      </c>
      <c r="I16" s="65" t="s">
        <v>169</v>
      </c>
      <c r="J16" s="67" t="s">
        <v>118</v>
      </c>
      <c r="K16" s="68" t="s">
        <v>37</v>
      </c>
      <c r="L16" s="68" t="s">
        <v>125</v>
      </c>
      <c r="M16" s="65" t="s">
        <v>33</v>
      </c>
      <c r="N16" s="65"/>
      <c r="O16" s="65"/>
      <c r="P16" s="66">
        <v>44804</v>
      </c>
      <c r="Q16" s="65"/>
      <c r="R16" s="69"/>
      <c r="S16" s="69"/>
      <c r="T16" s="65"/>
      <c r="U16" s="63">
        <v>2</v>
      </c>
      <c r="V16" s="104" t="s">
        <v>142</v>
      </c>
      <c r="W16" s="67" t="s">
        <v>143</v>
      </c>
      <c r="X16" s="65" t="s">
        <v>141</v>
      </c>
      <c r="Y16" s="65" t="s">
        <v>141</v>
      </c>
      <c r="Z16" s="65">
        <v>1</v>
      </c>
      <c r="AA16" s="100">
        <v>44835</v>
      </c>
      <c r="AB16" s="100">
        <v>45291</v>
      </c>
      <c r="AC16" s="65" t="s">
        <v>135</v>
      </c>
      <c r="AD16" s="103" t="s">
        <v>134</v>
      </c>
      <c r="AE16" s="92" t="s">
        <v>98</v>
      </c>
      <c r="AF16" s="111" t="str">
        <f t="shared" si="4"/>
        <v>C</v>
      </c>
      <c r="AG16" s="112">
        <f t="shared" si="0"/>
        <v>1</v>
      </c>
      <c r="AH16" s="113" t="s">
        <v>978</v>
      </c>
      <c r="AI16" s="112">
        <v>1</v>
      </c>
      <c r="AJ16" s="113" t="s">
        <v>975</v>
      </c>
      <c r="AK16" s="114">
        <v>45308</v>
      </c>
      <c r="AL16" s="115"/>
      <c r="AM16" s="115"/>
      <c r="AN16" s="22">
        <f t="shared" si="1"/>
        <v>1</v>
      </c>
      <c r="AO16" s="22">
        <f t="shared" si="5"/>
        <v>0</v>
      </c>
      <c r="AP16" s="22">
        <f t="shared" si="6"/>
        <v>1</v>
      </c>
      <c r="AQ16" s="22">
        <f t="shared" si="2"/>
        <v>0</v>
      </c>
      <c r="AR16" s="22">
        <f t="shared" si="7"/>
        <v>1</v>
      </c>
      <c r="AS16" s="21">
        <f t="shared" si="3"/>
        <v>0</v>
      </c>
    </row>
    <row r="17" spans="1:45" s="20" customFormat="1" ht="45" customHeight="1" x14ac:dyDescent="0.25">
      <c r="A17" s="63">
        <v>13</v>
      </c>
      <c r="B17" s="64">
        <v>1410</v>
      </c>
      <c r="C17" s="63"/>
      <c r="D17" s="63"/>
      <c r="E17" s="65" t="s">
        <v>126</v>
      </c>
      <c r="F17" s="66"/>
      <c r="G17" s="65" t="s">
        <v>100</v>
      </c>
      <c r="H17" s="65" t="s">
        <v>128</v>
      </c>
      <c r="I17" s="65" t="s">
        <v>169</v>
      </c>
      <c r="J17" s="67" t="s">
        <v>119</v>
      </c>
      <c r="K17" s="68" t="s">
        <v>37</v>
      </c>
      <c r="L17" s="68" t="s">
        <v>125</v>
      </c>
      <c r="M17" s="65" t="s">
        <v>33</v>
      </c>
      <c r="N17" s="65"/>
      <c r="O17" s="65" t="s">
        <v>420</v>
      </c>
      <c r="P17" s="66">
        <v>44804</v>
      </c>
      <c r="Q17" s="65"/>
      <c r="R17" s="69"/>
      <c r="S17" s="69"/>
      <c r="T17" s="65"/>
      <c r="U17" s="63">
        <v>3</v>
      </c>
      <c r="V17" s="104" t="s">
        <v>144</v>
      </c>
      <c r="W17" s="67" t="s">
        <v>145</v>
      </c>
      <c r="X17" s="65" t="s">
        <v>146</v>
      </c>
      <c r="Y17" s="65" t="s">
        <v>146</v>
      </c>
      <c r="Z17" s="65">
        <v>1</v>
      </c>
      <c r="AA17" s="100">
        <v>44834</v>
      </c>
      <c r="AB17" s="100">
        <v>45657</v>
      </c>
      <c r="AC17" s="65" t="s">
        <v>135</v>
      </c>
      <c r="AD17" s="103" t="s">
        <v>134</v>
      </c>
      <c r="AE17" s="92" t="s">
        <v>98</v>
      </c>
      <c r="AF17" s="111" t="str">
        <f t="shared" si="4"/>
        <v>A</v>
      </c>
      <c r="AG17" s="112">
        <f t="shared" si="0"/>
        <v>0.72</v>
      </c>
      <c r="AH17" s="113" t="s">
        <v>979</v>
      </c>
      <c r="AI17" s="112">
        <v>0.72</v>
      </c>
      <c r="AJ17" s="113" t="s">
        <v>980</v>
      </c>
      <c r="AK17" s="114">
        <v>45308</v>
      </c>
      <c r="AL17" s="115"/>
      <c r="AM17" s="115"/>
      <c r="AN17" s="22">
        <f t="shared" si="1"/>
        <v>0</v>
      </c>
      <c r="AO17" s="22">
        <f t="shared" si="5"/>
        <v>1</v>
      </c>
      <c r="AP17" s="22">
        <f t="shared" si="6"/>
        <v>0</v>
      </c>
      <c r="AQ17" s="22">
        <f t="shared" si="2"/>
        <v>0</v>
      </c>
      <c r="AR17" s="22">
        <f t="shared" si="7"/>
        <v>0</v>
      </c>
      <c r="AS17" s="21">
        <f t="shared" si="3"/>
        <v>0</v>
      </c>
    </row>
    <row r="18" spans="1:45" s="20" customFormat="1" ht="45" customHeight="1" x14ac:dyDescent="0.25">
      <c r="A18" s="71">
        <v>14</v>
      </c>
      <c r="B18" s="64">
        <v>1413</v>
      </c>
      <c r="C18" s="63"/>
      <c r="D18" s="63"/>
      <c r="E18" s="65" t="s">
        <v>126</v>
      </c>
      <c r="F18" s="66"/>
      <c r="G18" s="65" t="s">
        <v>100</v>
      </c>
      <c r="H18" s="65" t="s">
        <v>205</v>
      </c>
      <c r="I18" s="65" t="s">
        <v>169</v>
      </c>
      <c r="J18" s="67" t="s">
        <v>120</v>
      </c>
      <c r="K18" s="68" t="s">
        <v>37</v>
      </c>
      <c r="L18" s="68" t="s">
        <v>125</v>
      </c>
      <c r="M18" s="65" t="s">
        <v>33</v>
      </c>
      <c r="N18" s="65"/>
      <c r="O18" s="65"/>
      <c r="P18" s="66">
        <v>44804</v>
      </c>
      <c r="Q18" s="65"/>
      <c r="R18" s="69"/>
      <c r="S18" s="69"/>
      <c r="T18" s="65"/>
      <c r="U18" s="63">
        <v>1</v>
      </c>
      <c r="V18" s="101" t="s">
        <v>120</v>
      </c>
      <c r="W18" s="67" t="s">
        <v>147</v>
      </c>
      <c r="X18" s="65" t="s">
        <v>133</v>
      </c>
      <c r="Y18" s="65" t="s">
        <v>133</v>
      </c>
      <c r="Z18" s="65">
        <v>1</v>
      </c>
      <c r="AA18" s="100">
        <v>44835</v>
      </c>
      <c r="AB18" s="100">
        <v>45291</v>
      </c>
      <c r="AC18" s="65" t="s">
        <v>135</v>
      </c>
      <c r="AD18" s="103" t="s">
        <v>134</v>
      </c>
      <c r="AE18" s="93" t="s">
        <v>98</v>
      </c>
      <c r="AF18" s="111" t="str">
        <f t="shared" si="4"/>
        <v>C</v>
      </c>
      <c r="AG18" s="112">
        <f t="shared" si="0"/>
        <v>1</v>
      </c>
      <c r="AH18" s="113" t="s">
        <v>974</v>
      </c>
      <c r="AI18" s="112">
        <v>1</v>
      </c>
      <c r="AJ18" s="113" t="s">
        <v>975</v>
      </c>
      <c r="AK18" s="114">
        <v>45308</v>
      </c>
      <c r="AL18" s="115"/>
      <c r="AM18" s="115"/>
      <c r="AN18" s="22">
        <f t="shared" si="1"/>
        <v>1</v>
      </c>
      <c r="AO18" s="22">
        <f t="shared" si="5"/>
        <v>0</v>
      </c>
      <c r="AP18" s="22">
        <f t="shared" si="6"/>
        <v>1</v>
      </c>
      <c r="AQ18" s="22">
        <f t="shared" si="2"/>
        <v>0</v>
      </c>
      <c r="AR18" s="22">
        <f t="shared" si="7"/>
        <v>1</v>
      </c>
      <c r="AS18" s="21">
        <f t="shared" si="3"/>
        <v>0</v>
      </c>
    </row>
    <row r="19" spans="1:45" s="20" customFormat="1" ht="45" customHeight="1" x14ac:dyDescent="0.25">
      <c r="A19" s="63">
        <v>15</v>
      </c>
      <c r="B19" s="64">
        <v>1414</v>
      </c>
      <c r="C19" s="63"/>
      <c r="D19" s="63"/>
      <c r="E19" s="65" t="s">
        <v>126</v>
      </c>
      <c r="F19" s="66"/>
      <c r="G19" s="65" t="s">
        <v>100</v>
      </c>
      <c r="H19" s="65" t="s">
        <v>129</v>
      </c>
      <c r="I19" s="65" t="s">
        <v>169</v>
      </c>
      <c r="J19" s="67" t="s">
        <v>121</v>
      </c>
      <c r="K19" s="68" t="s">
        <v>37</v>
      </c>
      <c r="L19" s="68" t="s">
        <v>125</v>
      </c>
      <c r="M19" s="65" t="s">
        <v>33</v>
      </c>
      <c r="N19" s="65"/>
      <c r="O19" s="65" t="s">
        <v>420</v>
      </c>
      <c r="P19" s="66">
        <v>44804</v>
      </c>
      <c r="Q19" s="65"/>
      <c r="R19" s="69"/>
      <c r="S19" s="69"/>
      <c r="T19" s="65"/>
      <c r="U19" s="63">
        <v>3</v>
      </c>
      <c r="V19" s="104" t="s">
        <v>148</v>
      </c>
      <c r="W19" s="67" t="s">
        <v>149</v>
      </c>
      <c r="X19" s="65" t="s">
        <v>146</v>
      </c>
      <c r="Y19" s="65" t="s">
        <v>146</v>
      </c>
      <c r="Z19" s="65">
        <v>1</v>
      </c>
      <c r="AA19" s="100">
        <v>44819</v>
      </c>
      <c r="AB19" s="100">
        <v>45657</v>
      </c>
      <c r="AC19" s="65" t="s">
        <v>135</v>
      </c>
      <c r="AD19" s="103" t="s">
        <v>134</v>
      </c>
      <c r="AE19" s="93" t="s">
        <v>98</v>
      </c>
      <c r="AF19" s="111" t="str">
        <f t="shared" si="4"/>
        <v>A</v>
      </c>
      <c r="AG19" s="112">
        <f t="shared" si="0"/>
        <v>0.72</v>
      </c>
      <c r="AH19" s="113" t="s">
        <v>979</v>
      </c>
      <c r="AI19" s="112">
        <v>0.72</v>
      </c>
      <c r="AJ19" s="113" t="s">
        <v>980</v>
      </c>
      <c r="AK19" s="114">
        <v>45308</v>
      </c>
      <c r="AL19" s="115"/>
      <c r="AM19" s="115"/>
      <c r="AN19" s="22">
        <f t="shared" si="1"/>
        <v>0</v>
      </c>
      <c r="AO19" s="22">
        <f t="shared" si="5"/>
        <v>1</v>
      </c>
      <c r="AP19" s="22">
        <f t="shared" si="6"/>
        <v>0</v>
      </c>
      <c r="AQ19" s="22">
        <f t="shared" si="2"/>
        <v>0</v>
      </c>
      <c r="AR19" s="22">
        <f t="shared" si="7"/>
        <v>0</v>
      </c>
      <c r="AS19" s="21">
        <f t="shared" si="3"/>
        <v>0</v>
      </c>
    </row>
    <row r="20" spans="1:45" s="20" customFormat="1" ht="45" customHeight="1" x14ac:dyDescent="0.25">
      <c r="A20" s="71">
        <v>16</v>
      </c>
      <c r="B20" s="64">
        <v>1415</v>
      </c>
      <c r="C20" s="63"/>
      <c r="D20" s="63"/>
      <c r="E20" s="65" t="s">
        <v>126</v>
      </c>
      <c r="F20" s="66"/>
      <c r="G20" s="65" t="s">
        <v>100</v>
      </c>
      <c r="H20" s="65" t="s">
        <v>206</v>
      </c>
      <c r="I20" s="65" t="s">
        <v>169</v>
      </c>
      <c r="J20" s="67" t="s">
        <v>122</v>
      </c>
      <c r="K20" s="68" t="s">
        <v>37</v>
      </c>
      <c r="L20" s="68" t="s">
        <v>125</v>
      </c>
      <c r="M20" s="65" t="s">
        <v>33</v>
      </c>
      <c r="N20" s="65"/>
      <c r="O20" s="65" t="s">
        <v>418</v>
      </c>
      <c r="P20" s="66">
        <v>44804</v>
      </c>
      <c r="Q20" s="65"/>
      <c r="R20" s="69"/>
      <c r="S20" s="69"/>
      <c r="T20" s="65"/>
      <c r="U20" s="63">
        <v>1</v>
      </c>
      <c r="V20" s="101" t="s">
        <v>122</v>
      </c>
      <c r="W20" s="67" t="s">
        <v>150</v>
      </c>
      <c r="X20" s="65" t="s">
        <v>151</v>
      </c>
      <c r="Y20" s="65" t="s">
        <v>151</v>
      </c>
      <c r="Z20" s="65">
        <v>1</v>
      </c>
      <c r="AA20" s="100">
        <v>44835</v>
      </c>
      <c r="AB20" s="100">
        <v>45291</v>
      </c>
      <c r="AC20" s="65" t="s">
        <v>135</v>
      </c>
      <c r="AD20" s="103" t="s">
        <v>134</v>
      </c>
      <c r="AE20" s="93" t="s">
        <v>98</v>
      </c>
      <c r="AF20" s="111" t="str">
        <f t="shared" si="4"/>
        <v>C</v>
      </c>
      <c r="AG20" s="112">
        <f t="shared" si="0"/>
        <v>1</v>
      </c>
      <c r="AH20" s="113" t="s">
        <v>974</v>
      </c>
      <c r="AI20" s="112">
        <v>1</v>
      </c>
      <c r="AJ20" s="113" t="s">
        <v>975</v>
      </c>
      <c r="AK20" s="114">
        <v>45308</v>
      </c>
      <c r="AL20" s="115"/>
      <c r="AM20" s="115"/>
      <c r="AN20" s="22">
        <f t="shared" si="1"/>
        <v>1</v>
      </c>
      <c r="AO20" s="22">
        <f t="shared" si="5"/>
        <v>0</v>
      </c>
      <c r="AP20" s="22">
        <f t="shared" si="6"/>
        <v>1</v>
      </c>
      <c r="AQ20" s="22">
        <f t="shared" si="2"/>
        <v>0</v>
      </c>
      <c r="AR20" s="22">
        <f t="shared" si="7"/>
        <v>1</v>
      </c>
      <c r="AS20" s="21">
        <f t="shared" si="3"/>
        <v>0</v>
      </c>
    </row>
    <row r="21" spans="1:45" s="20" customFormat="1" ht="45" customHeight="1" x14ac:dyDescent="0.25">
      <c r="A21" s="63">
        <v>17</v>
      </c>
      <c r="B21" s="64">
        <v>1417</v>
      </c>
      <c r="C21" s="63"/>
      <c r="D21" s="63"/>
      <c r="E21" s="65" t="s">
        <v>126</v>
      </c>
      <c r="F21" s="66"/>
      <c r="G21" s="65" t="s">
        <v>100</v>
      </c>
      <c r="H21" s="65" t="s">
        <v>207</v>
      </c>
      <c r="I21" s="65" t="s">
        <v>169</v>
      </c>
      <c r="J21" s="67" t="s">
        <v>123</v>
      </c>
      <c r="K21" s="68" t="s">
        <v>37</v>
      </c>
      <c r="L21" s="68" t="s">
        <v>125</v>
      </c>
      <c r="M21" s="65" t="s">
        <v>33</v>
      </c>
      <c r="N21" s="65"/>
      <c r="O21" s="65" t="s">
        <v>419</v>
      </c>
      <c r="P21" s="66">
        <v>44804</v>
      </c>
      <c r="Q21" s="65"/>
      <c r="R21" s="69"/>
      <c r="S21" s="69"/>
      <c r="T21" s="65"/>
      <c r="U21" s="63">
        <v>1</v>
      </c>
      <c r="V21" s="104" t="s">
        <v>153</v>
      </c>
      <c r="W21" s="67" t="s">
        <v>152</v>
      </c>
      <c r="X21" s="65" t="s">
        <v>141</v>
      </c>
      <c r="Y21" s="65" t="s">
        <v>141</v>
      </c>
      <c r="Z21" s="65">
        <v>1</v>
      </c>
      <c r="AA21" s="100">
        <v>44835</v>
      </c>
      <c r="AB21" s="100">
        <v>45291</v>
      </c>
      <c r="AC21" s="65" t="s">
        <v>135</v>
      </c>
      <c r="AD21" s="103" t="s">
        <v>134</v>
      </c>
      <c r="AE21" s="93" t="s">
        <v>98</v>
      </c>
      <c r="AF21" s="111" t="str">
        <f t="shared" si="4"/>
        <v>C</v>
      </c>
      <c r="AG21" s="112">
        <f t="shared" si="0"/>
        <v>1</v>
      </c>
      <c r="AH21" s="113" t="s">
        <v>978</v>
      </c>
      <c r="AI21" s="112">
        <v>1</v>
      </c>
      <c r="AJ21" s="113" t="s">
        <v>977</v>
      </c>
      <c r="AK21" s="114">
        <v>45308</v>
      </c>
      <c r="AL21" s="115"/>
      <c r="AM21" s="115"/>
      <c r="AN21" s="22">
        <f t="shared" si="1"/>
        <v>1</v>
      </c>
      <c r="AO21" s="22">
        <f t="shared" si="5"/>
        <v>0</v>
      </c>
      <c r="AP21" s="22">
        <f t="shared" si="6"/>
        <v>1</v>
      </c>
      <c r="AQ21" s="22">
        <f t="shared" si="2"/>
        <v>0</v>
      </c>
      <c r="AR21" s="22">
        <f t="shared" si="7"/>
        <v>1</v>
      </c>
      <c r="AS21" s="21">
        <f t="shared" si="3"/>
        <v>0</v>
      </c>
    </row>
    <row r="22" spans="1:45" s="20" customFormat="1" ht="45" customHeight="1" x14ac:dyDescent="0.25">
      <c r="A22" s="71">
        <v>18</v>
      </c>
      <c r="B22" s="64">
        <v>1445</v>
      </c>
      <c r="C22" s="63"/>
      <c r="D22" s="63"/>
      <c r="E22" s="65" t="s">
        <v>230</v>
      </c>
      <c r="F22" s="66"/>
      <c r="G22" s="65" t="s">
        <v>101</v>
      </c>
      <c r="H22" s="65" t="s">
        <v>243</v>
      </c>
      <c r="I22" s="65" t="s">
        <v>202</v>
      </c>
      <c r="J22" s="70" t="s">
        <v>182</v>
      </c>
      <c r="K22" s="68" t="s">
        <v>37</v>
      </c>
      <c r="L22" s="68" t="s">
        <v>125</v>
      </c>
      <c r="M22" s="65" t="s">
        <v>57</v>
      </c>
      <c r="N22" s="65"/>
      <c r="O22" s="65" t="s">
        <v>864</v>
      </c>
      <c r="P22" s="66">
        <v>44839</v>
      </c>
      <c r="Q22" s="65"/>
      <c r="R22" s="69"/>
      <c r="S22" s="69"/>
      <c r="T22" s="65"/>
      <c r="U22" s="63">
        <v>1</v>
      </c>
      <c r="V22" s="101" t="s">
        <v>185</v>
      </c>
      <c r="W22" s="67" t="s">
        <v>183</v>
      </c>
      <c r="X22" s="65" t="s">
        <v>179</v>
      </c>
      <c r="Y22" s="65" t="s">
        <v>179</v>
      </c>
      <c r="Z22" s="65">
        <v>2</v>
      </c>
      <c r="AA22" s="100">
        <v>44839</v>
      </c>
      <c r="AB22" s="100">
        <v>45381</v>
      </c>
      <c r="AC22" s="65" t="s">
        <v>137</v>
      </c>
      <c r="AD22" s="103" t="s">
        <v>63</v>
      </c>
      <c r="AE22" s="92" t="s">
        <v>95</v>
      </c>
      <c r="AF22" s="111" t="str">
        <f t="shared" si="4"/>
        <v>A</v>
      </c>
      <c r="AG22" s="112">
        <f t="shared" si="0"/>
        <v>0.95</v>
      </c>
      <c r="AH22" s="113" t="s">
        <v>1123</v>
      </c>
      <c r="AI22" s="112">
        <v>0.95</v>
      </c>
      <c r="AJ22" s="113" t="s">
        <v>1123</v>
      </c>
      <c r="AK22" s="114">
        <v>45313</v>
      </c>
      <c r="AL22" s="115" t="s">
        <v>1124</v>
      </c>
      <c r="AM22" s="115" t="s">
        <v>1125</v>
      </c>
      <c r="AN22" s="22">
        <f t="shared" si="1"/>
        <v>0</v>
      </c>
      <c r="AO22" s="22">
        <f t="shared" si="5"/>
        <v>1</v>
      </c>
      <c r="AP22" s="22">
        <f t="shared" si="6"/>
        <v>0</v>
      </c>
      <c r="AQ22" s="22">
        <f t="shared" si="2"/>
        <v>0</v>
      </c>
      <c r="AR22" s="22">
        <f t="shared" si="7"/>
        <v>0</v>
      </c>
      <c r="AS22" s="21">
        <f t="shared" si="3"/>
        <v>0</v>
      </c>
    </row>
    <row r="23" spans="1:45" s="20" customFormat="1" ht="45" customHeight="1" x14ac:dyDescent="0.25">
      <c r="A23" s="63">
        <v>19</v>
      </c>
      <c r="B23" s="64">
        <v>1445</v>
      </c>
      <c r="C23" s="63"/>
      <c r="D23" s="63"/>
      <c r="E23" s="65" t="s">
        <v>230</v>
      </c>
      <c r="F23" s="66"/>
      <c r="G23" s="65" t="s">
        <v>101</v>
      </c>
      <c r="H23" s="65" t="s">
        <v>243</v>
      </c>
      <c r="I23" s="65" t="s">
        <v>202</v>
      </c>
      <c r="J23" s="70" t="s">
        <v>182</v>
      </c>
      <c r="K23" s="68" t="s">
        <v>37</v>
      </c>
      <c r="L23" s="68" t="s">
        <v>125</v>
      </c>
      <c r="M23" s="65" t="s">
        <v>57</v>
      </c>
      <c r="N23" s="65"/>
      <c r="O23" s="65"/>
      <c r="P23" s="66">
        <v>44839</v>
      </c>
      <c r="Q23" s="65"/>
      <c r="R23" s="69"/>
      <c r="S23" s="69"/>
      <c r="T23" s="65"/>
      <c r="U23" s="63">
        <v>2</v>
      </c>
      <c r="V23" s="101" t="s">
        <v>185</v>
      </c>
      <c r="W23" s="67" t="s">
        <v>184</v>
      </c>
      <c r="X23" s="65" t="s">
        <v>176</v>
      </c>
      <c r="Y23" s="65" t="s">
        <v>176</v>
      </c>
      <c r="Z23" s="65">
        <v>1</v>
      </c>
      <c r="AA23" s="100">
        <v>44839</v>
      </c>
      <c r="AB23" s="100">
        <v>45381</v>
      </c>
      <c r="AC23" s="65" t="s">
        <v>137</v>
      </c>
      <c r="AD23" s="103" t="s">
        <v>63</v>
      </c>
      <c r="AE23" s="92" t="s">
        <v>95</v>
      </c>
      <c r="AF23" s="111" t="str">
        <f t="shared" si="4"/>
        <v>A</v>
      </c>
      <c r="AG23" s="112">
        <f t="shared" si="0"/>
        <v>0.5</v>
      </c>
      <c r="AH23" s="113" t="s">
        <v>1126</v>
      </c>
      <c r="AI23" s="112">
        <v>0.5</v>
      </c>
      <c r="AJ23" s="113" t="s">
        <v>1126</v>
      </c>
      <c r="AK23" s="114">
        <v>45313</v>
      </c>
      <c r="AL23" s="115" t="s">
        <v>1124</v>
      </c>
      <c r="AM23" s="115" t="s">
        <v>1125</v>
      </c>
      <c r="AN23" s="22">
        <f t="shared" si="1"/>
        <v>0</v>
      </c>
      <c r="AO23" s="22">
        <f t="shared" si="5"/>
        <v>1</v>
      </c>
      <c r="AP23" s="22">
        <f t="shared" si="6"/>
        <v>0</v>
      </c>
      <c r="AQ23" s="22">
        <f t="shared" si="2"/>
        <v>0</v>
      </c>
      <c r="AR23" s="22">
        <f t="shared" si="7"/>
        <v>0</v>
      </c>
      <c r="AS23" s="21">
        <f t="shared" si="3"/>
        <v>0</v>
      </c>
    </row>
    <row r="24" spans="1:45" s="20" customFormat="1" ht="45" customHeight="1" x14ac:dyDescent="0.25">
      <c r="A24" s="71">
        <v>20</v>
      </c>
      <c r="B24" s="64">
        <v>1447</v>
      </c>
      <c r="C24" s="63"/>
      <c r="D24" s="63"/>
      <c r="E24" s="65" t="s">
        <v>230</v>
      </c>
      <c r="F24" s="66"/>
      <c r="G24" s="65" t="s">
        <v>101</v>
      </c>
      <c r="H24" s="65" t="s">
        <v>242</v>
      </c>
      <c r="I24" s="65" t="s">
        <v>202</v>
      </c>
      <c r="J24" s="70" t="s">
        <v>186</v>
      </c>
      <c r="K24" s="68" t="s">
        <v>37</v>
      </c>
      <c r="L24" s="68" t="s">
        <v>125</v>
      </c>
      <c r="M24" s="65" t="s">
        <v>57</v>
      </c>
      <c r="N24" s="65"/>
      <c r="O24" s="65"/>
      <c r="P24" s="66">
        <v>44839</v>
      </c>
      <c r="Q24" s="65"/>
      <c r="R24" s="69"/>
      <c r="S24" s="69"/>
      <c r="T24" s="65"/>
      <c r="U24" s="63">
        <v>1</v>
      </c>
      <c r="V24" s="101" t="s">
        <v>795</v>
      </c>
      <c r="W24" s="67" t="s">
        <v>798</v>
      </c>
      <c r="X24" s="65" t="s">
        <v>801</v>
      </c>
      <c r="Y24" s="65" t="s">
        <v>801</v>
      </c>
      <c r="Z24" s="65">
        <v>1</v>
      </c>
      <c r="AA24" s="100">
        <v>44925</v>
      </c>
      <c r="AB24" s="100">
        <v>45291</v>
      </c>
      <c r="AC24" s="65" t="s">
        <v>349</v>
      </c>
      <c r="AD24" s="103" t="s">
        <v>63</v>
      </c>
      <c r="AE24" s="93" t="s">
        <v>97</v>
      </c>
      <c r="AF24" s="111" t="str">
        <f t="shared" si="4"/>
        <v>C</v>
      </c>
      <c r="AG24" s="112">
        <f t="shared" si="0"/>
        <v>1</v>
      </c>
      <c r="AH24" s="113" t="s">
        <v>1276</v>
      </c>
      <c r="AI24" s="112">
        <v>1</v>
      </c>
      <c r="AJ24" s="113" t="s">
        <v>1277</v>
      </c>
      <c r="AK24" s="114">
        <v>45314</v>
      </c>
      <c r="AL24" s="115" t="s">
        <v>1278</v>
      </c>
      <c r="AM24" s="115"/>
      <c r="AN24" s="22">
        <f t="shared" si="1"/>
        <v>1</v>
      </c>
      <c r="AO24" s="22">
        <f t="shared" si="5"/>
        <v>0</v>
      </c>
      <c r="AP24" s="22">
        <f t="shared" si="6"/>
        <v>1</v>
      </c>
      <c r="AQ24" s="22">
        <f t="shared" si="2"/>
        <v>0</v>
      </c>
      <c r="AR24" s="22">
        <f t="shared" si="7"/>
        <v>1</v>
      </c>
      <c r="AS24" s="21">
        <f t="shared" si="3"/>
        <v>0</v>
      </c>
    </row>
    <row r="25" spans="1:45" s="20" customFormat="1" ht="45" customHeight="1" x14ac:dyDescent="0.25">
      <c r="A25" s="63">
        <v>21</v>
      </c>
      <c r="B25" s="64">
        <v>1447</v>
      </c>
      <c r="C25" s="63"/>
      <c r="D25" s="63"/>
      <c r="E25" s="65" t="s">
        <v>230</v>
      </c>
      <c r="F25" s="66"/>
      <c r="G25" s="65" t="s">
        <v>101</v>
      </c>
      <c r="H25" s="65" t="s">
        <v>242</v>
      </c>
      <c r="I25" s="65" t="s">
        <v>202</v>
      </c>
      <c r="J25" s="70" t="s">
        <v>186</v>
      </c>
      <c r="K25" s="68" t="s">
        <v>37</v>
      </c>
      <c r="L25" s="68" t="s">
        <v>125</v>
      </c>
      <c r="M25" s="65" t="s">
        <v>57</v>
      </c>
      <c r="N25" s="65"/>
      <c r="O25" s="65"/>
      <c r="P25" s="66">
        <v>44839</v>
      </c>
      <c r="Q25" s="65"/>
      <c r="R25" s="69"/>
      <c r="S25" s="69"/>
      <c r="T25" s="65"/>
      <c r="U25" s="63">
        <v>2</v>
      </c>
      <c r="V25" s="101" t="s">
        <v>796</v>
      </c>
      <c r="W25" s="67" t="s">
        <v>799</v>
      </c>
      <c r="X25" s="65" t="s">
        <v>802</v>
      </c>
      <c r="Y25" s="65" t="s">
        <v>802</v>
      </c>
      <c r="Z25" s="65">
        <v>1</v>
      </c>
      <c r="AA25" s="100">
        <v>45211</v>
      </c>
      <c r="AB25" s="100">
        <v>45289</v>
      </c>
      <c r="AC25" s="65" t="s">
        <v>349</v>
      </c>
      <c r="AD25" s="103" t="s">
        <v>63</v>
      </c>
      <c r="AE25" s="93" t="s">
        <v>97</v>
      </c>
      <c r="AF25" s="111" t="str">
        <f t="shared" si="4"/>
        <v>C</v>
      </c>
      <c r="AG25" s="112">
        <f t="shared" si="0"/>
        <v>1</v>
      </c>
      <c r="AH25" s="113" t="s">
        <v>1279</v>
      </c>
      <c r="AI25" s="112">
        <v>1</v>
      </c>
      <c r="AJ25" s="113" t="s">
        <v>1280</v>
      </c>
      <c r="AK25" s="114">
        <v>45314</v>
      </c>
      <c r="AL25" s="115" t="s">
        <v>1281</v>
      </c>
      <c r="AM25" s="115"/>
      <c r="AN25" s="22">
        <f t="shared" si="1"/>
        <v>1</v>
      </c>
      <c r="AO25" s="22">
        <f t="shared" si="5"/>
        <v>0</v>
      </c>
      <c r="AP25" s="22">
        <f t="shared" si="6"/>
        <v>1</v>
      </c>
      <c r="AQ25" s="22">
        <f t="shared" si="2"/>
        <v>0</v>
      </c>
      <c r="AR25" s="22">
        <f t="shared" si="7"/>
        <v>1</v>
      </c>
      <c r="AS25" s="21">
        <f t="shared" si="3"/>
        <v>0</v>
      </c>
    </row>
    <row r="26" spans="1:45" s="20" customFormat="1" ht="45" customHeight="1" x14ac:dyDescent="0.25">
      <c r="A26" s="71">
        <v>22</v>
      </c>
      <c r="B26" s="64">
        <v>1447</v>
      </c>
      <c r="C26" s="63"/>
      <c r="D26" s="63"/>
      <c r="E26" s="65" t="s">
        <v>230</v>
      </c>
      <c r="F26" s="66"/>
      <c r="G26" s="65" t="s">
        <v>101</v>
      </c>
      <c r="H26" s="65" t="s">
        <v>242</v>
      </c>
      <c r="I26" s="65" t="s">
        <v>202</v>
      </c>
      <c r="J26" s="70" t="s">
        <v>186</v>
      </c>
      <c r="K26" s="68" t="s">
        <v>37</v>
      </c>
      <c r="L26" s="68" t="s">
        <v>125</v>
      </c>
      <c r="M26" s="65" t="s">
        <v>57</v>
      </c>
      <c r="N26" s="65"/>
      <c r="O26" s="65"/>
      <c r="P26" s="66">
        <v>44839</v>
      </c>
      <c r="Q26" s="65"/>
      <c r="R26" s="69"/>
      <c r="S26" s="69"/>
      <c r="T26" s="65"/>
      <c r="U26" s="63">
        <v>3</v>
      </c>
      <c r="V26" s="101" t="s">
        <v>797</v>
      </c>
      <c r="W26" s="67" t="s">
        <v>800</v>
      </c>
      <c r="X26" s="65" t="s">
        <v>154</v>
      </c>
      <c r="Y26" s="65" t="s">
        <v>154</v>
      </c>
      <c r="Z26" s="65">
        <v>1</v>
      </c>
      <c r="AA26" s="100">
        <v>45211</v>
      </c>
      <c r="AB26" s="100">
        <v>45473</v>
      </c>
      <c r="AC26" s="65" t="s">
        <v>349</v>
      </c>
      <c r="AD26" s="103" t="s">
        <v>63</v>
      </c>
      <c r="AE26" s="93" t="s">
        <v>97</v>
      </c>
      <c r="AF26" s="111" t="str">
        <f t="shared" si="4"/>
        <v>A</v>
      </c>
      <c r="AG26" s="112">
        <f t="shared" si="0"/>
        <v>0</v>
      </c>
      <c r="AH26" s="113" t="s">
        <v>1282</v>
      </c>
      <c r="AI26" s="112">
        <v>0</v>
      </c>
      <c r="AJ26" s="113" t="s">
        <v>1284</v>
      </c>
      <c r="AK26" s="114">
        <v>45314</v>
      </c>
      <c r="AL26" s="115" t="s">
        <v>855</v>
      </c>
      <c r="AM26" s="115"/>
      <c r="AN26" s="22">
        <f t="shared" si="1"/>
        <v>0</v>
      </c>
      <c r="AO26" s="22">
        <f t="shared" si="5"/>
        <v>1</v>
      </c>
      <c r="AP26" s="22">
        <f t="shared" si="6"/>
        <v>0</v>
      </c>
      <c r="AQ26" s="22">
        <f t="shared" si="2"/>
        <v>0</v>
      </c>
      <c r="AR26" s="22">
        <f t="shared" si="7"/>
        <v>0</v>
      </c>
      <c r="AS26" s="21">
        <f t="shared" si="3"/>
        <v>0</v>
      </c>
    </row>
    <row r="27" spans="1:45" s="20" customFormat="1" ht="60" customHeight="1" x14ac:dyDescent="0.25">
      <c r="A27" s="63">
        <v>23</v>
      </c>
      <c r="B27" s="64">
        <v>1448</v>
      </c>
      <c r="C27" s="63"/>
      <c r="D27" s="63"/>
      <c r="E27" s="65" t="s">
        <v>230</v>
      </c>
      <c r="F27" s="66"/>
      <c r="G27" s="65" t="s">
        <v>101</v>
      </c>
      <c r="H27" s="65" t="s">
        <v>244</v>
      </c>
      <c r="I27" s="65" t="s">
        <v>202</v>
      </c>
      <c r="J27" s="70" t="s">
        <v>187</v>
      </c>
      <c r="K27" s="68" t="s">
        <v>37</v>
      </c>
      <c r="L27" s="68" t="s">
        <v>125</v>
      </c>
      <c r="M27" s="65" t="s">
        <v>57</v>
      </c>
      <c r="N27" s="65"/>
      <c r="O27" s="65" t="s">
        <v>246</v>
      </c>
      <c r="P27" s="66">
        <v>44839</v>
      </c>
      <c r="Q27" s="65"/>
      <c r="R27" s="69"/>
      <c r="S27" s="69"/>
      <c r="T27" s="65"/>
      <c r="U27" s="63">
        <v>1</v>
      </c>
      <c r="V27" s="101" t="s">
        <v>192</v>
      </c>
      <c r="W27" s="67" t="s">
        <v>188</v>
      </c>
      <c r="X27" s="65" t="s">
        <v>190</v>
      </c>
      <c r="Y27" s="65" t="s">
        <v>190</v>
      </c>
      <c r="Z27" s="65">
        <v>1</v>
      </c>
      <c r="AA27" s="100">
        <v>44839</v>
      </c>
      <c r="AB27" s="100">
        <v>45289</v>
      </c>
      <c r="AC27" s="65" t="s">
        <v>137</v>
      </c>
      <c r="AD27" s="103" t="s">
        <v>63</v>
      </c>
      <c r="AE27" s="92" t="s">
        <v>156</v>
      </c>
      <c r="AF27" s="111" t="str">
        <f t="shared" si="4"/>
        <v>A</v>
      </c>
      <c r="AG27" s="112">
        <f t="shared" si="0"/>
        <v>0</v>
      </c>
      <c r="AH27" s="113" t="s">
        <v>1155</v>
      </c>
      <c r="AI27" s="112">
        <v>0</v>
      </c>
      <c r="AJ27" s="113" t="s">
        <v>1156</v>
      </c>
      <c r="AK27" s="114">
        <v>45309</v>
      </c>
      <c r="AL27" s="115"/>
      <c r="AM27" s="115"/>
      <c r="AN27" s="22">
        <f t="shared" si="1"/>
        <v>1</v>
      </c>
      <c r="AO27" s="22">
        <f t="shared" si="5"/>
        <v>1</v>
      </c>
      <c r="AP27" s="22">
        <f t="shared" si="6"/>
        <v>0</v>
      </c>
      <c r="AQ27" s="22">
        <f t="shared" si="2"/>
        <v>1</v>
      </c>
      <c r="AR27" s="22">
        <f t="shared" si="7"/>
        <v>1</v>
      </c>
      <c r="AS27" s="21">
        <f t="shared" si="3"/>
        <v>0</v>
      </c>
    </row>
    <row r="28" spans="1:45" s="20" customFormat="1" ht="60" customHeight="1" x14ac:dyDescent="0.25">
      <c r="A28" s="71">
        <v>24</v>
      </c>
      <c r="B28" s="64">
        <v>1448</v>
      </c>
      <c r="C28" s="63"/>
      <c r="D28" s="63"/>
      <c r="E28" s="65" t="s">
        <v>230</v>
      </c>
      <c r="F28" s="66"/>
      <c r="G28" s="65" t="s">
        <v>101</v>
      </c>
      <c r="H28" s="65" t="s">
        <v>244</v>
      </c>
      <c r="I28" s="65" t="s">
        <v>202</v>
      </c>
      <c r="J28" s="70" t="s">
        <v>187</v>
      </c>
      <c r="K28" s="68" t="s">
        <v>37</v>
      </c>
      <c r="L28" s="68" t="s">
        <v>125</v>
      </c>
      <c r="M28" s="65" t="s">
        <v>57</v>
      </c>
      <c r="N28" s="65"/>
      <c r="O28" s="65" t="s">
        <v>246</v>
      </c>
      <c r="P28" s="66">
        <v>44839</v>
      </c>
      <c r="Q28" s="65"/>
      <c r="R28" s="69"/>
      <c r="S28" s="69"/>
      <c r="T28" s="65"/>
      <c r="U28" s="63">
        <v>2</v>
      </c>
      <c r="V28" s="101" t="s">
        <v>193</v>
      </c>
      <c r="W28" s="67" t="s">
        <v>189</v>
      </c>
      <c r="X28" s="65" t="s">
        <v>191</v>
      </c>
      <c r="Y28" s="65" t="s">
        <v>191</v>
      </c>
      <c r="Z28" s="65">
        <v>1</v>
      </c>
      <c r="AA28" s="100">
        <v>44839</v>
      </c>
      <c r="AB28" s="100">
        <v>45289</v>
      </c>
      <c r="AC28" s="65" t="s">
        <v>137</v>
      </c>
      <c r="AD28" s="103" t="s">
        <v>63</v>
      </c>
      <c r="AE28" s="92" t="s">
        <v>156</v>
      </c>
      <c r="AF28" s="111" t="str">
        <f t="shared" si="4"/>
        <v>A</v>
      </c>
      <c r="AG28" s="112">
        <f t="shared" si="0"/>
        <v>0</v>
      </c>
      <c r="AH28" s="113" t="s">
        <v>1157</v>
      </c>
      <c r="AI28" s="112">
        <v>0</v>
      </c>
      <c r="AJ28" s="113" t="s">
        <v>1158</v>
      </c>
      <c r="AK28" s="114">
        <v>45309</v>
      </c>
      <c r="AL28" s="115"/>
      <c r="AM28" s="115"/>
      <c r="AN28" s="22">
        <f t="shared" si="1"/>
        <v>1</v>
      </c>
      <c r="AO28" s="22">
        <f t="shared" si="5"/>
        <v>1</v>
      </c>
      <c r="AP28" s="22">
        <f t="shared" si="6"/>
        <v>0</v>
      </c>
      <c r="AQ28" s="22">
        <f t="shared" si="2"/>
        <v>1</v>
      </c>
      <c r="AR28" s="22">
        <f t="shared" si="7"/>
        <v>1</v>
      </c>
      <c r="AS28" s="21">
        <f t="shared" si="3"/>
        <v>0</v>
      </c>
    </row>
    <row r="29" spans="1:45" s="20" customFormat="1" ht="45" customHeight="1" x14ac:dyDescent="0.25">
      <c r="A29" s="71"/>
      <c r="B29" s="64">
        <v>1450</v>
      </c>
      <c r="C29" s="63"/>
      <c r="D29" s="63"/>
      <c r="E29" s="65" t="s">
        <v>230</v>
      </c>
      <c r="F29" s="66"/>
      <c r="G29" s="65" t="s">
        <v>101</v>
      </c>
      <c r="H29" s="65" t="s">
        <v>204</v>
      </c>
      <c r="I29" s="65" t="s">
        <v>60</v>
      </c>
      <c r="J29" s="70" t="s">
        <v>194</v>
      </c>
      <c r="K29" s="68" t="s">
        <v>37</v>
      </c>
      <c r="L29" s="68" t="s">
        <v>125</v>
      </c>
      <c r="M29" s="65" t="s">
        <v>33</v>
      </c>
      <c r="N29" s="65"/>
      <c r="O29" s="65"/>
      <c r="P29" s="66">
        <v>44839</v>
      </c>
      <c r="Q29" s="65"/>
      <c r="R29" s="69"/>
      <c r="S29" s="69"/>
      <c r="T29" s="65"/>
      <c r="U29" s="63">
        <v>3</v>
      </c>
      <c r="V29" s="101" t="s">
        <v>197</v>
      </c>
      <c r="W29" s="67" t="s">
        <v>195</v>
      </c>
      <c r="X29" s="65" t="s">
        <v>196</v>
      </c>
      <c r="Y29" s="65" t="s">
        <v>196</v>
      </c>
      <c r="Z29" s="65">
        <v>6</v>
      </c>
      <c r="AA29" s="100">
        <v>45108</v>
      </c>
      <c r="AB29" s="100">
        <v>45291</v>
      </c>
      <c r="AC29" s="65" t="s">
        <v>137</v>
      </c>
      <c r="AD29" s="103" t="s">
        <v>63</v>
      </c>
      <c r="AE29" s="92" t="s">
        <v>95</v>
      </c>
      <c r="AF29" s="111" t="str">
        <f t="shared" ref="AF29" si="8">IF(AI29="N.A.","A",(IF(AI29&lt;100%,"A",(IF(AI29=100%,"C")))))</f>
        <v>C</v>
      </c>
      <c r="AG29" s="112">
        <f t="shared" si="0"/>
        <v>1</v>
      </c>
      <c r="AH29" s="116" t="s">
        <v>1127</v>
      </c>
      <c r="AI29" s="117">
        <v>1</v>
      </c>
      <c r="AJ29" s="116" t="s">
        <v>1127</v>
      </c>
      <c r="AK29" s="114">
        <v>45313</v>
      </c>
      <c r="AL29" s="115" t="s">
        <v>1128</v>
      </c>
      <c r="AM29" s="115" t="s">
        <v>1129</v>
      </c>
      <c r="AN29" s="22">
        <f t="shared" si="1"/>
        <v>1</v>
      </c>
      <c r="AO29" s="22">
        <f t="shared" si="5"/>
        <v>0</v>
      </c>
      <c r="AP29" s="22">
        <f t="shared" si="6"/>
        <v>1</v>
      </c>
      <c r="AQ29" s="22">
        <f t="shared" si="2"/>
        <v>0</v>
      </c>
      <c r="AR29" s="22">
        <f t="shared" si="7"/>
        <v>1</v>
      </c>
      <c r="AS29" s="21">
        <f t="shared" si="3"/>
        <v>0</v>
      </c>
    </row>
    <row r="30" spans="1:45" s="20" customFormat="1" ht="45" customHeight="1" x14ac:dyDescent="0.25">
      <c r="A30" s="63">
        <v>25</v>
      </c>
      <c r="B30" s="64">
        <v>1459</v>
      </c>
      <c r="C30" s="63"/>
      <c r="D30" s="63"/>
      <c r="E30" s="73" t="s">
        <v>233</v>
      </c>
      <c r="F30" s="66" t="s">
        <v>341</v>
      </c>
      <c r="G30" s="65" t="s">
        <v>101</v>
      </c>
      <c r="H30" s="65"/>
      <c r="I30" s="65" t="s">
        <v>56</v>
      </c>
      <c r="J30" s="67" t="s">
        <v>234</v>
      </c>
      <c r="K30" s="68" t="s">
        <v>37</v>
      </c>
      <c r="L30" s="73" t="s">
        <v>78</v>
      </c>
      <c r="M30" s="65" t="s">
        <v>57</v>
      </c>
      <c r="N30" s="65"/>
      <c r="O30" s="65"/>
      <c r="P30" s="66">
        <v>44907</v>
      </c>
      <c r="Q30" s="65"/>
      <c r="R30" s="69"/>
      <c r="S30" s="69"/>
      <c r="T30" s="65"/>
      <c r="U30" s="63">
        <v>4</v>
      </c>
      <c r="V30" s="101" t="s">
        <v>234</v>
      </c>
      <c r="W30" s="67" t="s">
        <v>235</v>
      </c>
      <c r="X30" s="65" t="s">
        <v>237</v>
      </c>
      <c r="Y30" s="65" t="s">
        <v>237</v>
      </c>
      <c r="Z30" s="65">
        <v>1</v>
      </c>
      <c r="AA30" s="100">
        <v>45139</v>
      </c>
      <c r="AB30" s="100">
        <v>45291</v>
      </c>
      <c r="AC30" s="65" t="s">
        <v>104</v>
      </c>
      <c r="AD30" s="103" t="s">
        <v>43</v>
      </c>
      <c r="AE30" s="93" t="s">
        <v>98</v>
      </c>
      <c r="AF30" s="111" t="str">
        <f t="shared" si="4"/>
        <v>C</v>
      </c>
      <c r="AG30" s="112">
        <f t="shared" si="0"/>
        <v>1</v>
      </c>
      <c r="AH30" s="113" t="s">
        <v>1026</v>
      </c>
      <c r="AI30" s="112">
        <v>1</v>
      </c>
      <c r="AJ30" s="113" t="s">
        <v>1028</v>
      </c>
      <c r="AK30" s="114">
        <v>45314</v>
      </c>
      <c r="AL30" s="115"/>
      <c r="AM30" s="115"/>
      <c r="AN30" s="22">
        <f t="shared" si="1"/>
        <v>1</v>
      </c>
      <c r="AO30" s="22">
        <f t="shared" si="5"/>
        <v>0</v>
      </c>
      <c r="AP30" s="22">
        <f t="shared" si="6"/>
        <v>1</v>
      </c>
      <c r="AQ30" s="22">
        <f t="shared" si="2"/>
        <v>0</v>
      </c>
      <c r="AR30" s="22">
        <f t="shared" si="7"/>
        <v>1</v>
      </c>
      <c r="AS30" s="21">
        <f t="shared" si="3"/>
        <v>0</v>
      </c>
    </row>
    <row r="31" spans="1:45" s="20" customFormat="1" ht="44.25" customHeight="1" x14ac:dyDescent="0.25">
      <c r="A31" s="71">
        <v>26</v>
      </c>
      <c r="B31" s="64">
        <v>1459</v>
      </c>
      <c r="C31" s="63"/>
      <c r="D31" s="63"/>
      <c r="E31" s="73" t="s">
        <v>233</v>
      </c>
      <c r="F31" s="66" t="s">
        <v>341</v>
      </c>
      <c r="G31" s="65" t="s">
        <v>101</v>
      </c>
      <c r="H31" s="65"/>
      <c r="I31" s="65" t="s">
        <v>56</v>
      </c>
      <c r="J31" s="67" t="s">
        <v>234</v>
      </c>
      <c r="K31" s="68" t="s">
        <v>37</v>
      </c>
      <c r="L31" s="73" t="s">
        <v>78</v>
      </c>
      <c r="M31" s="65" t="s">
        <v>57</v>
      </c>
      <c r="N31" s="65"/>
      <c r="O31" s="65"/>
      <c r="P31" s="66">
        <v>44907</v>
      </c>
      <c r="Q31" s="65"/>
      <c r="R31" s="69"/>
      <c r="S31" s="69"/>
      <c r="T31" s="65"/>
      <c r="U31" s="63">
        <v>5</v>
      </c>
      <c r="V31" s="101" t="s">
        <v>234</v>
      </c>
      <c r="W31" s="67" t="s">
        <v>236</v>
      </c>
      <c r="X31" s="65" t="s">
        <v>238</v>
      </c>
      <c r="Y31" s="65" t="s">
        <v>238</v>
      </c>
      <c r="Z31" s="65">
        <v>1</v>
      </c>
      <c r="AA31" s="100">
        <v>45231</v>
      </c>
      <c r="AB31" s="100">
        <v>45291</v>
      </c>
      <c r="AC31" s="65" t="s">
        <v>104</v>
      </c>
      <c r="AD31" s="103" t="s">
        <v>43</v>
      </c>
      <c r="AE31" s="93" t="s">
        <v>98</v>
      </c>
      <c r="AF31" s="111" t="str">
        <f t="shared" si="4"/>
        <v>C</v>
      </c>
      <c r="AG31" s="112">
        <f t="shared" si="0"/>
        <v>1</v>
      </c>
      <c r="AH31" s="113" t="s">
        <v>1027</v>
      </c>
      <c r="AI31" s="112">
        <v>1</v>
      </c>
      <c r="AJ31" s="113" t="s">
        <v>1029</v>
      </c>
      <c r="AK31" s="114">
        <v>45314</v>
      </c>
      <c r="AL31" s="115"/>
      <c r="AM31" s="115"/>
      <c r="AN31" s="22">
        <f t="shared" si="1"/>
        <v>1</v>
      </c>
      <c r="AO31" s="22">
        <f t="shared" si="5"/>
        <v>0</v>
      </c>
      <c r="AP31" s="22">
        <f t="shared" si="6"/>
        <v>1</v>
      </c>
      <c r="AQ31" s="22">
        <f t="shared" si="2"/>
        <v>0</v>
      </c>
      <c r="AR31" s="22">
        <f t="shared" si="7"/>
        <v>1</v>
      </c>
      <c r="AS31" s="21">
        <f t="shared" si="3"/>
        <v>0</v>
      </c>
    </row>
    <row r="32" spans="1:45" ht="45" customHeight="1" x14ac:dyDescent="0.25">
      <c r="A32" s="63">
        <v>27</v>
      </c>
      <c r="B32" s="64">
        <v>1481</v>
      </c>
      <c r="C32" s="74"/>
      <c r="D32" s="74"/>
      <c r="E32" s="73" t="s">
        <v>231</v>
      </c>
      <c r="F32" s="74"/>
      <c r="G32" s="65" t="s">
        <v>101</v>
      </c>
      <c r="H32" s="73"/>
      <c r="I32" s="73" t="s">
        <v>70</v>
      </c>
      <c r="J32" s="75" t="s">
        <v>225</v>
      </c>
      <c r="K32" s="68" t="s">
        <v>37</v>
      </c>
      <c r="L32" s="68" t="s">
        <v>125</v>
      </c>
      <c r="M32" s="73" t="s">
        <v>57</v>
      </c>
      <c r="N32" s="73"/>
      <c r="O32" s="73"/>
      <c r="P32" s="66">
        <v>44924</v>
      </c>
      <c r="Q32" s="73"/>
      <c r="R32" s="76"/>
      <c r="S32" s="76"/>
      <c r="T32" s="73"/>
      <c r="U32" s="74">
        <v>1</v>
      </c>
      <c r="V32" s="105" t="s">
        <v>264</v>
      </c>
      <c r="W32" s="102" t="s">
        <v>265</v>
      </c>
      <c r="X32" s="106" t="s">
        <v>266</v>
      </c>
      <c r="Y32" s="106" t="s">
        <v>266</v>
      </c>
      <c r="Z32" s="73">
        <v>3</v>
      </c>
      <c r="AA32" s="100">
        <v>44957</v>
      </c>
      <c r="AB32" s="100">
        <v>45291</v>
      </c>
      <c r="AC32" s="73" t="s">
        <v>267</v>
      </c>
      <c r="AD32" s="106" t="s">
        <v>52</v>
      </c>
      <c r="AE32" s="93" t="s">
        <v>156</v>
      </c>
      <c r="AF32" s="111" t="str">
        <f t="shared" si="4"/>
        <v>C</v>
      </c>
      <c r="AG32" s="112">
        <f t="shared" si="0"/>
        <v>1</v>
      </c>
      <c r="AH32" s="113" t="s">
        <v>1159</v>
      </c>
      <c r="AI32" s="112">
        <v>1</v>
      </c>
      <c r="AJ32" s="113" t="s">
        <v>1160</v>
      </c>
      <c r="AK32" s="114">
        <v>45309</v>
      </c>
      <c r="AL32" s="115" t="s">
        <v>1161</v>
      </c>
      <c r="AM32" s="115"/>
      <c r="AN32" s="22">
        <f t="shared" si="1"/>
        <v>1</v>
      </c>
      <c r="AO32" s="22">
        <f t="shared" si="5"/>
        <v>0</v>
      </c>
      <c r="AP32" s="22">
        <f t="shared" si="6"/>
        <v>1</v>
      </c>
      <c r="AQ32" s="22">
        <f t="shared" si="2"/>
        <v>0</v>
      </c>
      <c r="AR32" s="22">
        <f t="shared" si="7"/>
        <v>1</v>
      </c>
      <c r="AS32" s="21">
        <f t="shared" si="3"/>
        <v>0</v>
      </c>
    </row>
    <row r="33" spans="1:45" ht="45" customHeight="1" x14ac:dyDescent="0.25">
      <c r="A33" s="71">
        <v>28</v>
      </c>
      <c r="B33" s="64">
        <v>1482</v>
      </c>
      <c r="C33" s="74"/>
      <c r="D33" s="74"/>
      <c r="E33" s="73" t="s">
        <v>231</v>
      </c>
      <c r="F33" s="74"/>
      <c r="G33" s="65" t="s">
        <v>101</v>
      </c>
      <c r="H33" s="73"/>
      <c r="I33" s="73" t="s">
        <v>70</v>
      </c>
      <c r="J33" s="75" t="s">
        <v>224</v>
      </c>
      <c r="K33" s="68" t="s">
        <v>37</v>
      </c>
      <c r="L33" s="68" t="s">
        <v>125</v>
      </c>
      <c r="M33" s="73" t="s">
        <v>57</v>
      </c>
      <c r="N33" s="73"/>
      <c r="O33" s="73"/>
      <c r="P33" s="66">
        <v>44924</v>
      </c>
      <c r="Q33" s="73"/>
      <c r="R33" s="76"/>
      <c r="S33" s="76"/>
      <c r="T33" s="73"/>
      <c r="U33" s="74">
        <v>3</v>
      </c>
      <c r="V33" s="105" t="s">
        <v>268</v>
      </c>
      <c r="W33" s="102" t="s">
        <v>269</v>
      </c>
      <c r="X33" s="73" t="s">
        <v>270</v>
      </c>
      <c r="Y33" s="73" t="s">
        <v>270</v>
      </c>
      <c r="Z33" s="73">
        <v>1</v>
      </c>
      <c r="AA33" s="100">
        <v>45200</v>
      </c>
      <c r="AB33" s="100">
        <v>45291</v>
      </c>
      <c r="AC33" s="73" t="s">
        <v>271</v>
      </c>
      <c r="AD33" s="65" t="s">
        <v>87</v>
      </c>
      <c r="AE33" s="93" t="s">
        <v>156</v>
      </c>
      <c r="AF33" s="111" t="str">
        <f t="shared" si="4"/>
        <v>C</v>
      </c>
      <c r="AG33" s="112">
        <f t="shared" si="0"/>
        <v>1</v>
      </c>
      <c r="AH33" s="113" t="s">
        <v>1162</v>
      </c>
      <c r="AI33" s="112">
        <v>1</v>
      </c>
      <c r="AJ33" s="113" t="s">
        <v>1163</v>
      </c>
      <c r="AK33" s="114">
        <v>45309</v>
      </c>
      <c r="AL33" s="115" t="s">
        <v>1164</v>
      </c>
      <c r="AM33" s="115"/>
      <c r="AN33" s="22">
        <f t="shared" si="1"/>
        <v>1</v>
      </c>
      <c r="AO33" s="22">
        <f t="shared" si="5"/>
        <v>0</v>
      </c>
      <c r="AP33" s="22">
        <f t="shared" si="6"/>
        <v>1</v>
      </c>
      <c r="AQ33" s="22">
        <f t="shared" si="2"/>
        <v>0</v>
      </c>
      <c r="AR33" s="22">
        <f t="shared" si="7"/>
        <v>1</v>
      </c>
      <c r="AS33" s="21">
        <f t="shared" si="3"/>
        <v>0</v>
      </c>
    </row>
    <row r="34" spans="1:45" ht="45" customHeight="1" x14ac:dyDescent="0.25">
      <c r="A34" s="63">
        <v>29</v>
      </c>
      <c r="B34" s="64">
        <v>1483</v>
      </c>
      <c r="C34" s="74"/>
      <c r="D34" s="74"/>
      <c r="E34" s="73" t="s">
        <v>231</v>
      </c>
      <c r="F34" s="74"/>
      <c r="G34" s="65" t="s">
        <v>101</v>
      </c>
      <c r="H34" s="73"/>
      <c r="I34" s="73" t="s">
        <v>70</v>
      </c>
      <c r="J34" s="75" t="s">
        <v>226</v>
      </c>
      <c r="K34" s="68" t="s">
        <v>37</v>
      </c>
      <c r="L34" s="68" t="s">
        <v>125</v>
      </c>
      <c r="M34" s="73" t="s">
        <v>57</v>
      </c>
      <c r="N34" s="73"/>
      <c r="O34" s="73"/>
      <c r="P34" s="66">
        <v>44924</v>
      </c>
      <c r="Q34" s="73"/>
      <c r="R34" s="76"/>
      <c r="S34" s="76"/>
      <c r="T34" s="73"/>
      <c r="U34" s="74">
        <v>1</v>
      </c>
      <c r="V34" s="105" t="s">
        <v>408</v>
      </c>
      <c r="W34" s="102" t="s">
        <v>409</v>
      </c>
      <c r="X34" s="73" t="s">
        <v>410</v>
      </c>
      <c r="Y34" s="73" t="s">
        <v>410</v>
      </c>
      <c r="Z34" s="73">
        <v>1</v>
      </c>
      <c r="AA34" s="100">
        <v>45017</v>
      </c>
      <c r="AB34" s="100">
        <v>45291</v>
      </c>
      <c r="AC34" s="73" t="s">
        <v>84</v>
      </c>
      <c r="AD34" s="65" t="s">
        <v>85</v>
      </c>
      <c r="AE34" s="93" t="s">
        <v>156</v>
      </c>
      <c r="AF34" s="111" t="str">
        <f t="shared" si="4"/>
        <v>C</v>
      </c>
      <c r="AG34" s="112">
        <f t="shared" si="0"/>
        <v>1</v>
      </c>
      <c r="AH34" s="113" t="s">
        <v>1165</v>
      </c>
      <c r="AI34" s="112">
        <v>1</v>
      </c>
      <c r="AJ34" s="113" t="s">
        <v>1166</v>
      </c>
      <c r="AK34" s="114">
        <v>45309</v>
      </c>
      <c r="AL34" s="115" t="s">
        <v>1167</v>
      </c>
      <c r="AM34" s="115"/>
      <c r="AN34" s="22">
        <f t="shared" si="1"/>
        <v>1</v>
      </c>
      <c r="AO34" s="22">
        <f t="shared" si="5"/>
        <v>0</v>
      </c>
      <c r="AP34" s="22">
        <f t="shared" si="6"/>
        <v>1</v>
      </c>
      <c r="AQ34" s="22">
        <f t="shared" si="2"/>
        <v>0</v>
      </c>
      <c r="AR34" s="22">
        <f t="shared" si="7"/>
        <v>1</v>
      </c>
      <c r="AS34" s="21">
        <f t="shared" si="3"/>
        <v>0</v>
      </c>
    </row>
    <row r="35" spans="1:45" ht="45" customHeight="1" x14ac:dyDescent="0.25">
      <c r="A35" s="71">
        <v>30</v>
      </c>
      <c r="B35" s="64">
        <v>1484</v>
      </c>
      <c r="C35" s="74"/>
      <c r="D35" s="74"/>
      <c r="E35" s="73" t="s">
        <v>231</v>
      </c>
      <c r="F35" s="74"/>
      <c r="G35" s="65" t="s">
        <v>101</v>
      </c>
      <c r="H35" s="73"/>
      <c r="I35" s="73" t="s">
        <v>70</v>
      </c>
      <c r="J35" s="75" t="s">
        <v>227</v>
      </c>
      <c r="K35" s="68" t="s">
        <v>37</v>
      </c>
      <c r="L35" s="68" t="s">
        <v>125</v>
      </c>
      <c r="M35" s="73" t="s">
        <v>57</v>
      </c>
      <c r="N35" s="73"/>
      <c r="O35" s="73"/>
      <c r="P35" s="66">
        <v>44924</v>
      </c>
      <c r="Q35" s="73"/>
      <c r="R35" s="76"/>
      <c r="S35" s="76"/>
      <c r="T35" s="73"/>
      <c r="U35" s="74">
        <v>3</v>
      </c>
      <c r="V35" s="105" t="s">
        <v>268</v>
      </c>
      <c r="W35" s="102" t="s">
        <v>269</v>
      </c>
      <c r="X35" s="73" t="s">
        <v>270</v>
      </c>
      <c r="Y35" s="73" t="s">
        <v>270</v>
      </c>
      <c r="Z35" s="73">
        <v>1</v>
      </c>
      <c r="AA35" s="100">
        <v>45200</v>
      </c>
      <c r="AB35" s="100">
        <v>45291</v>
      </c>
      <c r="AC35" s="73" t="s">
        <v>271</v>
      </c>
      <c r="AD35" s="65" t="s">
        <v>87</v>
      </c>
      <c r="AE35" s="93" t="s">
        <v>156</v>
      </c>
      <c r="AF35" s="111" t="str">
        <f t="shared" si="4"/>
        <v>C</v>
      </c>
      <c r="AG35" s="112">
        <f t="shared" si="0"/>
        <v>1</v>
      </c>
      <c r="AH35" s="113" t="s">
        <v>1168</v>
      </c>
      <c r="AI35" s="112">
        <v>1</v>
      </c>
      <c r="AJ35" s="113" t="s">
        <v>1163</v>
      </c>
      <c r="AK35" s="114">
        <v>45309</v>
      </c>
      <c r="AL35" s="115" t="s">
        <v>1169</v>
      </c>
      <c r="AM35" s="115"/>
      <c r="AN35" s="22">
        <f t="shared" si="1"/>
        <v>1</v>
      </c>
      <c r="AO35" s="22">
        <f t="shared" si="5"/>
        <v>0</v>
      </c>
      <c r="AP35" s="22">
        <f t="shared" si="6"/>
        <v>1</v>
      </c>
      <c r="AQ35" s="22">
        <f t="shared" si="2"/>
        <v>0</v>
      </c>
      <c r="AR35" s="22">
        <f t="shared" si="7"/>
        <v>1</v>
      </c>
      <c r="AS35" s="21">
        <f t="shared" si="3"/>
        <v>0</v>
      </c>
    </row>
    <row r="36" spans="1:45" ht="45" customHeight="1" x14ac:dyDescent="0.25">
      <c r="A36" s="63">
        <v>31</v>
      </c>
      <c r="B36" s="64">
        <v>1487</v>
      </c>
      <c r="C36" s="74"/>
      <c r="D36" s="74"/>
      <c r="E36" s="73" t="s">
        <v>231</v>
      </c>
      <c r="F36" s="74"/>
      <c r="G36" s="65" t="s">
        <v>101</v>
      </c>
      <c r="H36" s="73"/>
      <c r="I36" s="73" t="s">
        <v>70</v>
      </c>
      <c r="J36" s="75" t="s">
        <v>228</v>
      </c>
      <c r="K36" s="68" t="s">
        <v>37</v>
      </c>
      <c r="L36" s="68" t="s">
        <v>125</v>
      </c>
      <c r="M36" s="73" t="s">
        <v>57</v>
      </c>
      <c r="N36" s="73"/>
      <c r="O36" s="73"/>
      <c r="P36" s="66">
        <v>44924</v>
      </c>
      <c r="Q36" s="73"/>
      <c r="R36" s="76"/>
      <c r="S36" s="76"/>
      <c r="T36" s="73"/>
      <c r="U36" s="74">
        <v>1</v>
      </c>
      <c r="V36" s="105" t="s">
        <v>228</v>
      </c>
      <c r="W36" s="102" t="s">
        <v>272</v>
      </c>
      <c r="X36" s="106" t="s">
        <v>273</v>
      </c>
      <c r="Y36" s="106" t="s">
        <v>273</v>
      </c>
      <c r="Z36" s="73">
        <v>2</v>
      </c>
      <c r="AA36" s="100">
        <v>44958</v>
      </c>
      <c r="AB36" s="100">
        <v>45322</v>
      </c>
      <c r="AC36" s="73" t="s">
        <v>314</v>
      </c>
      <c r="AD36" s="73" t="s">
        <v>34</v>
      </c>
      <c r="AE36" s="93" t="s">
        <v>98</v>
      </c>
      <c r="AF36" s="111" t="str">
        <f t="shared" si="4"/>
        <v>A</v>
      </c>
      <c r="AG36" s="112">
        <f t="shared" si="0"/>
        <v>0.41</v>
      </c>
      <c r="AH36" s="113" t="s">
        <v>1030</v>
      </c>
      <c r="AI36" s="112">
        <v>0.41</v>
      </c>
      <c r="AJ36" s="113" t="s">
        <v>1264</v>
      </c>
      <c r="AK36" s="114">
        <v>45315</v>
      </c>
      <c r="AL36" s="115"/>
      <c r="AM36" s="115"/>
      <c r="AN36" s="22">
        <f t="shared" si="1"/>
        <v>0</v>
      </c>
      <c r="AO36" s="22">
        <f t="shared" si="5"/>
        <v>1</v>
      </c>
      <c r="AP36" s="22">
        <f t="shared" si="6"/>
        <v>0</v>
      </c>
      <c r="AQ36" s="22">
        <f t="shared" si="2"/>
        <v>0</v>
      </c>
      <c r="AR36" s="22">
        <f t="shared" si="7"/>
        <v>0</v>
      </c>
      <c r="AS36" s="21">
        <f t="shared" si="3"/>
        <v>0</v>
      </c>
    </row>
    <row r="37" spans="1:45" ht="45" customHeight="1" x14ac:dyDescent="0.25">
      <c r="A37" s="71">
        <v>32</v>
      </c>
      <c r="B37" s="64">
        <v>1501</v>
      </c>
      <c r="C37" s="74"/>
      <c r="D37" s="74"/>
      <c r="E37" s="77" t="s">
        <v>346</v>
      </c>
      <c r="F37" s="72"/>
      <c r="G37" s="65" t="s">
        <v>35</v>
      </c>
      <c r="H37" s="68"/>
      <c r="I37" s="73" t="s">
        <v>36</v>
      </c>
      <c r="J37" s="75" t="s">
        <v>247</v>
      </c>
      <c r="K37" s="68" t="s">
        <v>37</v>
      </c>
      <c r="L37" s="73" t="s">
        <v>125</v>
      </c>
      <c r="M37" s="73" t="s">
        <v>57</v>
      </c>
      <c r="N37" s="73"/>
      <c r="O37" s="73"/>
      <c r="P37" s="66">
        <v>44965</v>
      </c>
      <c r="Q37" s="73"/>
      <c r="R37" s="76"/>
      <c r="S37" s="76"/>
      <c r="T37" s="73"/>
      <c r="U37" s="74">
        <v>1</v>
      </c>
      <c r="V37" s="105" t="s">
        <v>394</v>
      </c>
      <c r="W37" s="102" t="s">
        <v>395</v>
      </c>
      <c r="X37" s="107" t="s">
        <v>396</v>
      </c>
      <c r="Y37" s="107" t="s">
        <v>396</v>
      </c>
      <c r="Z37" s="73">
        <v>3</v>
      </c>
      <c r="AA37" s="100">
        <v>45017</v>
      </c>
      <c r="AB37" s="100">
        <v>45291</v>
      </c>
      <c r="AC37" s="73" t="s">
        <v>397</v>
      </c>
      <c r="AD37" s="73" t="s">
        <v>38</v>
      </c>
      <c r="AE37" s="93" t="s">
        <v>98</v>
      </c>
      <c r="AF37" s="111" t="str">
        <f t="shared" si="4"/>
        <v>C</v>
      </c>
      <c r="AG37" s="112">
        <f t="shared" si="0"/>
        <v>1</v>
      </c>
      <c r="AH37" s="113" t="s">
        <v>981</v>
      </c>
      <c r="AI37" s="112">
        <v>1</v>
      </c>
      <c r="AJ37" s="113" t="s">
        <v>982</v>
      </c>
      <c r="AK37" s="114">
        <v>45308</v>
      </c>
      <c r="AL37" s="115"/>
      <c r="AM37" s="115"/>
      <c r="AN37" s="22">
        <f t="shared" si="1"/>
        <v>1</v>
      </c>
      <c r="AO37" s="22">
        <f t="shared" si="5"/>
        <v>0</v>
      </c>
      <c r="AP37" s="22">
        <f t="shared" si="6"/>
        <v>1</v>
      </c>
      <c r="AQ37" s="22">
        <f t="shared" si="2"/>
        <v>0</v>
      </c>
      <c r="AR37" s="22">
        <f t="shared" si="7"/>
        <v>1</v>
      </c>
      <c r="AS37" s="21">
        <f t="shared" si="3"/>
        <v>0</v>
      </c>
    </row>
    <row r="38" spans="1:45" ht="45" customHeight="1" x14ac:dyDescent="0.25">
      <c r="A38" s="63">
        <v>33</v>
      </c>
      <c r="B38" s="64">
        <v>1502</v>
      </c>
      <c r="C38" s="74"/>
      <c r="D38" s="74"/>
      <c r="E38" s="77" t="s">
        <v>261</v>
      </c>
      <c r="F38" s="72"/>
      <c r="G38" s="65" t="s">
        <v>101</v>
      </c>
      <c r="H38" s="68"/>
      <c r="I38" s="73" t="s">
        <v>58</v>
      </c>
      <c r="J38" s="75" t="s">
        <v>248</v>
      </c>
      <c r="K38" s="68" t="s">
        <v>37</v>
      </c>
      <c r="L38" s="73" t="s">
        <v>125</v>
      </c>
      <c r="M38" s="73" t="s">
        <v>57</v>
      </c>
      <c r="N38" s="73"/>
      <c r="O38" s="73"/>
      <c r="P38" s="66">
        <v>44965</v>
      </c>
      <c r="Q38" s="73"/>
      <c r="R38" s="76"/>
      <c r="S38" s="76"/>
      <c r="T38" s="73"/>
      <c r="U38" s="74">
        <v>1</v>
      </c>
      <c r="V38" s="105" t="s">
        <v>250</v>
      </c>
      <c r="W38" s="102" t="s">
        <v>1053</v>
      </c>
      <c r="X38" s="102" t="s">
        <v>1054</v>
      </c>
      <c r="Y38" s="102" t="s">
        <v>1054</v>
      </c>
      <c r="Z38" s="73">
        <v>1</v>
      </c>
      <c r="AA38" s="100">
        <v>45078</v>
      </c>
      <c r="AB38" s="100">
        <v>45291</v>
      </c>
      <c r="AC38" s="73" t="s">
        <v>252</v>
      </c>
      <c r="AD38" s="73" t="s">
        <v>85</v>
      </c>
      <c r="AE38" s="92" t="s">
        <v>96</v>
      </c>
      <c r="AF38" s="111" t="str">
        <f t="shared" si="4"/>
        <v>C</v>
      </c>
      <c r="AG38" s="112">
        <f t="shared" si="0"/>
        <v>1</v>
      </c>
      <c r="AH38" s="113" t="s">
        <v>1041</v>
      </c>
      <c r="AI38" s="112">
        <v>1</v>
      </c>
      <c r="AJ38" s="113" t="s">
        <v>1042</v>
      </c>
      <c r="AK38" s="114">
        <v>45313</v>
      </c>
      <c r="AL38" s="115" t="s">
        <v>1043</v>
      </c>
      <c r="AM38" s="115" t="s">
        <v>1042</v>
      </c>
      <c r="AN38" s="22">
        <f t="shared" si="1"/>
        <v>1</v>
      </c>
      <c r="AO38" s="22">
        <f t="shared" si="5"/>
        <v>0</v>
      </c>
      <c r="AP38" s="22">
        <f t="shared" si="6"/>
        <v>1</v>
      </c>
      <c r="AQ38" s="22">
        <f t="shared" si="2"/>
        <v>0</v>
      </c>
      <c r="AR38" s="22">
        <f t="shared" si="7"/>
        <v>1</v>
      </c>
      <c r="AS38" s="21">
        <f t="shared" si="3"/>
        <v>0</v>
      </c>
    </row>
    <row r="39" spans="1:45" ht="45" customHeight="1" x14ac:dyDescent="0.25">
      <c r="A39" s="71">
        <v>34</v>
      </c>
      <c r="B39" s="64">
        <v>1503</v>
      </c>
      <c r="C39" s="74"/>
      <c r="D39" s="74"/>
      <c r="E39" s="77" t="s">
        <v>261</v>
      </c>
      <c r="F39" s="72"/>
      <c r="G39" s="65" t="s">
        <v>100</v>
      </c>
      <c r="H39" s="68"/>
      <c r="I39" s="73" t="s">
        <v>58</v>
      </c>
      <c r="J39" s="75" t="s">
        <v>253</v>
      </c>
      <c r="K39" s="68" t="s">
        <v>37</v>
      </c>
      <c r="L39" s="73" t="s">
        <v>125</v>
      </c>
      <c r="M39" s="73" t="s">
        <v>33</v>
      </c>
      <c r="N39" s="73"/>
      <c r="O39" s="73"/>
      <c r="P39" s="66">
        <v>44965</v>
      </c>
      <c r="Q39" s="73"/>
      <c r="R39" s="76"/>
      <c r="S39" s="76"/>
      <c r="T39" s="73"/>
      <c r="U39" s="74">
        <v>1</v>
      </c>
      <c r="V39" s="105" t="s">
        <v>254</v>
      </c>
      <c r="W39" s="102" t="s">
        <v>1055</v>
      </c>
      <c r="X39" s="102" t="s">
        <v>1056</v>
      </c>
      <c r="Y39" s="102" t="s">
        <v>1056</v>
      </c>
      <c r="Z39" s="73">
        <v>1</v>
      </c>
      <c r="AA39" s="100">
        <v>45017</v>
      </c>
      <c r="AB39" s="100">
        <v>45291</v>
      </c>
      <c r="AC39" s="73" t="s">
        <v>252</v>
      </c>
      <c r="AD39" s="73" t="s">
        <v>85</v>
      </c>
      <c r="AE39" s="92" t="s">
        <v>96</v>
      </c>
      <c r="AF39" s="111" t="str">
        <f t="shared" si="4"/>
        <v>C</v>
      </c>
      <c r="AG39" s="112">
        <f t="shared" si="0"/>
        <v>1</v>
      </c>
      <c r="AH39" s="113" t="s">
        <v>1057</v>
      </c>
      <c r="AI39" s="112">
        <v>1</v>
      </c>
      <c r="AJ39" s="113" t="s">
        <v>1044</v>
      </c>
      <c r="AK39" s="114">
        <v>45313</v>
      </c>
      <c r="AL39" s="115" t="s">
        <v>251</v>
      </c>
      <c r="AM39" s="115" t="s">
        <v>1045</v>
      </c>
      <c r="AN39" s="22">
        <f t="shared" si="1"/>
        <v>1</v>
      </c>
      <c r="AO39" s="22">
        <f t="shared" si="5"/>
        <v>0</v>
      </c>
      <c r="AP39" s="22">
        <f t="shared" si="6"/>
        <v>1</v>
      </c>
      <c r="AQ39" s="22">
        <f t="shared" si="2"/>
        <v>0</v>
      </c>
      <c r="AR39" s="22">
        <f t="shared" si="7"/>
        <v>1</v>
      </c>
      <c r="AS39" s="21">
        <f t="shared" si="3"/>
        <v>0</v>
      </c>
    </row>
    <row r="40" spans="1:45" ht="45" customHeight="1" x14ac:dyDescent="0.25">
      <c r="A40" s="63">
        <v>35</v>
      </c>
      <c r="B40" s="64">
        <v>1504</v>
      </c>
      <c r="C40" s="74"/>
      <c r="D40" s="74"/>
      <c r="E40" s="77" t="s">
        <v>261</v>
      </c>
      <c r="F40" s="72"/>
      <c r="G40" s="65" t="s">
        <v>100</v>
      </c>
      <c r="H40" s="68"/>
      <c r="I40" s="73" t="s">
        <v>58</v>
      </c>
      <c r="J40" s="75" t="s">
        <v>255</v>
      </c>
      <c r="K40" s="68" t="s">
        <v>37</v>
      </c>
      <c r="L40" s="73" t="s">
        <v>125</v>
      </c>
      <c r="M40" s="73" t="s">
        <v>33</v>
      </c>
      <c r="N40" s="73"/>
      <c r="O40" s="73"/>
      <c r="P40" s="66">
        <v>44965</v>
      </c>
      <c r="Q40" s="73"/>
      <c r="R40" s="76"/>
      <c r="S40" s="76"/>
      <c r="T40" s="73"/>
      <c r="U40" s="74">
        <v>1</v>
      </c>
      <c r="V40" s="105" t="s">
        <v>411</v>
      </c>
      <c r="W40" s="102" t="s">
        <v>412</v>
      </c>
      <c r="X40" s="73" t="s">
        <v>154</v>
      </c>
      <c r="Y40" s="73" t="s">
        <v>154</v>
      </c>
      <c r="Z40" s="73">
        <v>1</v>
      </c>
      <c r="AA40" s="100">
        <v>45017</v>
      </c>
      <c r="AB40" s="100">
        <v>45291</v>
      </c>
      <c r="AC40" s="73" t="s">
        <v>252</v>
      </c>
      <c r="AD40" s="73" t="s">
        <v>85</v>
      </c>
      <c r="AE40" s="92" t="s">
        <v>96</v>
      </c>
      <c r="AF40" s="111" t="str">
        <f t="shared" si="4"/>
        <v>C</v>
      </c>
      <c r="AG40" s="112">
        <f t="shared" si="0"/>
        <v>1</v>
      </c>
      <c r="AH40" s="113" t="s">
        <v>1046</v>
      </c>
      <c r="AI40" s="112">
        <v>1</v>
      </c>
      <c r="AJ40" s="113" t="s">
        <v>1047</v>
      </c>
      <c r="AK40" s="114">
        <v>44948</v>
      </c>
      <c r="AL40" s="115" t="s">
        <v>1043</v>
      </c>
      <c r="AM40" s="115" t="s">
        <v>1048</v>
      </c>
      <c r="AN40" s="22">
        <f t="shared" si="1"/>
        <v>1</v>
      </c>
      <c r="AO40" s="22">
        <f t="shared" si="5"/>
        <v>0</v>
      </c>
      <c r="AP40" s="22">
        <f t="shared" si="6"/>
        <v>1</v>
      </c>
      <c r="AQ40" s="22">
        <f t="shared" si="2"/>
        <v>0</v>
      </c>
      <c r="AR40" s="22">
        <f t="shared" si="7"/>
        <v>1</v>
      </c>
      <c r="AS40" s="21">
        <f t="shared" si="3"/>
        <v>0</v>
      </c>
    </row>
    <row r="41" spans="1:45" ht="45" customHeight="1" x14ac:dyDescent="0.25">
      <c r="A41" s="71">
        <v>36</v>
      </c>
      <c r="B41" s="64">
        <v>1505</v>
      </c>
      <c r="C41" s="74"/>
      <c r="D41" s="74"/>
      <c r="E41" s="77" t="s">
        <v>261</v>
      </c>
      <c r="F41" s="72"/>
      <c r="G41" s="65" t="s">
        <v>100</v>
      </c>
      <c r="H41" s="68"/>
      <c r="I41" s="73" t="s">
        <v>58</v>
      </c>
      <c r="J41" s="75" t="s">
        <v>256</v>
      </c>
      <c r="K41" s="68" t="s">
        <v>37</v>
      </c>
      <c r="L41" s="73" t="s">
        <v>125</v>
      </c>
      <c r="M41" s="73" t="s">
        <v>33</v>
      </c>
      <c r="N41" s="73"/>
      <c r="O41" s="73"/>
      <c r="P41" s="66">
        <v>44965</v>
      </c>
      <c r="Q41" s="73"/>
      <c r="R41" s="76"/>
      <c r="S41" s="76"/>
      <c r="T41" s="73"/>
      <c r="U41" s="74">
        <v>1</v>
      </c>
      <c r="V41" s="105" t="s">
        <v>413</v>
      </c>
      <c r="W41" s="102" t="s">
        <v>414</v>
      </c>
      <c r="X41" s="73" t="s">
        <v>154</v>
      </c>
      <c r="Y41" s="73" t="s">
        <v>154</v>
      </c>
      <c r="Z41" s="73">
        <v>2</v>
      </c>
      <c r="AA41" s="100">
        <v>45017</v>
      </c>
      <c r="AB41" s="100">
        <v>45291</v>
      </c>
      <c r="AC41" s="73" t="s">
        <v>252</v>
      </c>
      <c r="AD41" s="73" t="s">
        <v>85</v>
      </c>
      <c r="AE41" s="92" t="s">
        <v>96</v>
      </c>
      <c r="AF41" s="111" t="str">
        <f t="shared" si="4"/>
        <v>C</v>
      </c>
      <c r="AG41" s="112">
        <f t="shared" si="0"/>
        <v>1</v>
      </c>
      <c r="AH41" s="113" t="s">
        <v>1049</v>
      </c>
      <c r="AI41" s="112">
        <v>1</v>
      </c>
      <c r="AJ41" s="113" t="s">
        <v>1050</v>
      </c>
      <c r="AK41" s="114">
        <v>45313</v>
      </c>
      <c r="AL41" s="115" t="s">
        <v>1051</v>
      </c>
      <c r="AM41" s="115" t="s">
        <v>1052</v>
      </c>
      <c r="AN41" s="22">
        <f t="shared" si="1"/>
        <v>1</v>
      </c>
      <c r="AO41" s="22">
        <f t="shared" si="5"/>
        <v>0</v>
      </c>
      <c r="AP41" s="22">
        <f t="shared" si="6"/>
        <v>1</v>
      </c>
      <c r="AQ41" s="22">
        <f t="shared" si="2"/>
        <v>0</v>
      </c>
      <c r="AR41" s="22">
        <f t="shared" si="7"/>
        <v>1</v>
      </c>
      <c r="AS41" s="21">
        <f t="shared" si="3"/>
        <v>0</v>
      </c>
    </row>
    <row r="42" spans="1:45" ht="45" customHeight="1" x14ac:dyDescent="0.25">
      <c r="A42" s="63">
        <v>37</v>
      </c>
      <c r="B42" s="64">
        <v>1506</v>
      </c>
      <c r="C42" s="74"/>
      <c r="D42" s="74"/>
      <c r="E42" s="77" t="s">
        <v>261</v>
      </c>
      <c r="F42" s="72"/>
      <c r="G42" s="65" t="s">
        <v>100</v>
      </c>
      <c r="H42" s="68"/>
      <c r="I42" s="73" t="s">
        <v>58</v>
      </c>
      <c r="J42" s="75" t="s">
        <v>257</v>
      </c>
      <c r="K42" s="68" t="s">
        <v>37</v>
      </c>
      <c r="L42" s="73" t="s">
        <v>125</v>
      </c>
      <c r="M42" s="73" t="s">
        <v>33</v>
      </c>
      <c r="N42" s="73"/>
      <c r="O42" s="73"/>
      <c r="P42" s="66">
        <v>44965</v>
      </c>
      <c r="Q42" s="73"/>
      <c r="R42" s="76"/>
      <c r="S42" s="76"/>
      <c r="T42" s="73"/>
      <c r="U42" s="74">
        <v>1</v>
      </c>
      <c r="V42" s="105" t="s">
        <v>415</v>
      </c>
      <c r="W42" s="102" t="s">
        <v>416</v>
      </c>
      <c r="X42" s="73" t="s">
        <v>154</v>
      </c>
      <c r="Y42" s="73" t="s">
        <v>154</v>
      </c>
      <c r="Z42" s="73">
        <v>3</v>
      </c>
      <c r="AA42" s="100">
        <v>45017</v>
      </c>
      <c r="AB42" s="100">
        <v>45291</v>
      </c>
      <c r="AC42" s="73" t="s">
        <v>252</v>
      </c>
      <c r="AD42" s="73" t="s">
        <v>85</v>
      </c>
      <c r="AE42" s="92" t="s">
        <v>96</v>
      </c>
      <c r="AF42" s="111" t="str">
        <f t="shared" si="4"/>
        <v>C</v>
      </c>
      <c r="AG42" s="112">
        <f t="shared" si="0"/>
        <v>1</v>
      </c>
      <c r="AH42" s="113" t="s">
        <v>1058</v>
      </c>
      <c r="AI42" s="112">
        <v>1</v>
      </c>
      <c r="AJ42" s="113" t="s">
        <v>1059</v>
      </c>
      <c r="AK42" s="114">
        <v>45313</v>
      </c>
      <c r="AL42" s="115" t="s">
        <v>1060</v>
      </c>
      <c r="AM42" s="115" t="s">
        <v>1061</v>
      </c>
      <c r="AN42" s="22">
        <f t="shared" si="1"/>
        <v>1</v>
      </c>
      <c r="AO42" s="22">
        <f t="shared" si="5"/>
        <v>0</v>
      </c>
      <c r="AP42" s="22">
        <f t="shared" si="6"/>
        <v>1</v>
      </c>
      <c r="AQ42" s="22">
        <f t="shared" si="2"/>
        <v>0</v>
      </c>
      <c r="AR42" s="22">
        <f t="shared" si="7"/>
        <v>1</v>
      </c>
      <c r="AS42" s="21">
        <f t="shared" si="3"/>
        <v>0</v>
      </c>
    </row>
    <row r="43" spans="1:45" ht="52.5" customHeight="1" x14ac:dyDescent="0.25">
      <c r="A43" s="71">
        <v>38</v>
      </c>
      <c r="B43" s="64">
        <v>1507</v>
      </c>
      <c r="C43" s="74"/>
      <c r="D43" s="74"/>
      <c r="E43" s="77" t="s">
        <v>346</v>
      </c>
      <c r="F43" s="72"/>
      <c r="G43" s="65" t="s">
        <v>101</v>
      </c>
      <c r="H43" s="68"/>
      <c r="I43" s="73" t="s">
        <v>36</v>
      </c>
      <c r="J43" s="75" t="s">
        <v>258</v>
      </c>
      <c r="K43" s="68" t="s">
        <v>37</v>
      </c>
      <c r="L43" s="73" t="s">
        <v>125</v>
      </c>
      <c r="M43" s="73"/>
      <c r="N43" s="73"/>
      <c r="O43" s="73"/>
      <c r="P43" s="66">
        <v>44965</v>
      </c>
      <c r="Q43" s="73"/>
      <c r="R43" s="76"/>
      <c r="S43" s="76"/>
      <c r="T43" s="73"/>
      <c r="U43" s="74">
        <v>1</v>
      </c>
      <c r="V43" s="105" t="s">
        <v>398</v>
      </c>
      <c r="W43" s="102" t="s">
        <v>399</v>
      </c>
      <c r="X43" s="102" t="s">
        <v>400</v>
      </c>
      <c r="Y43" s="102" t="s">
        <v>400</v>
      </c>
      <c r="Z43" s="73">
        <v>1</v>
      </c>
      <c r="AA43" s="100">
        <v>45017</v>
      </c>
      <c r="AB43" s="100">
        <v>45291</v>
      </c>
      <c r="AC43" s="73" t="s">
        <v>397</v>
      </c>
      <c r="AD43" s="73" t="s">
        <v>38</v>
      </c>
      <c r="AE43" s="93" t="s">
        <v>98</v>
      </c>
      <c r="AF43" s="111" t="str">
        <f t="shared" si="4"/>
        <v>C</v>
      </c>
      <c r="AG43" s="112">
        <f t="shared" si="0"/>
        <v>1</v>
      </c>
      <c r="AH43" s="113" t="s">
        <v>1031</v>
      </c>
      <c r="AI43" s="112">
        <v>1</v>
      </c>
      <c r="AJ43" s="113" t="s">
        <v>1032</v>
      </c>
      <c r="AK43" s="114">
        <v>45314</v>
      </c>
      <c r="AL43" s="115"/>
      <c r="AM43" s="115"/>
      <c r="AN43" s="22">
        <f t="shared" si="1"/>
        <v>1</v>
      </c>
      <c r="AO43" s="22">
        <f t="shared" si="5"/>
        <v>0</v>
      </c>
      <c r="AP43" s="22">
        <f t="shared" si="6"/>
        <v>1</v>
      </c>
      <c r="AQ43" s="22">
        <f t="shared" si="2"/>
        <v>0</v>
      </c>
      <c r="AR43" s="22">
        <f t="shared" si="7"/>
        <v>1</v>
      </c>
      <c r="AS43" s="21">
        <f t="shared" si="3"/>
        <v>0</v>
      </c>
    </row>
    <row r="44" spans="1:45" ht="45" customHeight="1" x14ac:dyDescent="0.25">
      <c r="A44" s="63">
        <v>39</v>
      </c>
      <c r="B44" s="64">
        <v>1508</v>
      </c>
      <c r="C44" s="74"/>
      <c r="D44" s="74"/>
      <c r="E44" s="77" t="s">
        <v>346</v>
      </c>
      <c r="F44" s="72"/>
      <c r="G44" s="65" t="s">
        <v>101</v>
      </c>
      <c r="H44" s="68"/>
      <c r="I44" s="73" t="s">
        <v>36</v>
      </c>
      <c r="J44" s="75" t="s">
        <v>259</v>
      </c>
      <c r="K44" s="68" t="s">
        <v>37</v>
      </c>
      <c r="L44" s="73" t="s">
        <v>125</v>
      </c>
      <c r="M44" s="73"/>
      <c r="N44" s="73"/>
      <c r="O44" s="73"/>
      <c r="P44" s="66">
        <v>44965</v>
      </c>
      <c r="Q44" s="73"/>
      <c r="R44" s="76"/>
      <c r="S44" s="76"/>
      <c r="T44" s="73"/>
      <c r="U44" s="74">
        <v>1</v>
      </c>
      <c r="V44" s="105" t="s">
        <v>550</v>
      </c>
      <c r="W44" s="102" t="s">
        <v>551</v>
      </c>
      <c r="X44" s="102" t="s">
        <v>552</v>
      </c>
      <c r="Y44" s="102" t="s">
        <v>552</v>
      </c>
      <c r="Z44" s="73">
        <v>1</v>
      </c>
      <c r="AA44" s="100">
        <v>45108</v>
      </c>
      <c r="AB44" s="100">
        <v>45291</v>
      </c>
      <c r="AC44" s="73" t="s">
        <v>397</v>
      </c>
      <c r="AD44" s="73" t="s">
        <v>38</v>
      </c>
      <c r="AE44" s="93" t="s">
        <v>98</v>
      </c>
      <c r="AF44" s="111" t="str">
        <f t="shared" si="4"/>
        <v>C</v>
      </c>
      <c r="AG44" s="112">
        <f t="shared" si="0"/>
        <v>1</v>
      </c>
      <c r="AH44" s="113" t="s">
        <v>983</v>
      </c>
      <c r="AI44" s="112">
        <v>1</v>
      </c>
      <c r="AJ44" s="113" t="s">
        <v>1033</v>
      </c>
      <c r="AK44" s="114">
        <v>45314</v>
      </c>
      <c r="AL44" s="115"/>
      <c r="AM44" s="115"/>
      <c r="AN44" s="22">
        <f t="shared" si="1"/>
        <v>1</v>
      </c>
      <c r="AO44" s="22">
        <f t="shared" si="5"/>
        <v>0</v>
      </c>
      <c r="AP44" s="22">
        <f t="shared" si="6"/>
        <v>1</v>
      </c>
      <c r="AQ44" s="22">
        <f t="shared" si="2"/>
        <v>0</v>
      </c>
      <c r="AR44" s="22">
        <f t="shared" si="7"/>
        <v>1</v>
      </c>
      <c r="AS44" s="21">
        <f t="shared" si="3"/>
        <v>0</v>
      </c>
    </row>
    <row r="45" spans="1:45" ht="45" customHeight="1" x14ac:dyDescent="0.25">
      <c r="A45" s="71">
        <v>40</v>
      </c>
      <c r="B45" s="64">
        <v>1509</v>
      </c>
      <c r="C45" s="74"/>
      <c r="D45" s="74"/>
      <c r="E45" s="77" t="s">
        <v>346</v>
      </c>
      <c r="F45" s="72"/>
      <c r="G45" s="65" t="s">
        <v>101</v>
      </c>
      <c r="H45" s="68"/>
      <c r="I45" s="73" t="s">
        <v>36</v>
      </c>
      <c r="J45" s="75" t="s">
        <v>260</v>
      </c>
      <c r="K45" s="68" t="s">
        <v>37</v>
      </c>
      <c r="L45" s="73" t="s">
        <v>125</v>
      </c>
      <c r="M45" s="73"/>
      <c r="N45" s="73"/>
      <c r="O45" s="73"/>
      <c r="P45" s="66">
        <v>44965</v>
      </c>
      <c r="Q45" s="73"/>
      <c r="R45" s="76"/>
      <c r="S45" s="76"/>
      <c r="T45" s="73"/>
      <c r="U45" s="74">
        <v>2</v>
      </c>
      <c r="V45" s="105" t="s">
        <v>405</v>
      </c>
      <c r="W45" s="102" t="s">
        <v>406</v>
      </c>
      <c r="X45" s="102" t="s">
        <v>407</v>
      </c>
      <c r="Y45" s="102" t="s">
        <v>407</v>
      </c>
      <c r="Z45" s="73">
        <v>2</v>
      </c>
      <c r="AA45" s="100">
        <v>45108</v>
      </c>
      <c r="AB45" s="100">
        <v>45291</v>
      </c>
      <c r="AC45" s="73" t="s">
        <v>397</v>
      </c>
      <c r="AD45" s="73" t="s">
        <v>38</v>
      </c>
      <c r="AE45" s="93" t="s">
        <v>98</v>
      </c>
      <c r="AF45" s="111" t="str">
        <f t="shared" si="4"/>
        <v>C</v>
      </c>
      <c r="AG45" s="112">
        <f t="shared" si="0"/>
        <v>1</v>
      </c>
      <c r="AH45" s="113" t="s">
        <v>984</v>
      </c>
      <c r="AI45" s="112">
        <v>1</v>
      </c>
      <c r="AJ45" s="113" t="s">
        <v>985</v>
      </c>
      <c r="AK45" s="114">
        <v>45309</v>
      </c>
      <c r="AL45" s="115"/>
      <c r="AM45" s="115"/>
      <c r="AN45" s="22">
        <f t="shared" si="1"/>
        <v>1</v>
      </c>
      <c r="AO45" s="22">
        <f t="shared" si="5"/>
        <v>0</v>
      </c>
      <c r="AP45" s="22">
        <f t="shared" si="6"/>
        <v>1</v>
      </c>
      <c r="AQ45" s="22">
        <f t="shared" si="2"/>
        <v>0</v>
      </c>
      <c r="AR45" s="22">
        <f t="shared" si="7"/>
        <v>1</v>
      </c>
      <c r="AS45" s="21">
        <f t="shared" si="3"/>
        <v>0</v>
      </c>
    </row>
    <row r="46" spans="1:45" ht="45" customHeight="1" x14ac:dyDescent="0.25">
      <c r="A46" s="63">
        <v>41</v>
      </c>
      <c r="B46" s="64">
        <v>1523</v>
      </c>
      <c r="C46" s="74"/>
      <c r="D46" s="74"/>
      <c r="E46" s="77" t="s">
        <v>313</v>
      </c>
      <c r="F46" s="72"/>
      <c r="G46" s="65"/>
      <c r="H46" s="65"/>
      <c r="I46" s="65" t="s">
        <v>169</v>
      </c>
      <c r="J46" s="75" t="s">
        <v>274</v>
      </c>
      <c r="K46" s="68" t="s">
        <v>37</v>
      </c>
      <c r="L46" s="73" t="s">
        <v>125</v>
      </c>
      <c r="M46" s="73" t="s">
        <v>57</v>
      </c>
      <c r="N46" s="73"/>
      <c r="O46" s="65" t="s">
        <v>421</v>
      </c>
      <c r="P46" s="66">
        <v>45009</v>
      </c>
      <c r="Q46" s="73"/>
      <c r="R46" s="76"/>
      <c r="S46" s="76"/>
      <c r="T46" s="73"/>
      <c r="U46" s="74">
        <v>1</v>
      </c>
      <c r="V46" s="105" t="s">
        <v>296</v>
      </c>
      <c r="W46" s="102" t="s">
        <v>282</v>
      </c>
      <c r="X46" s="102" t="s">
        <v>283</v>
      </c>
      <c r="Y46" s="102" t="s">
        <v>283</v>
      </c>
      <c r="Z46" s="73">
        <v>1</v>
      </c>
      <c r="AA46" s="100">
        <v>45122</v>
      </c>
      <c r="AB46" s="100">
        <v>45657</v>
      </c>
      <c r="AC46" s="73" t="s">
        <v>288</v>
      </c>
      <c r="AD46" s="65" t="s">
        <v>134</v>
      </c>
      <c r="AE46" s="93" t="s">
        <v>98</v>
      </c>
      <c r="AF46" s="111" t="str">
        <f t="shared" si="4"/>
        <v>A</v>
      </c>
      <c r="AG46" s="112">
        <f t="shared" si="0"/>
        <v>0.48</v>
      </c>
      <c r="AH46" s="113" t="s">
        <v>986</v>
      </c>
      <c r="AI46" s="112">
        <v>0.48</v>
      </c>
      <c r="AJ46" s="113" t="s">
        <v>980</v>
      </c>
      <c r="AK46" s="114">
        <v>45309</v>
      </c>
      <c r="AL46" s="115"/>
      <c r="AM46" s="115"/>
      <c r="AN46" s="22">
        <f t="shared" si="1"/>
        <v>0</v>
      </c>
      <c r="AO46" s="22">
        <f t="shared" si="5"/>
        <v>1</v>
      </c>
      <c r="AP46" s="22">
        <f t="shared" si="6"/>
        <v>0</v>
      </c>
      <c r="AQ46" s="22">
        <f t="shared" si="2"/>
        <v>0</v>
      </c>
      <c r="AR46" s="22">
        <f t="shared" si="7"/>
        <v>0</v>
      </c>
      <c r="AS46" s="21">
        <f t="shared" si="3"/>
        <v>0</v>
      </c>
    </row>
    <row r="47" spans="1:45" ht="45" customHeight="1" x14ac:dyDescent="0.25">
      <c r="A47" s="71">
        <v>42</v>
      </c>
      <c r="B47" s="64">
        <v>1524</v>
      </c>
      <c r="C47" s="74"/>
      <c r="D47" s="74"/>
      <c r="E47" s="77" t="s">
        <v>313</v>
      </c>
      <c r="F47" s="72"/>
      <c r="G47" s="65"/>
      <c r="H47" s="65"/>
      <c r="I47" s="65" t="s">
        <v>169</v>
      </c>
      <c r="J47" s="75" t="s">
        <v>275</v>
      </c>
      <c r="K47" s="68" t="s">
        <v>37</v>
      </c>
      <c r="L47" s="73" t="s">
        <v>125</v>
      </c>
      <c r="M47" s="73"/>
      <c r="N47" s="73"/>
      <c r="O47" s="65" t="s">
        <v>421</v>
      </c>
      <c r="P47" s="66">
        <v>45009</v>
      </c>
      <c r="Q47" s="73"/>
      <c r="R47" s="76"/>
      <c r="S47" s="76"/>
      <c r="T47" s="73"/>
      <c r="U47" s="74">
        <v>1</v>
      </c>
      <c r="V47" s="105" t="s">
        <v>297</v>
      </c>
      <c r="W47" s="102" t="s">
        <v>284</v>
      </c>
      <c r="X47" s="102" t="s">
        <v>283</v>
      </c>
      <c r="Y47" s="102" t="s">
        <v>283</v>
      </c>
      <c r="Z47" s="73">
        <v>1</v>
      </c>
      <c r="AA47" s="100">
        <v>45122</v>
      </c>
      <c r="AB47" s="100">
        <v>45657</v>
      </c>
      <c r="AC47" s="73" t="s">
        <v>288</v>
      </c>
      <c r="AD47" s="65" t="s">
        <v>134</v>
      </c>
      <c r="AE47" s="93" t="s">
        <v>98</v>
      </c>
      <c r="AF47" s="111" t="str">
        <f t="shared" si="4"/>
        <v>A</v>
      </c>
      <c r="AG47" s="112">
        <f t="shared" si="0"/>
        <v>0.48</v>
      </c>
      <c r="AH47" s="113" t="s">
        <v>987</v>
      </c>
      <c r="AI47" s="112">
        <v>0.48</v>
      </c>
      <c r="AJ47" s="113" t="s">
        <v>980</v>
      </c>
      <c r="AK47" s="114">
        <v>45309</v>
      </c>
      <c r="AL47" s="115"/>
      <c r="AM47" s="115"/>
      <c r="AN47" s="22">
        <f t="shared" si="1"/>
        <v>0</v>
      </c>
      <c r="AO47" s="22">
        <f t="shared" si="5"/>
        <v>1</v>
      </c>
      <c r="AP47" s="22">
        <f t="shared" si="6"/>
        <v>0</v>
      </c>
      <c r="AQ47" s="22">
        <f t="shared" si="2"/>
        <v>0</v>
      </c>
      <c r="AR47" s="22">
        <f t="shared" si="7"/>
        <v>0</v>
      </c>
      <c r="AS47" s="21">
        <f t="shared" si="3"/>
        <v>0</v>
      </c>
    </row>
    <row r="48" spans="1:45" ht="45" customHeight="1" x14ac:dyDescent="0.25">
      <c r="A48" s="63">
        <v>43</v>
      </c>
      <c r="B48" s="64">
        <v>1525</v>
      </c>
      <c r="C48" s="74"/>
      <c r="D48" s="74"/>
      <c r="E48" s="77" t="s">
        <v>313</v>
      </c>
      <c r="F48" s="72"/>
      <c r="G48" s="65"/>
      <c r="H48" s="65"/>
      <c r="I48" s="65" t="s">
        <v>169</v>
      </c>
      <c r="J48" s="75" t="s">
        <v>276</v>
      </c>
      <c r="K48" s="68" t="s">
        <v>37</v>
      </c>
      <c r="L48" s="73" t="s">
        <v>125</v>
      </c>
      <c r="M48" s="73"/>
      <c r="N48" s="73"/>
      <c r="O48" s="65" t="s">
        <v>421</v>
      </c>
      <c r="P48" s="66">
        <v>45009</v>
      </c>
      <c r="Q48" s="73"/>
      <c r="R48" s="76"/>
      <c r="S48" s="76"/>
      <c r="T48" s="73"/>
      <c r="U48" s="74">
        <v>1</v>
      </c>
      <c r="V48" s="105" t="s">
        <v>298</v>
      </c>
      <c r="W48" s="102" t="s">
        <v>285</v>
      </c>
      <c r="X48" s="102" t="s">
        <v>283</v>
      </c>
      <c r="Y48" s="102" t="s">
        <v>283</v>
      </c>
      <c r="Z48" s="73">
        <v>1</v>
      </c>
      <c r="AA48" s="100">
        <v>45122</v>
      </c>
      <c r="AB48" s="100">
        <v>45657</v>
      </c>
      <c r="AC48" s="73" t="s">
        <v>288</v>
      </c>
      <c r="AD48" s="65" t="s">
        <v>134</v>
      </c>
      <c r="AE48" s="93" t="s">
        <v>98</v>
      </c>
      <c r="AF48" s="111" t="str">
        <f t="shared" si="4"/>
        <v>A</v>
      </c>
      <c r="AG48" s="112">
        <f t="shared" si="0"/>
        <v>0.32</v>
      </c>
      <c r="AH48" s="113" t="s">
        <v>988</v>
      </c>
      <c r="AI48" s="112">
        <v>0.32</v>
      </c>
      <c r="AJ48" s="113" t="s">
        <v>980</v>
      </c>
      <c r="AK48" s="114">
        <v>45309</v>
      </c>
      <c r="AL48" s="115"/>
      <c r="AM48" s="115"/>
      <c r="AN48" s="22">
        <f t="shared" si="1"/>
        <v>0</v>
      </c>
      <c r="AO48" s="22">
        <f t="shared" si="5"/>
        <v>1</v>
      </c>
      <c r="AP48" s="22">
        <f t="shared" si="6"/>
        <v>0</v>
      </c>
      <c r="AQ48" s="22">
        <f t="shared" si="2"/>
        <v>0</v>
      </c>
      <c r="AR48" s="22">
        <f t="shared" si="7"/>
        <v>0</v>
      </c>
      <c r="AS48" s="21">
        <f t="shared" si="3"/>
        <v>0</v>
      </c>
    </row>
    <row r="49" spans="1:45" ht="45" customHeight="1" x14ac:dyDescent="0.25">
      <c r="A49" s="71">
        <v>44</v>
      </c>
      <c r="B49" s="64">
        <v>1526</v>
      </c>
      <c r="C49" s="74"/>
      <c r="D49" s="74"/>
      <c r="E49" s="77" t="s">
        <v>313</v>
      </c>
      <c r="F49" s="72"/>
      <c r="G49" s="65"/>
      <c r="H49" s="65"/>
      <c r="I49" s="65" t="s">
        <v>169</v>
      </c>
      <c r="J49" s="75" t="s">
        <v>277</v>
      </c>
      <c r="K49" s="68" t="s">
        <v>37</v>
      </c>
      <c r="L49" s="73" t="s">
        <v>125</v>
      </c>
      <c r="M49" s="73"/>
      <c r="N49" s="73"/>
      <c r="O49" s="65" t="s">
        <v>421</v>
      </c>
      <c r="P49" s="66">
        <v>45009</v>
      </c>
      <c r="Q49" s="73"/>
      <c r="R49" s="76"/>
      <c r="S49" s="76"/>
      <c r="T49" s="73"/>
      <c r="U49" s="74">
        <v>1</v>
      </c>
      <c r="V49" s="105" t="s">
        <v>299</v>
      </c>
      <c r="W49" s="102" t="s">
        <v>286</v>
      </c>
      <c r="X49" s="102" t="s">
        <v>283</v>
      </c>
      <c r="Y49" s="102" t="s">
        <v>283</v>
      </c>
      <c r="Z49" s="73">
        <v>1</v>
      </c>
      <c r="AA49" s="100">
        <v>45122</v>
      </c>
      <c r="AB49" s="100">
        <v>45657</v>
      </c>
      <c r="AC49" s="73" t="s">
        <v>288</v>
      </c>
      <c r="AD49" s="65" t="s">
        <v>134</v>
      </c>
      <c r="AE49" s="93" t="s">
        <v>98</v>
      </c>
      <c r="AF49" s="111" t="str">
        <f t="shared" si="4"/>
        <v>A</v>
      </c>
      <c r="AG49" s="112">
        <f t="shared" si="0"/>
        <v>0.32</v>
      </c>
      <c r="AH49" s="113" t="s">
        <v>989</v>
      </c>
      <c r="AI49" s="112">
        <v>0.32</v>
      </c>
      <c r="AJ49" s="113" t="s">
        <v>980</v>
      </c>
      <c r="AK49" s="114">
        <v>45309</v>
      </c>
      <c r="AL49" s="115"/>
      <c r="AM49" s="115"/>
      <c r="AN49" s="22">
        <f t="shared" si="1"/>
        <v>0</v>
      </c>
      <c r="AO49" s="22">
        <f t="shared" si="5"/>
        <v>1</v>
      </c>
      <c r="AP49" s="22">
        <f t="shared" si="6"/>
        <v>0</v>
      </c>
      <c r="AQ49" s="22">
        <f t="shared" si="2"/>
        <v>0</v>
      </c>
      <c r="AR49" s="22">
        <f t="shared" si="7"/>
        <v>0</v>
      </c>
      <c r="AS49" s="21">
        <f t="shared" si="3"/>
        <v>0</v>
      </c>
    </row>
    <row r="50" spans="1:45" ht="45" customHeight="1" x14ac:dyDescent="0.25">
      <c r="A50" s="63">
        <v>45</v>
      </c>
      <c r="B50" s="64">
        <v>1527</v>
      </c>
      <c r="C50" s="74"/>
      <c r="D50" s="74"/>
      <c r="E50" s="77" t="s">
        <v>313</v>
      </c>
      <c r="F50" s="72"/>
      <c r="G50" s="65"/>
      <c r="H50" s="65"/>
      <c r="I50" s="65" t="s">
        <v>169</v>
      </c>
      <c r="J50" s="75" t="s">
        <v>278</v>
      </c>
      <c r="K50" s="68" t="s">
        <v>37</v>
      </c>
      <c r="L50" s="73" t="s">
        <v>125</v>
      </c>
      <c r="M50" s="73"/>
      <c r="N50" s="73"/>
      <c r="O50" s="65" t="s">
        <v>421</v>
      </c>
      <c r="P50" s="66">
        <v>45009</v>
      </c>
      <c r="Q50" s="73"/>
      <c r="R50" s="76"/>
      <c r="S50" s="76"/>
      <c r="T50" s="73"/>
      <c r="U50" s="74">
        <v>1</v>
      </c>
      <c r="V50" s="105" t="s">
        <v>300</v>
      </c>
      <c r="W50" s="102" t="s">
        <v>287</v>
      </c>
      <c r="X50" s="102" t="s">
        <v>283</v>
      </c>
      <c r="Y50" s="102" t="s">
        <v>283</v>
      </c>
      <c r="Z50" s="73">
        <v>1</v>
      </c>
      <c r="AA50" s="100">
        <v>45122</v>
      </c>
      <c r="AB50" s="100">
        <v>45657</v>
      </c>
      <c r="AC50" s="73" t="s">
        <v>288</v>
      </c>
      <c r="AD50" s="65" t="s">
        <v>134</v>
      </c>
      <c r="AE50" s="93" t="s">
        <v>98</v>
      </c>
      <c r="AF50" s="111" t="str">
        <f t="shared" si="4"/>
        <v>A</v>
      </c>
      <c r="AG50" s="112">
        <f t="shared" si="0"/>
        <v>0.32</v>
      </c>
      <c r="AH50" s="113" t="s">
        <v>990</v>
      </c>
      <c r="AI50" s="112">
        <v>0.32</v>
      </c>
      <c r="AJ50" s="113" t="s">
        <v>980</v>
      </c>
      <c r="AK50" s="114">
        <v>45309</v>
      </c>
      <c r="AL50" s="115"/>
      <c r="AM50" s="115"/>
      <c r="AN50" s="22">
        <f t="shared" si="1"/>
        <v>0</v>
      </c>
      <c r="AO50" s="22">
        <f t="shared" si="5"/>
        <v>1</v>
      </c>
      <c r="AP50" s="22">
        <f t="shared" si="6"/>
        <v>0</v>
      </c>
      <c r="AQ50" s="22">
        <f t="shared" si="2"/>
        <v>0</v>
      </c>
      <c r="AR50" s="22">
        <f t="shared" si="7"/>
        <v>0</v>
      </c>
      <c r="AS50" s="21">
        <f t="shared" si="3"/>
        <v>0</v>
      </c>
    </row>
    <row r="51" spans="1:45" ht="45" customHeight="1" x14ac:dyDescent="0.25">
      <c r="A51" s="71">
        <v>46</v>
      </c>
      <c r="B51" s="64">
        <v>1528</v>
      </c>
      <c r="C51" s="74"/>
      <c r="D51" s="74"/>
      <c r="E51" s="77" t="s">
        <v>313</v>
      </c>
      <c r="F51" s="72"/>
      <c r="G51" s="65"/>
      <c r="H51" s="65"/>
      <c r="I51" s="65" t="s">
        <v>169</v>
      </c>
      <c r="J51" s="75" t="s">
        <v>279</v>
      </c>
      <c r="K51" s="68" t="s">
        <v>37</v>
      </c>
      <c r="L51" s="73" t="s">
        <v>125</v>
      </c>
      <c r="M51" s="73"/>
      <c r="N51" s="73"/>
      <c r="O51" s="65" t="s">
        <v>421</v>
      </c>
      <c r="P51" s="66">
        <v>45009</v>
      </c>
      <c r="Q51" s="73"/>
      <c r="R51" s="76"/>
      <c r="S51" s="76"/>
      <c r="T51" s="73"/>
      <c r="U51" s="74">
        <v>1</v>
      </c>
      <c r="V51" s="105" t="s">
        <v>301</v>
      </c>
      <c r="W51" s="102" t="s">
        <v>289</v>
      </c>
      <c r="X51" s="102" t="s">
        <v>283</v>
      </c>
      <c r="Y51" s="102" t="s">
        <v>283</v>
      </c>
      <c r="Z51" s="73">
        <v>1</v>
      </c>
      <c r="AA51" s="100">
        <v>45122</v>
      </c>
      <c r="AB51" s="100">
        <v>45657</v>
      </c>
      <c r="AC51" s="73" t="s">
        <v>288</v>
      </c>
      <c r="AD51" s="65" t="s">
        <v>134</v>
      </c>
      <c r="AE51" s="93" t="s">
        <v>98</v>
      </c>
      <c r="AF51" s="111" t="str">
        <f t="shared" si="4"/>
        <v>A</v>
      </c>
      <c r="AG51" s="112">
        <f t="shared" si="0"/>
        <v>0.32</v>
      </c>
      <c r="AH51" s="113" t="s">
        <v>992</v>
      </c>
      <c r="AI51" s="112">
        <v>0.32</v>
      </c>
      <c r="AJ51" s="113" t="s">
        <v>980</v>
      </c>
      <c r="AK51" s="114">
        <v>45309</v>
      </c>
      <c r="AL51" s="115"/>
      <c r="AM51" s="115"/>
      <c r="AN51" s="22">
        <f t="shared" si="1"/>
        <v>0</v>
      </c>
      <c r="AO51" s="22">
        <f t="shared" si="5"/>
        <v>1</v>
      </c>
      <c r="AP51" s="22">
        <f t="shared" si="6"/>
        <v>0</v>
      </c>
      <c r="AQ51" s="22">
        <f t="shared" si="2"/>
        <v>0</v>
      </c>
      <c r="AR51" s="22">
        <f t="shared" si="7"/>
        <v>0</v>
      </c>
      <c r="AS51" s="21">
        <f t="shared" si="3"/>
        <v>0</v>
      </c>
    </row>
    <row r="52" spans="1:45" ht="45" customHeight="1" x14ac:dyDescent="0.25">
      <c r="A52" s="63">
        <v>47</v>
      </c>
      <c r="B52" s="64">
        <v>1528</v>
      </c>
      <c r="C52" s="74"/>
      <c r="D52" s="74"/>
      <c r="E52" s="77" t="s">
        <v>313</v>
      </c>
      <c r="F52" s="72"/>
      <c r="G52" s="65"/>
      <c r="H52" s="65"/>
      <c r="I52" s="65" t="s">
        <v>169</v>
      </c>
      <c r="J52" s="75" t="s">
        <v>279</v>
      </c>
      <c r="K52" s="68" t="s">
        <v>37</v>
      </c>
      <c r="L52" s="73" t="s">
        <v>125</v>
      </c>
      <c r="M52" s="73"/>
      <c r="N52" s="73"/>
      <c r="O52" s="65" t="s">
        <v>421</v>
      </c>
      <c r="P52" s="66">
        <v>45009</v>
      </c>
      <c r="Q52" s="73"/>
      <c r="R52" s="76"/>
      <c r="S52" s="76"/>
      <c r="T52" s="73"/>
      <c r="U52" s="74">
        <v>2</v>
      </c>
      <c r="V52" s="105" t="s">
        <v>302</v>
      </c>
      <c r="W52" s="102" t="s">
        <v>290</v>
      </c>
      <c r="X52" s="102" t="s">
        <v>283</v>
      </c>
      <c r="Y52" s="102" t="s">
        <v>283</v>
      </c>
      <c r="Z52" s="73">
        <v>1</v>
      </c>
      <c r="AA52" s="100">
        <v>45122</v>
      </c>
      <c r="AB52" s="100">
        <v>45657</v>
      </c>
      <c r="AC52" s="73" t="s">
        <v>288</v>
      </c>
      <c r="AD52" s="65" t="s">
        <v>134</v>
      </c>
      <c r="AE52" s="93" t="s">
        <v>98</v>
      </c>
      <c r="AF52" s="111" t="str">
        <f t="shared" si="4"/>
        <v>A</v>
      </c>
      <c r="AG52" s="112">
        <f t="shared" si="0"/>
        <v>0.32</v>
      </c>
      <c r="AH52" s="113" t="s">
        <v>991</v>
      </c>
      <c r="AI52" s="112">
        <v>0.32</v>
      </c>
      <c r="AJ52" s="113" t="s">
        <v>980</v>
      </c>
      <c r="AK52" s="114">
        <v>45309</v>
      </c>
      <c r="AL52" s="115"/>
      <c r="AM52" s="115"/>
      <c r="AN52" s="22">
        <f t="shared" si="1"/>
        <v>0</v>
      </c>
      <c r="AO52" s="22">
        <f t="shared" si="5"/>
        <v>1</v>
      </c>
      <c r="AP52" s="22">
        <f t="shared" si="6"/>
        <v>0</v>
      </c>
      <c r="AQ52" s="22">
        <f t="shared" si="2"/>
        <v>0</v>
      </c>
      <c r="AR52" s="22">
        <f t="shared" si="7"/>
        <v>0</v>
      </c>
      <c r="AS52" s="21">
        <f t="shared" si="3"/>
        <v>0</v>
      </c>
    </row>
    <row r="53" spans="1:45" ht="45" customHeight="1" x14ac:dyDescent="0.25">
      <c r="A53" s="71">
        <v>48</v>
      </c>
      <c r="B53" s="64">
        <v>1529</v>
      </c>
      <c r="C53" s="74"/>
      <c r="D53" s="74"/>
      <c r="E53" s="77" t="s">
        <v>313</v>
      </c>
      <c r="F53" s="72"/>
      <c r="G53" s="65"/>
      <c r="H53" s="65"/>
      <c r="I53" s="65" t="s">
        <v>169</v>
      </c>
      <c r="J53" s="75" t="s">
        <v>280</v>
      </c>
      <c r="K53" s="68" t="s">
        <v>37</v>
      </c>
      <c r="L53" s="73" t="s">
        <v>125</v>
      </c>
      <c r="M53" s="73"/>
      <c r="N53" s="73"/>
      <c r="O53" s="73"/>
      <c r="P53" s="66">
        <v>45009</v>
      </c>
      <c r="Q53" s="73"/>
      <c r="R53" s="76"/>
      <c r="S53" s="76"/>
      <c r="T53" s="73"/>
      <c r="U53" s="74">
        <v>1</v>
      </c>
      <c r="V53" s="105" t="s">
        <v>303</v>
      </c>
      <c r="W53" s="102" t="s">
        <v>291</v>
      </c>
      <c r="X53" s="102" t="s">
        <v>283</v>
      </c>
      <c r="Y53" s="102" t="s">
        <v>283</v>
      </c>
      <c r="Z53" s="73">
        <v>1</v>
      </c>
      <c r="AA53" s="100">
        <v>45122</v>
      </c>
      <c r="AB53" s="100" t="s">
        <v>1336</v>
      </c>
      <c r="AC53" s="73" t="s">
        <v>288</v>
      </c>
      <c r="AD53" s="65" t="s">
        <v>134</v>
      </c>
      <c r="AE53" s="93" t="s">
        <v>98</v>
      </c>
      <c r="AF53" s="111" t="str">
        <f t="shared" si="4"/>
        <v>A</v>
      </c>
      <c r="AG53" s="112">
        <f t="shared" si="0"/>
        <v>0.32</v>
      </c>
      <c r="AH53" s="113" t="s">
        <v>993</v>
      </c>
      <c r="AI53" s="112">
        <v>0.32</v>
      </c>
      <c r="AJ53" s="113" t="s">
        <v>980</v>
      </c>
      <c r="AK53" s="114">
        <v>45309</v>
      </c>
      <c r="AL53" s="115"/>
      <c r="AM53" s="115"/>
      <c r="AN53" s="22">
        <f t="shared" si="1"/>
        <v>0</v>
      </c>
      <c r="AO53" s="22">
        <f t="shared" si="5"/>
        <v>1</v>
      </c>
      <c r="AP53" s="22">
        <f t="shared" si="6"/>
        <v>0</v>
      </c>
      <c r="AQ53" s="22">
        <f t="shared" si="2"/>
        <v>0</v>
      </c>
      <c r="AR53" s="22">
        <f t="shared" si="7"/>
        <v>0</v>
      </c>
      <c r="AS53" s="21">
        <f t="shared" si="3"/>
        <v>0</v>
      </c>
    </row>
    <row r="54" spans="1:45" ht="45" customHeight="1" x14ac:dyDescent="0.25">
      <c r="A54" s="63">
        <v>49</v>
      </c>
      <c r="B54" s="64">
        <v>1530</v>
      </c>
      <c r="C54" s="74"/>
      <c r="D54" s="74"/>
      <c r="E54" s="73" t="s">
        <v>69</v>
      </c>
      <c r="F54" s="72" t="s">
        <v>341</v>
      </c>
      <c r="G54" s="65"/>
      <c r="H54" s="65"/>
      <c r="I54" s="65" t="s">
        <v>47</v>
      </c>
      <c r="J54" s="75" t="s">
        <v>281</v>
      </c>
      <c r="K54" s="68" t="s">
        <v>37</v>
      </c>
      <c r="L54" s="73" t="s">
        <v>69</v>
      </c>
      <c r="M54" s="73"/>
      <c r="N54" s="73"/>
      <c r="O54" s="73" t="s">
        <v>861</v>
      </c>
      <c r="P54" s="66">
        <v>45014</v>
      </c>
      <c r="Q54" s="73"/>
      <c r="R54" s="76"/>
      <c r="S54" s="76"/>
      <c r="T54" s="73"/>
      <c r="U54" s="74">
        <v>3</v>
      </c>
      <c r="V54" s="105" t="s">
        <v>304</v>
      </c>
      <c r="W54" s="102" t="s">
        <v>292</v>
      </c>
      <c r="X54" s="102" t="s">
        <v>293</v>
      </c>
      <c r="Y54" s="102" t="s">
        <v>293</v>
      </c>
      <c r="Z54" s="73">
        <v>3</v>
      </c>
      <c r="AA54" s="100">
        <v>45019</v>
      </c>
      <c r="AB54" s="100">
        <v>45229</v>
      </c>
      <c r="AC54" s="73" t="s">
        <v>294</v>
      </c>
      <c r="AD54" s="65" t="s">
        <v>72</v>
      </c>
      <c r="AE54" s="93" t="s">
        <v>97</v>
      </c>
      <c r="AF54" s="111" t="str">
        <f t="shared" si="4"/>
        <v>C</v>
      </c>
      <c r="AG54" s="112">
        <f t="shared" si="0"/>
        <v>1</v>
      </c>
      <c r="AH54" s="113" t="s">
        <v>1285</v>
      </c>
      <c r="AI54" s="112">
        <v>1</v>
      </c>
      <c r="AJ54" s="113" t="s">
        <v>1286</v>
      </c>
      <c r="AK54" s="114">
        <v>45312</v>
      </c>
      <c r="AL54" s="115" t="s">
        <v>1287</v>
      </c>
      <c r="AM54" s="115" t="s">
        <v>1288</v>
      </c>
      <c r="AN54" s="22">
        <f t="shared" si="1"/>
        <v>1</v>
      </c>
      <c r="AO54" s="22">
        <f t="shared" si="5"/>
        <v>0</v>
      </c>
      <c r="AP54" s="22">
        <f t="shared" si="6"/>
        <v>1</v>
      </c>
      <c r="AQ54" s="22">
        <f t="shared" si="2"/>
        <v>0</v>
      </c>
      <c r="AR54" s="22">
        <f t="shared" si="7"/>
        <v>1</v>
      </c>
      <c r="AS54" s="21">
        <f t="shared" si="3"/>
        <v>0</v>
      </c>
    </row>
    <row r="55" spans="1:45" ht="53.25" customHeight="1" x14ac:dyDescent="0.25">
      <c r="A55" s="71">
        <v>50</v>
      </c>
      <c r="B55" s="64">
        <v>1619</v>
      </c>
      <c r="C55" s="74"/>
      <c r="D55" s="74"/>
      <c r="E55" s="73" t="s">
        <v>342</v>
      </c>
      <c r="F55" s="72" t="s">
        <v>341</v>
      </c>
      <c r="G55" s="65" t="s">
        <v>343</v>
      </c>
      <c r="H55" s="65"/>
      <c r="I55" s="78" t="s">
        <v>42</v>
      </c>
      <c r="J55" s="75" t="s">
        <v>295</v>
      </c>
      <c r="K55" s="68" t="s">
        <v>37</v>
      </c>
      <c r="L55" s="73" t="s">
        <v>342</v>
      </c>
      <c r="M55" s="73" t="s">
        <v>33</v>
      </c>
      <c r="N55" s="73"/>
      <c r="O55" s="73" t="s">
        <v>853</v>
      </c>
      <c r="P55" s="66">
        <v>45016</v>
      </c>
      <c r="Q55" s="73"/>
      <c r="R55" s="76"/>
      <c r="S55" s="76"/>
      <c r="T55" s="73"/>
      <c r="U55" s="74">
        <v>4</v>
      </c>
      <c r="V55" s="105" t="s">
        <v>311</v>
      </c>
      <c r="W55" s="70" t="s">
        <v>849</v>
      </c>
      <c r="X55" s="70" t="s">
        <v>850</v>
      </c>
      <c r="Y55" s="70" t="s">
        <v>850</v>
      </c>
      <c r="Z55" s="65">
        <v>4</v>
      </c>
      <c r="AA55" s="100">
        <v>45019</v>
      </c>
      <c r="AB55" s="100">
        <v>45289</v>
      </c>
      <c r="AC55" s="73" t="s">
        <v>310</v>
      </c>
      <c r="AD55" s="65" t="s">
        <v>305</v>
      </c>
      <c r="AE55" s="93" t="s">
        <v>93</v>
      </c>
      <c r="AF55" s="111" t="str">
        <f t="shared" si="4"/>
        <v>C</v>
      </c>
      <c r="AG55" s="112">
        <f t="shared" si="0"/>
        <v>1</v>
      </c>
      <c r="AH55" s="113" t="s">
        <v>1178</v>
      </c>
      <c r="AI55" s="112">
        <v>1</v>
      </c>
      <c r="AJ55" s="113" t="s">
        <v>1179</v>
      </c>
      <c r="AK55" s="114">
        <v>45310</v>
      </c>
      <c r="AL55" s="115" t="s">
        <v>1180</v>
      </c>
      <c r="AM55" s="115" t="s">
        <v>848</v>
      </c>
      <c r="AN55" s="22">
        <f t="shared" si="1"/>
        <v>1</v>
      </c>
      <c r="AO55" s="22">
        <f t="shared" si="5"/>
        <v>0</v>
      </c>
      <c r="AP55" s="22">
        <f t="shared" si="6"/>
        <v>1</v>
      </c>
      <c r="AQ55" s="22">
        <f t="shared" si="2"/>
        <v>0</v>
      </c>
      <c r="AR55" s="22">
        <f t="shared" si="7"/>
        <v>1</v>
      </c>
      <c r="AS55" s="21">
        <f t="shared" si="3"/>
        <v>0</v>
      </c>
    </row>
    <row r="56" spans="1:45" ht="45" customHeight="1" x14ac:dyDescent="0.25">
      <c r="A56" s="63">
        <v>51</v>
      </c>
      <c r="B56" s="64">
        <v>1619</v>
      </c>
      <c r="C56" s="74"/>
      <c r="D56" s="74"/>
      <c r="E56" s="73" t="s">
        <v>342</v>
      </c>
      <c r="F56" s="72" t="s">
        <v>341</v>
      </c>
      <c r="G56" s="65" t="s">
        <v>343</v>
      </c>
      <c r="H56" s="65"/>
      <c r="I56" s="78" t="s">
        <v>42</v>
      </c>
      <c r="J56" s="75" t="s">
        <v>295</v>
      </c>
      <c r="K56" s="68" t="s">
        <v>37</v>
      </c>
      <c r="L56" s="73" t="s">
        <v>342</v>
      </c>
      <c r="M56" s="73" t="s">
        <v>33</v>
      </c>
      <c r="N56" s="73"/>
      <c r="O56" s="73" t="s">
        <v>388</v>
      </c>
      <c r="P56" s="66">
        <v>45016</v>
      </c>
      <c r="Q56" s="73"/>
      <c r="R56" s="76"/>
      <c r="S56" s="76"/>
      <c r="T56" s="73"/>
      <c r="U56" s="74">
        <v>5</v>
      </c>
      <c r="V56" s="105" t="s">
        <v>311</v>
      </c>
      <c r="W56" s="70" t="s">
        <v>306</v>
      </c>
      <c r="X56" s="70" t="s">
        <v>307</v>
      </c>
      <c r="Y56" s="70" t="s">
        <v>307</v>
      </c>
      <c r="Z56" s="65">
        <v>1</v>
      </c>
      <c r="AA56" s="100">
        <v>45019</v>
      </c>
      <c r="AB56" s="100" t="s">
        <v>863</v>
      </c>
      <c r="AC56" s="73" t="s">
        <v>310</v>
      </c>
      <c r="AD56" s="65" t="s">
        <v>305</v>
      </c>
      <c r="AE56" s="93" t="s">
        <v>93</v>
      </c>
      <c r="AF56" s="111" t="str">
        <f t="shared" si="4"/>
        <v>C</v>
      </c>
      <c r="AG56" s="112">
        <f t="shared" si="0"/>
        <v>1</v>
      </c>
      <c r="AH56" s="113" t="s">
        <v>1181</v>
      </c>
      <c r="AI56" s="112">
        <v>1</v>
      </c>
      <c r="AJ56" s="113" t="s">
        <v>1182</v>
      </c>
      <c r="AK56" s="114">
        <v>45310</v>
      </c>
      <c r="AL56" s="115" t="s">
        <v>1183</v>
      </c>
      <c r="AM56" s="115" t="s">
        <v>848</v>
      </c>
      <c r="AN56" s="22">
        <f t="shared" si="1"/>
        <v>0</v>
      </c>
      <c r="AO56" s="22">
        <f t="shared" si="5"/>
        <v>0</v>
      </c>
      <c r="AP56" s="22">
        <f t="shared" si="6"/>
        <v>1</v>
      </c>
      <c r="AQ56" s="22">
        <f t="shared" si="2"/>
        <v>0</v>
      </c>
      <c r="AR56" s="22">
        <f t="shared" si="7"/>
        <v>1</v>
      </c>
      <c r="AS56" s="21">
        <f t="shared" si="3"/>
        <v>0</v>
      </c>
    </row>
    <row r="57" spans="1:45" ht="45" customHeight="1" x14ac:dyDescent="0.25">
      <c r="A57" s="71">
        <v>52</v>
      </c>
      <c r="B57" s="64">
        <v>1619</v>
      </c>
      <c r="C57" s="74"/>
      <c r="D57" s="74"/>
      <c r="E57" s="73" t="s">
        <v>342</v>
      </c>
      <c r="F57" s="72" t="s">
        <v>341</v>
      </c>
      <c r="G57" s="65" t="s">
        <v>343</v>
      </c>
      <c r="H57" s="65"/>
      <c r="I57" s="78" t="s">
        <v>42</v>
      </c>
      <c r="J57" s="75" t="s">
        <v>295</v>
      </c>
      <c r="K57" s="68" t="s">
        <v>37</v>
      </c>
      <c r="L57" s="73" t="s">
        <v>342</v>
      </c>
      <c r="M57" s="73" t="s">
        <v>33</v>
      </c>
      <c r="N57" s="73"/>
      <c r="O57" s="73"/>
      <c r="P57" s="66">
        <v>45016</v>
      </c>
      <c r="Q57" s="73"/>
      <c r="R57" s="76"/>
      <c r="S57" s="76"/>
      <c r="T57" s="73"/>
      <c r="U57" s="74">
        <v>6</v>
      </c>
      <c r="V57" s="105" t="s">
        <v>311</v>
      </c>
      <c r="W57" s="70" t="s">
        <v>308</v>
      </c>
      <c r="X57" s="70" t="s">
        <v>309</v>
      </c>
      <c r="Y57" s="70" t="s">
        <v>309</v>
      </c>
      <c r="Z57" s="65">
        <v>1</v>
      </c>
      <c r="AA57" s="100">
        <v>45110</v>
      </c>
      <c r="AB57" s="100" t="s">
        <v>863</v>
      </c>
      <c r="AC57" s="73" t="s">
        <v>310</v>
      </c>
      <c r="AD57" s="65" t="s">
        <v>305</v>
      </c>
      <c r="AE57" s="93" t="s">
        <v>93</v>
      </c>
      <c r="AF57" s="111" t="str">
        <f t="shared" si="4"/>
        <v>A</v>
      </c>
      <c r="AG57" s="112">
        <f t="shared" si="0"/>
        <v>0</v>
      </c>
      <c r="AH57" s="113" t="s">
        <v>854</v>
      </c>
      <c r="AI57" s="112">
        <v>0</v>
      </c>
      <c r="AJ57" s="113" t="s">
        <v>1184</v>
      </c>
      <c r="AK57" s="114">
        <v>45313</v>
      </c>
      <c r="AL57" s="115"/>
      <c r="AM57" s="115" t="s">
        <v>848</v>
      </c>
      <c r="AN57" s="22">
        <f t="shared" si="1"/>
        <v>0</v>
      </c>
      <c r="AO57" s="22">
        <f t="shared" si="5"/>
        <v>1</v>
      </c>
      <c r="AP57" s="22">
        <f t="shared" si="6"/>
        <v>0</v>
      </c>
      <c r="AQ57" s="22">
        <f t="shared" si="2"/>
        <v>0</v>
      </c>
      <c r="AR57" s="22">
        <f t="shared" si="7"/>
        <v>0</v>
      </c>
      <c r="AS57" s="21">
        <f t="shared" si="3"/>
        <v>0</v>
      </c>
    </row>
    <row r="58" spans="1:45" ht="45" customHeight="1" x14ac:dyDescent="0.25">
      <c r="A58" s="63">
        <v>53</v>
      </c>
      <c r="B58" s="64">
        <v>1619</v>
      </c>
      <c r="C58" s="74"/>
      <c r="D58" s="74"/>
      <c r="E58" s="73" t="s">
        <v>342</v>
      </c>
      <c r="F58" s="72" t="s">
        <v>341</v>
      </c>
      <c r="G58" s="65" t="s">
        <v>343</v>
      </c>
      <c r="H58" s="65"/>
      <c r="I58" s="78" t="s">
        <v>42</v>
      </c>
      <c r="J58" s="75" t="s">
        <v>295</v>
      </c>
      <c r="K58" s="68" t="s">
        <v>37</v>
      </c>
      <c r="L58" s="73" t="s">
        <v>342</v>
      </c>
      <c r="M58" s="73" t="s">
        <v>33</v>
      </c>
      <c r="N58" s="73"/>
      <c r="O58" s="73" t="s">
        <v>388</v>
      </c>
      <c r="P58" s="66">
        <v>45016</v>
      </c>
      <c r="Q58" s="73"/>
      <c r="R58" s="76"/>
      <c r="S58" s="76"/>
      <c r="T58" s="73"/>
      <c r="U58" s="74">
        <v>7</v>
      </c>
      <c r="V58" s="105" t="s">
        <v>312</v>
      </c>
      <c r="W58" s="70" t="s">
        <v>851</v>
      </c>
      <c r="X58" s="70" t="s">
        <v>852</v>
      </c>
      <c r="Y58" s="70" t="s">
        <v>852</v>
      </c>
      <c r="Z58" s="65">
        <v>1</v>
      </c>
      <c r="AA58" s="100">
        <v>45019</v>
      </c>
      <c r="AB58" s="100">
        <v>45351</v>
      </c>
      <c r="AC58" s="73" t="s">
        <v>310</v>
      </c>
      <c r="AD58" s="65" t="s">
        <v>305</v>
      </c>
      <c r="AE58" s="93" t="s">
        <v>93</v>
      </c>
      <c r="AF58" s="111" t="str">
        <f t="shared" si="4"/>
        <v>A</v>
      </c>
      <c r="AG58" s="112">
        <f t="shared" si="0"/>
        <v>0</v>
      </c>
      <c r="AH58" s="113" t="s">
        <v>854</v>
      </c>
      <c r="AI58" s="112">
        <v>0</v>
      </c>
      <c r="AJ58" s="113" t="s">
        <v>1184</v>
      </c>
      <c r="AK58" s="114">
        <v>45313</v>
      </c>
      <c r="AL58" s="115"/>
      <c r="AM58" s="115" t="s">
        <v>848</v>
      </c>
      <c r="AN58" s="22">
        <f t="shared" si="1"/>
        <v>0</v>
      </c>
      <c r="AO58" s="22">
        <f t="shared" si="5"/>
        <v>1</v>
      </c>
      <c r="AP58" s="22">
        <f t="shared" si="6"/>
        <v>0</v>
      </c>
      <c r="AQ58" s="22">
        <f t="shared" si="2"/>
        <v>0</v>
      </c>
      <c r="AR58" s="22">
        <f t="shared" si="7"/>
        <v>0</v>
      </c>
      <c r="AS58" s="21">
        <f t="shared" si="3"/>
        <v>0</v>
      </c>
    </row>
    <row r="59" spans="1:45" ht="45" customHeight="1" x14ac:dyDescent="0.25">
      <c r="A59" s="71">
        <v>54</v>
      </c>
      <c r="B59" s="64">
        <v>1629</v>
      </c>
      <c r="C59" s="74"/>
      <c r="D59" s="74"/>
      <c r="E59" s="77" t="s">
        <v>345</v>
      </c>
      <c r="F59" s="72"/>
      <c r="G59" s="65" t="s">
        <v>101</v>
      </c>
      <c r="H59" s="65"/>
      <c r="I59" s="65" t="s">
        <v>202</v>
      </c>
      <c r="J59" s="75" t="s">
        <v>318</v>
      </c>
      <c r="K59" s="68"/>
      <c r="L59" s="73"/>
      <c r="M59" s="73"/>
      <c r="N59" s="73"/>
      <c r="O59" s="73"/>
      <c r="P59" s="66">
        <v>45035</v>
      </c>
      <c r="Q59" s="73"/>
      <c r="R59" s="76"/>
      <c r="S59" s="76"/>
      <c r="T59" s="73"/>
      <c r="U59" s="74">
        <v>1</v>
      </c>
      <c r="V59" s="101"/>
      <c r="W59" s="70" t="s">
        <v>249</v>
      </c>
      <c r="X59" s="70"/>
      <c r="Y59" s="70"/>
      <c r="Z59" s="65"/>
      <c r="AA59" s="100"/>
      <c r="AB59" s="100"/>
      <c r="AC59" s="73" t="s">
        <v>349</v>
      </c>
      <c r="AD59" s="103" t="s">
        <v>63</v>
      </c>
      <c r="AE59" s="93" t="s">
        <v>98</v>
      </c>
      <c r="AF59" s="111" t="str">
        <f t="shared" si="4"/>
        <v>A</v>
      </c>
      <c r="AG59" s="112">
        <f t="shared" si="0"/>
        <v>0</v>
      </c>
      <c r="AH59" s="113" t="s">
        <v>858</v>
      </c>
      <c r="AI59" s="112">
        <v>0</v>
      </c>
      <c r="AJ59" s="113" t="s">
        <v>995</v>
      </c>
      <c r="AK59" s="114">
        <v>45309</v>
      </c>
      <c r="AL59" s="118"/>
      <c r="AM59" s="118"/>
      <c r="AN59" s="22">
        <f t="shared" si="1"/>
        <v>0</v>
      </c>
      <c r="AO59" s="22">
        <f t="shared" si="5"/>
        <v>1</v>
      </c>
      <c r="AP59" s="22">
        <f t="shared" si="6"/>
        <v>0</v>
      </c>
      <c r="AQ59" s="22">
        <f t="shared" si="2"/>
        <v>0</v>
      </c>
      <c r="AR59" s="22">
        <f t="shared" si="7"/>
        <v>0</v>
      </c>
      <c r="AS59" s="21">
        <f t="shared" si="3"/>
        <v>1</v>
      </c>
    </row>
    <row r="60" spans="1:45" ht="45" customHeight="1" x14ac:dyDescent="0.25">
      <c r="A60" s="63">
        <v>55</v>
      </c>
      <c r="B60" s="64">
        <v>1630</v>
      </c>
      <c r="C60" s="74"/>
      <c r="D60" s="74"/>
      <c r="E60" s="77"/>
      <c r="F60" s="72"/>
      <c r="G60" s="65" t="s">
        <v>101</v>
      </c>
      <c r="H60" s="65"/>
      <c r="I60" s="65" t="s">
        <v>202</v>
      </c>
      <c r="J60" s="75" t="s">
        <v>319</v>
      </c>
      <c r="K60" s="68"/>
      <c r="L60" s="73"/>
      <c r="M60" s="73" t="s">
        <v>57</v>
      </c>
      <c r="N60" s="73"/>
      <c r="O60" s="73"/>
      <c r="P60" s="66">
        <v>45035</v>
      </c>
      <c r="Q60" s="73"/>
      <c r="R60" s="76"/>
      <c r="S60" s="76"/>
      <c r="T60" s="73"/>
      <c r="U60" s="74">
        <v>1</v>
      </c>
      <c r="V60" s="102" t="s">
        <v>350</v>
      </c>
      <c r="W60" s="102" t="s">
        <v>347</v>
      </c>
      <c r="X60" s="102" t="s">
        <v>348</v>
      </c>
      <c r="Y60" s="102" t="s">
        <v>348</v>
      </c>
      <c r="Z60" s="65">
        <v>3</v>
      </c>
      <c r="AA60" s="100">
        <v>45058</v>
      </c>
      <c r="AB60" s="100">
        <v>45291</v>
      </c>
      <c r="AC60" s="102" t="s">
        <v>349</v>
      </c>
      <c r="AD60" s="65" t="s">
        <v>63</v>
      </c>
      <c r="AE60" s="93" t="s">
        <v>111</v>
      </c>
      <c r="AF60" s="111" t="str">
        <f t="shared" si="4"/>
        <v>A</v>
      </c>
      <c r="AG60" s="112">
        <f t="shared" si="0"/>
        <v>0.5</v>
      </c>
      <c r="AH60" s="113" t="s">
        <v>1208</v>
      </c>
      <c r="AI60" s="112">
        <v>0.5</v>
      </c>
      <c r="AJ60" s="113" t="s">
        <v>1208</v>
      </c>
      <c r="AK60" s="114">
        <v>45313</v>
      </c>
      <c r="AL60" s="115"/>
      <c r="AM60" s="115"/>
      <c r="AN60" s="22">
        <f t="shared" si="1"/>
        <v>1</v>
      </c>
      <c r="AO60" s="22">
        <f t="shared" si="5"/>
        <v>1</v>
      </c>
      <c r="AP60" s="22">
        <f t="shared" si="6"/>
        <v>0</v>
      </c>
      <c r="AQ60" s="22">
        <f t="shared" si="2"/>
        <v>1</v>
      </c>
      <c r="AR60" s="22">
        <f t="shared" si="7"/>
        <v>1</v>
      </c>
      <c r="AS60" s="21">
        <f t="shared" si="3"/>
        <v>0</v>
      </c>
    </row>
    <row r="61" spans="1:45" ht="45" customHeight="1" x14ac:dyDescent="0.25">
      <c r="A61" s="71">
        <v>56</v>
      </c>
      <c r="B61" s="64">
        <v>1631</v>
      </c>
      <c r="C61" s="74"/>
      <c r="D61" s="74"/>
      <c r="E61" s="77" t="s">
        <v>345</v>
      </c>
      <c r="F61" s="72"/>
      <c r="G61" s="65" t="s">
        <v>101</v>
      </c>
      <c r="H61" s="65"/>
      <c r="I61" s="65" t="s">
        <v>202</v>
      </c>
      <c r="J61" s="75" t="s">
        <v>320</v>
      </c>
      <c r="K61" s="68"/>
      <c r="L61" s="73"/>
      <c r="M61" s="73"/>
      <c r="N61" s="73"/>
      <c r="O61" s="73"/>
      <c r="P61" s="66">
        <v>45035</v>
      </c>
      <c r="Q61" s="73"/>
      <c r="R61" s="76"/>
      <c r="S61" s="76"/>
      <c r="T61" s="73"/>
      <c r="U61" s="74">
        <v>1</v>
      </c>
      <c r="V61" s="101" t="s">
        <v>748</v>
      </c>
      <c r="W61" s="70" t="s">
        <v>749</v>
      </c>
      <c r="X61" s="70" t="s">
        <v>750</v>
      </c>
      <c r="Y61" s="70" t="s">
        <v>750</v>
      </c>
      <c r="Z61" s="65">
        <v>1</v>
      </c>
      <c r="AA61" s="100">
        <v>45208</v>
      </c>
      <c r="AB61" s="100">
        <v>45289</v>
      </c>
      <c r="AC61" s="73" t="s">
        <v>349</v>
      </c>
      <c r="AD61" s="103" t="s">
        <v>63</v>
      </c>
      <c r="AE61" s="92" t="s">
        <v>111</v>
      </c>
      <c r="AF61" s="111" t="str">
        <f t="shared" si="4"/>
        <v>C</v>
      </c>
      <c r="AG61" s="112">
        <f t="shared" si="0"/>
        <v>1</v>
      </c>
      <c r="AH61" s="113" t="s">
        <v>1333</v>
      </c>
      <c r="AI61" s="112">
        <v>1</v>
      </c>
      <c r="AJ61" s="113" t="s">
        <v>1334</v>
      </c>
      <c r="AK61" s="114">
        <v>45313</v>
      </c>
      <c r="AL61" s="118"/>
      <c r="AM61" s="118"/>
      <c r="AN61" s="22">
        <f t="shared" si="1"/>
        <v>1</v>
      </c>
      <c r="AO61" s="22">
        <f t="shared" si="5"/>
        <v>0</v>
      </c>
      <c r="AP61" s="22">
        <f t="shared" si="6"/>
        <v>1</v>
      </c>
      <c r="AQ61" s="22">
        <f t="shared" si="2"/>
        <v>0</v>
      </c>
      <c r="AR61" s="22">
        <f t="shared" si="7"/>
        <v>1</v>
      </c>
      <c r="AS61" s="21">
        <f t="shared" si="3"/>
        <v>0</v>
      </c>
    </row>
    <row r="62" spans="1:45" ht="45" customHeight="1" x14ac:dyDescent="0.25">
      <c r="A62" s="63">
        <v>57</v>
      </c>
      <c r="B62" s="64">
        <v>1632</v>
      </c>
      <c r="C62" s="74"/>
      <c r="D62" s="74"/>
      <c r="E62" s="77"/>
      <c r="F62" s="72"/>
      <c r="G62" s="65" t="s">
        <v>45</v>
      </c>
      <c r="H62" s="65"/>
      <c r="I62" s="65" t="s">
        <v>202</v>
      </c>
      <c r="J62" s="75" t="s">
        <v>321</v>
      </c>
      <c r="K62" s="68"/>
      <c r="L62" s="73"/>
      <c r="M62" s="73"/>
      <c r="N62" s="73"/>
      <c r="O62" s="73" t="s">
        <v>1329</v>
      </c>
      <c r="P62" s="66">
        <v>45035</v>
      </c>
      <c r="Q62" s="73"/>
      <c r="R62" s="76"/>
      <c r="S62" s="76"/>
      <c r="T62" s="73"/>
      <c r="U62" s="74">
        <v>1</v>
      </c>
      <c r="V62" s="102" t="s">
        <v>351</v>
      </c>
      <c r="W62" s="102" t="s">
        <v>354</v>
      </c>
      <c r="X62" s="102" t="s">
        <v>352</v>
      </c>
      <c r="Y62" s="102" t="s">
        <v>352</v>
      </c>
      <c r="Z62" s="65">
        <v>1</v>
      </c>
      <c r="AA62" s="100">
        <v>45058</v>
      </c>
      <c r="AB62" s="100">
        <v>45381</v>
      </c>
      <c r="AC62" s="102" t="s">
        <v>353</v>
      </c>
      <c r="AD62" s="65" t="s">
        <v>63</v>
      </c>
      <c r="AE62" s="93" t="s">
        <v>97</v>
      </c>
      <c r="AF62" s="111" t="str">
        <f t="shared" si="4"/>
        <v>A</v>
      </c>
      <c r="AG62" s="112">
        <f t="shared" si="0"/>
        <v>0.2</v>
      </c>
      <c r="AH62" s="113" t="s">
        <v>856</v>
      </c>
      <c r="AI62" s="112">
        <v>0.2</v>
      </c>
      <c r="AJ62" s="113" t="s">
        <v>1289</v>
      </c>
      <c r="AK62" s="114">
        <v>45313</v>
      </c>
      <c r="AL62" s="115" t="s">
        <v>1290</v>
      </c>
      <c r="AM62" s="115"/>
      <c r="AN62" s="22">
        <f t="shared" si="1"/>
        <v>0</v>
      </c>
      <c r="AO62" s="22">
        <f t="shared" si="5"/>
        <v>1</v>
      </c>
      <c r="AP62" s="22">
        <f t="shared" si="6"/>
        <v>0</v>
      </c>
      <c r="AQ62" s="22">
        <f t="shared" si="2"/>
        <v>0</v>
      </c>
      <c r="AR62" s="22">
        <f t="shared" si="7"/>
        <v>0</v>
      </c>
      <c r="AS62" s="21">
        <f t="shared" si="3"/>
        <v>0</v>
      </c>
    </row>
    <row r="63" spans="1:45" ht="45" customHeight="1" x14ac:dyDescent="0.25">
      <c r="A63" s="71">
        <v>58</v>
      </c>
      <c r="B63" s="64">
        <v>1633</v>
      </c>
      <c r="C63" s="74"/>
      <c r="D63" s="74"/>
      <c r="E63" s="77"/>
      <c r="F63" s="72"/>
      <c r="G63" s="65" t="s">
        <v>45</v>
      </c>
      <c r="H63" s="65"/>
      <c r="I63" s="65" t="s">
        <v>202</v>
      </c>
      <c r="J63" s="75" t="s">
        <v>322</v>
      </c>
      <c r="K63" s="68"/>
      <c r="L63" s="73"/>
      <c r="M63" s="73" t="s">
        <v>33</v>
      </c>
      <c r="N63" s="73"/>
      <c r="O63" s="65" t="s">
        <v>1330</v>
      </c>
      <c r="P63" s="66">
        <v>45035</v>
      </c>
      <c r="Q63" s="73"/>
      <c r="R63" s="76"/>
      <c r="S63" s="76"/>
      <c r="T63" s="73"/>
      <c r="U63" s="74">
        <v>1</v>
      </c>
      <c r="V63" s="102" t="s">
        <v>355</v>
      </c>
      <c r="W63" s="102" t="s">
        <v>357</v>
      </c>
      <c r="X63" s="102" t="s">
        <v>356</v>
      </c>
      <c r="Y63" s="102" t="s">
        <v>356</v>
      </c>
      <c r="Z63" s="65">
        <v>1</v>
      </c>
      <c r="AA63" s="100">
        <v>45078</v>
      </c>
      <c r="AB63" s="100">
        <v>45260</v>
      </c>
      <c r="AC63" s="73" t="s">
        <v>353</v>
      </c>
      <c r="AD63" s="65" t="s">
        <v>63</v>
      </c>
      <c r="AE63" s="93" t="s">
        <v>97</v>
      </c>
      <c r="AF63" s="111" t="str">
        <f t="shared" si="4"/>
        <v>C</v>
      </c>
      <c r="AG63" s="112">
        <f t="shared" si="0"/>
        <v>1</v>
      </c>
      <c r="AH63" s="113" t="s">
        <v>1291</v>
      </c>
      <c r="AI63" s="112">
        <v>1</v>
      </c>
      <c r="AJ63" s="113" t="s">
        <v>1292</v>
      </c>
      <c r="AK63" s="114">
        <v>45314</v>
      </c>
      <c r="AL63" s="115" t="s">
        <v>1293</v>
      </c>
      <c r="AM63" s="115"/>
      <c r="AN63" s="22">
        <f t="shared" si="1"/>
        <v>1</v>
      </c>
      <c r="AO63" s="22">
        <f t="shared" si="5"/>
        <v>0</v>
      </c>
      <c r="AP63" s="22">
        <f t="shared" si="6"/>
        <v>1</v>
      </c>
      <c r="AQ63" s="22">
        <f t="shared" si="2"/>
        <v>0</v>
      </c>
      <c r="AR63" s="22">
        <f t="shared" si="7"/>
        <v>1</v>
      </c>
      <c r="AS63" s="21">
        <f t="shared" si="3"/>
        <v>0</v>
      </c>
    </row>
    <row r="64" spans="1:45" ht="45" customHeight="1" x14ac:dyDescent="0.25">
      <c r="A64" s="63">
        <v>59</v>
      </c>
      <c r="B64" s="64">
        <v>1635</v>
      </c>
      <c r="C64" s="74"/>
      <c r="D64" s="74"/>
      <c r="E64" s="77"/>
      <c r="F64" s="72"/>
      <c r="G64" s="65" t="s">
        <v>45</v>
      </c>
      <c r="H64" s="65"/>
      <c r="I64" s="65" t="s">
        <v>202</v>
      </c>
      <c r="J64" s="75" t="s">
        <v>323</v>
      </c>
      <c r="K64" s="68"/>
      <c r="L64" s="73"/>
      <c r="M64" s="73"/>
      <c r="N64" s="73"/>
      <c r="O64" s="65" t="s">
        <v>862</v>
      </c>
      <c r="P64" s="66">
        <v>45035</v>
      </c>
      <c r="Q64" s="73"/>
      <c r="R64" s="76"/>
      <c r="S64" s="76"/>
      <c r="T64" s="73"/>
      <c r="U64" s="74">
        <v>1</v>
      </c>
      <c r="V64" s="102" t="s">
        <v>358</v>
      </c>
      <c r="W64" s="102" t="s">
        <v>360</v>
      </c>
      <c r="X64" s="102" t="s">
        <v>359</v>
      </c>
      <c r="Y64" s="102" t="s">
        <v>359</v>
      </c>
      <c r="Z64" s="65">
        <v>1</v>
      </c>
      <c r="AA64" s="100">
        <v>45058</v>
      </c>
      <c r="AB64" s="100">
        <v>45260</v>
      </c>
      <c r="AC64" s="73" t="s">
        <v>353</v>
      </c>
      <c r="AD64" s="65" t="s">
        <v>63</v>
      </c>
      <c r="AE64" s="93" t="s">
        <v>97</v>
      </c>
      <c r="AF64" s="111" t="str">
        <f t="shared" si="4"/>
        <v>C</v>
      </c>
      <c r="AG64" s="112">
        <f t="shared" si="0"/>
        <v>1</v>
      </c>
      <c r="AH64" s="67" t="s">
        <v>1294</v>
      </c>
      <c r="AI64" s="119">
        <v>1</v>
      </c>
      <c r="AJ64" s="67" t="s">
        <v>1295</v>
      </c>
      <c r="AK64" s="114">
        <v>45314</v>
      </c>
      <c r="AL64" s="115" t="s">
        <v>1296</v>
      </c>
      <c r="AM64" s="115"/>
      <c r="AN64" s="22">
        <f t="shared" si="1"/>
        <v>1</v>
      </c>
      <c r="AO64" s="22">
        <f t="shared" si="5"/>
        <v>0</v>
      </c>
      <c r="AP64" s="22">
        <f t="shared" si="6"/>
        <v>1</v>
      </c>
      <c r="AQ64" s="22">
        <f t="shared" si="2"/>
        <v>0</v>
      </c>
      <c r="AR64" s="22">
        <f t="shared" si="7"/>
        <v>1</v>
      </c>
      <c r="AS64" s="21">
        <f t="shared" si="3"/>
        <v>0</v>
      </c>
    </row>
    <row r="65" spans="1:45" ht="45" customHeight="1" x14ac:dyDescent="0.25">
      <c r="A65" s="71">
        <v>60</v>
      </c>
      <c r="B65" s="64">
        <v>1636</v>
      </c>
      <c r="C65" s="74"/>
      <c r="D65" s="74"/>
      <c r="E65" s="77"/>
      <c r="F65" s="72"/>
      <c r="G65" s="65" t="s">
        <v>101</v>
      </c>
      <c r="H65" s="65"/>
      <c r="I65" s="65" t="s">
        <v>56</v>
      </c>
      <c r="J65" s="75" t="s">
        <v>324</v>
      </c>
      <c r="K65" s="68"/>
      <c r="L65" s="73"/>
      <c r="M65" s="73" t="s">
        <v>57</v>
      </c>
      <c r="N65" s="73"/>
      <c r="O65" s="73"/>
      <c r="P65" s="66">
        <v>45035</v>
      </c>
      <c r="Q65" s="73"/>
      <c r="R65" s="76"/>
      <c r="S65" s="76"/>
      <c r="T65" s="73"/>
      <c r="U65" s="74">
        <v>1</v>
      </c>
      <c r="V65" s="102" t="s">
        <v>361</v>
      </c>
      <c r="W65" s="102" t="s">
        <v>362</v>
      </c>
      <c r="X65" s="102" t="s">
        <v>363</v>
      </c>
      <c r="Y65" s="102" t="s">
        <v>363</v>
      </c>
      <c r="Z65" s="65">
        <v>1</v>
      </c>
      <c r="AA65" s="100">
        <v>45078</v>
      </c>
      <c r="AB65" s="100">
        <v>45291</v>
      </c>
      <c r="AC65" s="73" t="s">
        <v>104</v>
      </c>
      <c r="AD65" s="65" t="s">
        <v>43</v>
      </c>
      <c r="AE65" s="92" t="s">
        <v>111</v>
      </c>
      <c r="AF65" s="111" t="str">
        <f t="shared" si="4"/>
        <v>A</v>
      </c>
      <c r="AG65" s="112">
        <f t="shared" si="0"/>
        <v>0</v>
      </c>
      <c r="AH65" s="113" t="s">
        <v>973</v>
      </c>
      <c r="AI65" s="112">
        <v>0</v>
      </c>
      <c r="AJ65" s="113" t="s">
        <v>1209</v>
      </c>
      <c r="AK65" s="114">
        <v>45310</v>
      </c>
      <c r="AL65" s="115"/>
      <c r="AM65" s="115"/>
      <c r="AN65" s="22">
        <f t="shared" si="1"/>
        <v>1</v>
      </c>
      <c r="AO65" s="22">
        <f t="shared" si="5"/>
        <v>1</v>
      </c>
      <c r="AP65" s="22">
        <f t="shared" si="6"/>
        <v>0</v>
      </c>
      <c r="AQ65" s="22">
        <f t="shared" si="2"/>
        <v>1</v>
      </c>
      <c r="AR65" s="22">
        <f t="shared" si="7"/>
        <v>1</v>
      </c>
      <c r="AS65" s="21">
        <f t="shared" si="3"/>
        <v>0</v>
      </c>
    </row>
    <row r="66" spans="1:45" ht="45" customHeight="1" x14ac:dyDescent="0.25">
      <c r="A66" s="63">
        <v>61</v>
      </c>
      <c r="B66" s="64">
        <v>1638</v>
      </c>
      <c r="C66" s="74"/>
      <c r="D66" s="74"/>
      <c r="E66" s="77"/>
      <c r="F66" s="72"/>
      <c r="G66" s="65" t="s">
        <v>101</v>
      </c>
      <c r="H66" s="65"/>
      <c r="I66" s="79" t="s">
        <v>200</v>
      </c>
      <c r="J66" s="75" t="s">
        <v>325</v>
      </c>
      <c r="K66" s="68"/>
      <c r="L66" s="73"/>
      <c r="M66" s="73"/>
      <c r="N66" s="73"/>
      <c r="O66" s="73"/>
      <c r="P66" s="66">
        <v>45054</v>
      </c>
      <c r="Q66" s="73"/>
      <c r="R66" s="76"/>
      <c r="S66" s="76"/>
      <c r="T66" s="73"/>
      <c r="U66" s="74">
        <v>2</v>
      </c>
      <c r="V66" s="102" t="s">
        <v>364</v>
      </c>
      <c r="W66" s="102" t="s">
        <v>365</v>
      </c>
      <c r="X66" s="102" t="s">
        <v>367</v>
      </c>
      <c r="Y66" s="102" t="s">
        <v>367</v>
      </c>
      <c r="Z66" s="65">
        <v>3</v>
      </c>
      <c r="AA66" s="100">
        <v>45170</v>
      </c>
      <c r="AB66" s="100">
        <v>45443</v>
      </c>
      <c r="AC66" s="73" t="s">
        <v>366</v>
      </c>
      <c r="AD66" s="65" t="s">
        <v>368</v>
      </c>
      <c r="AE66" s="92" t="s">
        <v>96</v>
      </c>
      <c r="AF66" s="111" t="str">
        <f t="shared" si="4"/>
        <v>C</v>
      </c>
      <c r="AG66" s="112">
        <f t="shared" si="0"/>
        <v>1</v>
      </c>
      <c r="AH66" s="113" t="s">
        <v>1062</v>
      </c>
      <c r="AI66" s="112">
        <v>1</v>
      </c>
      <c r="AJ66" s="113" t="s">
        <v>1063</v>
      </c>
      <c r="AK66" s="114">
        <v>45313</v>
      </c>
      <c r="AL66" s="115" t="s">
        <v>1064</v>
      </c>
      <c r="AM66" s="115" t="s">
        <v>1063</v>
      </c>
      <c r="AN66" s="22">
        <f t="shared" si="1"/>
        <v>0</v>
      </c>
      <c r="AO66" s="22">
        <f t="shared" si="5"/>
        <v>0</v>
      </c>
      <c r="AP66" s="22">
        <f t="shared" si="6"/>
        <v>1</v>
      </c>
      <c r="AQ66" s="22">
        <f t="shared" si="2"/>
        <v>0</v>
      </c>
      <c r="AR66" s="22">
        <f t="shared" si="7"/>
        <v>1</v>
      </c>
      <c r="AS66" s="21">
        <f t="shared" si="3"/>
        <v>0</v>
      </c>
    </row>
    <row r="67" spans="1:45" ht="45" customHeight="1" x14ac:dyDescent="0.25">
      <c r="A67" s="71">
        <v>62</v>
      </c>
      <c r="B67" s="64">
        <v>1639</v>
      </c>
      <c r="C67" s="74"/>
      <c r="D67" s="74"/>
      <c r="E67" s="77" t="s">
        <v>344</v>
      </c>
      <c r="F67" s="72"/>
      <c r="G67" s="65" t="s">
        <v>101</v>
      </c>
      <c r="H67" s="65"/>
      <c r="I67" s="79" t="s">
        <v>47</v>
      </c>
      <c r="J67" s="75" t="s">
        <v>326</v>
      </c>
      <c r="K67" s="68"/>
      <c r="L67" s="73"/>
      <c r="M67" s="73"/>
      <c r="N67" s="73"/>
      <c r="O67" s="73"/>
      <c r="P67" s="66">
        <v>45054</v>
      </c>
      <c r="Q67" s="73"/>
      <c r="R67" s="76"/>
      <c r="S67" s="76"/>
      <c r="T67" s="73"/>
      <c r="U67" s="74">
        <v>1</v>
      </c>
      <c r="V67" s="102" t="s">
        <v>553</v>
      </c>
      <c r="W67" s="102" t="s">
        <v>554</v>
      </c>
      <c r="X67" s="102" t="s">
        <v>555</v>
      </c>
      <c r="Y67" s="102" t="s">
        <v>555</v>
      </c>
      <c r="Z67" s="65">
        <v>1</v>
      </c>
      <c r="AA67" s="100">
        <v>45166</v>
      </c>
      <c r="AB67" s="100">
        <v>45380</v>
      </c>
      <c r="AC67" s="73" t="s">
        <v>556</v>
      </c>
      <c r="AD67" s="65" t="s">
        <v>72</v>
      </c>
      <c r="AE67" s="93" t="s">
        <v>97</v>
      </c>
      <c r="AF67" s="111" t="str">
        <f t="shared" si="4"/>
        <v>A</v>
      </c>
      <c r="AG67" s="112">
        <f t="shared" si="0"/>
        <v>0</v>
      </c>
      <c r="AH67" s="113" t="s">
        <v>1298</v>
      </c>
      <c r="AI67" s="112">
        <v>0</v>
      </c>
      <c r="AJ67" s="113" t="s">
        <v>1297</v>
      </c>
      <c r="AK67" s="114">
        <v>45313</v>
      </c>
      <c r="AL67" s="115" t="s">
        <v>855</v>
      </c>
      <c r="AM67" s="115"/>
      <c r="AN67" s="22">
        <f t="shared" si="1"/>
        <v>0</v>
      </c>
      <c r="AO67" s="22">
        <f t="shared" si="5"/>
        <v>1</v>
      </c>
      <c r="AP67" s="22">
        <f t="shared" si="6"/>
        <v>0</v>
      </c>
      <c r="AQ67" s="22">
        <f t="shared" si="2"/>
        <v>0</v>
      </c>
      <c r="AR67" s="22">
        <f t="shared" si="7"/>
        <v>0</v>
      </c>
      <c r="AS67" s="21">
        <f t="shared" si="3"/>
        <v>0</v>
      </c>
    </row>
    <row r="68" spans="1:45" ht="45" customHeight="1" x14ac:dyDescent="0.25">
      <c r="A68" s="63">
        <v>63</v>
      </c>
      <c r="B68" s="64">
        <v>1640</v>
      </c>
      <c r="C68" s="74"/>
      <c r="D68" s="74"/>
      <c r="E68" s="77" t="s">
        <v>344</v>
      </c>
      <c r="F68" s="72"/>
      <c r="G68" s="65" t="s">
        <v>101</v>
      </c>
      <c r="H68" s="65"/>
      <c r="I68" s="79" t="s">
        <v>47</v>
      </c>
      <c r="J68" s="75" t="s">
        <v>327</v>
      </c>
      <c r="K68" s="68"/>
      <c r="L68" s="73"/>
      <c r="M68" s="73"/>
      <c r="N68" s="73"/>
      <c r="O68" s="73"/>
      <c r="P68" s="66">
        <v>45054</v>
      </c>
      <c r="Q68" s="73"/>
      <c r="R68" s="76"/>
      <c r="S68" s="76"/>
      <c r="T68" s="73"/>
      <c r="U68" s="74">
        <v>1</v>
      </c>
      <c r="V68" s="102" t="s">
        <v>553</v>
      </c>
      <c r="W68" s="102" t="s">
        <v>557</v>
      </c>
      <c r="X68" s="102" t="s">
        <v>555</v>
      </c>
      <c r="Y68" s="102" t="s">
        <v>555</v>
      </c>
      <c r="Z68" s="65">
        <v>1</v>
      </c>
      <c r="AA68" s="100">
        <v>45166</v>
      </c>
      <c r="AB68" s="100">
        <v>45380</v>
      </c>
      <c r="AC68" s="73" t="s">
        <v>556</v>
      </c>
      <c r="AD68" s="65" t="s">
        <v>72</v>
      </c>
      <c r="AE68" s="93" t="s">
        <v>97</v>
      </c>
      <c r="AF68" s="111" t="str">
        <f t="shared" si="4"/>
        <v>A</v>
      </c>
      <c r="AG68" s="112">
        <f t="shared" si="0"/>
        <v>0</v>
      </c>
      <c r="AH68" s="113" t="s">
        <v>1298</v>
      </c>
      <c r="AI68" s="112">
        <v>0</v>
      </c>
      <c r="AJ68" s="113" t="s">
        <v>1297</v>
      </c>
      <c r="AK68" s="114">
        <v>45313</v>
      </c>
      <c r="AL68" s="115" t="s">
        <v>855</v>
      </c>
      <c r="AM68" s="115"/>
      <c r="AN68" s="22">
        <f t="shared" si="1"/>
        <v>0</v>
      </c>
      <c r="AO68" s="22">
        <f t="shared" si="5"/>
        <v>1</v>
      </c>
      <c r="AP68" s="22">
        <f t="shared" si="6"/>
        <v>0</v>
      </c>
      <c r="AQ68" s="22">
        <f t="shared" si="2"/>
        <v>0</v>
      </c>
      <c r="AR68" s="22">
        <f t="shared" si="7"/>
        <v>0</v>
      </c>
      <c r="AS68" s="21">
        <f t="shared" si="3"/>
        <v>0</v>
      </c>
    </row>
    <row r="69" spans="1:45" ht="45" customHeight="1" x14ac:dyDescent="0.25">
      <c r="A69" s="71">
        <v>64</v>
      </c>
      <c r="B69" s="64">
        <v>1645</v>
      </c>
      <c r="C69" s="74"/>
      <c r="D69" s="74"/>
      <c r="E69" s="77" t="s">
        <v>344</v>
      </c>
      <c r="F69" s="72"/>
      <c r="G69" s="65" t="s">
        <v>101</v>
      </c>
      <c r="H69" s="65"/>
      <c r="I69" s="79" t="s">
        <v>47</v>
      </c>
      <c r="J69" s="75" t="s">
        <v>328</v>
      </c>
      <c r="K69" s="68"/>
      <c r="L69" s="73"/>
      <c r="M69" s="73"/>
      <c r="N69" s="73"/>
      <c r="O69" s="73"/>
      <c r="P69" s="66">
        <v>45054</v>
      </c>
      <c r="Q69" s="73"/>
      <c r="R69" s="76"/>
      <c r="S69" s="76"/>
      <c r="T69" s="73"/>
      <c r="U69" s="63">
        <v>1</v>
      </c>
      <c r="V69" s="70" t="s">
        <v>751</v>
      </c>
      <c r="W69" s="70" t="s">
        <v>754</v>
      </c>
      <c r="X69" s="70" t="s">
        <v>757</v>
      </c>
      <c r="Y69" s="70" t="s">
        <v>757</v>
      </c>
      <c r="Z69" s="65">
        <v>1</v>
      </c>
      <c r="AA69" s="100">
        <v>45208</v>
      </c>
      <c r="AB69" s="100">
        <v>45380</v>
      </c>
      <c r="AC69" s="73" t="s">
        <v>353</v>
      </c>
      <c r="AD69" s="103" t="s">
        <v>63</v>
      </c>
      <c r="AE69" s="91" t="s">
        <v>842</v>
      </c>
      <c r="AF69" s="111" t="str">
        <f t="shared" si="4"/>
        <v>C</v>
      </c>
      <c r="AG69" s="112">
        <f t="shared" ref="AG69:AG132" si="9">AI69</f>
        <v>1</v>
      </c>
      <c r="AH69" s="113" t="s">
        <v>1080</v>
      </c>
      <c r="AI69" s="112">
        <v>1</v>
      </c>
      <c r="AJ69" s="113" t="s">
        <v>1081</v>
      </c>
      <c r="AK69" s="114">
        <v>45311</v>
      </c>
      <c r="AL69" s="115" t="s">
        <v>1082</v>
      </c>
      <c r="AM69" s="115" t="s">
        <v>1081</v>
      </c>
      <c r="AN69" s="22">
        <f t="shared" ref="AN69:AN132" si="10">IF($AA69="",0,(IF($AA69&lt;=$AN$3,IF($AB69&lt;=$AN$3,1,0),0)))</f>
        <v>0</v>
      </c>
      <c r="AO69" s="22">
        <f t="shared" si="5"/>
        <v>0</v>
      </c>
      <c r="AP69" s="22">
        <f t="shared" si="6"/>
        <v>1</v>
      </c>
      <c r="AQ69" s="22">
        <f t="shared" ref="AQ69:AQ132" si="11">IF($AB69="",0,(IF($AF69="A",IF($AB69&lt;=$AN$3,1,0),0)))</f>
        <v>0</v>
      </c>
      <c r="AR69" s="22">
        <f t="shared" si="7"/>
        <v>1</v>
      </c>
      <c r="AS69" s="21">
        <f t="shared" ref="AS69:AS132" si="12">IF($AA69="",1,0)</f>
        <v>0</v>
      </c>
    </row>
    <row r="70" spans="1:45" ht="45" customHeight="1" x14ac:dyDescent="0.25">
      <c r="A70" s="63">
        <v>65</v>
      </c>
      <c r="B70" s="64">
        <v>1645</v>
      </c>
      <c r="C70" s="74"/>
      <c r="D70" s="74"/>
      <c r="E70" s="77" t="s">
        <v>344</v>
      </c>
      <c r="F70" s="72"/>
      <c r="G70" s="65" t="s">
        <v>101</v>
      </c>
      <c r="H70" s="65"/>
      <c r="I70" s="79" t="s">
        <v>47</v>
      </c>
      <c r="J70" s="75" t="s">
        <v>328</v>
      </c>
      <c r="K70" s="68"/>
      <c r="L70" s="73"/>
      <c r="M70" s="73"/>
      <c r="N70" s="73"/>
      <c r="O70" s="73"/>
      <c r="P70" s="66">
        <v>45054</v>
      </c>
      <c r="Q70" s="73"/>
      <c r="R70" s="76"/>
      <c r="S70" s="76"/>
      <c r="T70" s="73"/>
      <c r="U70" s="63">
        <v>2</v>
      </c>
      <c r="V70" s="70" t="s">
        <v>752</v>
      </c>
      <c r="W70" s="70" t="s">
        <v>755</v>
      </c>
      <c r="X70" s="70" t="s">
        <v>758</v>
      </c>
      <c r="Y70" s="70" t="s">
        <v>758</v>
      </c>
      <c r="Z70" s="65">
        <v>1</v>
      </c>
      <c r="AA70" s="100">
        <v>45208</v>
      </c>
      <c r="AB70" s="100">
        <v>45471</v>
      </c>
      <c r="AC70" s="73" t="s">
        <v>353</v>
      </c>
      <c r="AD70" s="103" t="s">
        <v>63</v>
      </c>
      <c r="AE70" s="91" t="s">
        <v>842</v>
      </c>
      <c r="AF70" s="111" t="str">
        <f t="shared" si="4"/>
        <v>A</v>
      </c>
      <c r="AG70" s="112">
        <f t="shared" si="9"/>
        <v>0</v>
      </c>
      <c r="AH70" s="113" t="s">
        <v>1083</v>
      </c>
      <c r="AI70" s="112">
        <v>0</v>
      </c>
      <c r="AJ70" s="113" t="s">
        <v>1084</v>
      </c>
      <c r="AK70" s="114">
        <v>45311</v>
      </c>
      <c r="AL70" s="115" t="s">
        <v>1083</v>
      </c>
      <c r="AM70" s="115" t="s">
        <v>1084</v>
      </c>
      <c r="AN70" s="22">
        <f t="shared" si="10"/>
        <v>0</v>
      </c>
      <c r="AO70" s="22">
        <f t="shared" ref="AO70:AO133" si="13">IF($AF70="A",1,0)</f>
        <v>1</v>
      </c>
      <c r="AP70" s="22">
        <f t="shared" ref="AP70:AP133" si="14">IF($AF70="C",1,0)</f>
        <v>0</v>
      </c>
      <c r="AQ70" s="22">
        <f t="shared" si="11"/>
        <v>0</v>
      </c>
      <c r="AR70" s="22">
        <f t="shared" ref="AR70:AR133" si="15">(IF(AND($AN70=1,$AP70=1),1,IF(AND($AN70=0,$AP70=1),1,IF(AND($AN70=1,$AP70=0),1,0))))</f>
        <v>0</v>
      </c>
      <c r="AS70" s="21">
        <f t="shared" si="12"/>
        <v>0</v>
      </c>
    </row>
    <row r="71" spans="1:45" ht="45" customHeight="1" x14ac:dyDescent="0.25">
      <c r="A71" s="71">
        <v>66</v>
      </c>
      <c r="B71" s="64">
        <v>1645</v>
      </c>
      <c r="C71" s="74"/>
      <c r="D71" s="74"/>
      <c r="E71" s="77" t="s">
        <v>344</v>
      </c>
      <c r="F71" s="72"/>
      <c r="G71" s="65" t="s">
        <v>101</v>
      </c>
      <c r="H71" s="65"/>
      <c r="I71" s="79" t="s">
        <v>47</v>
      </c>
      <c r="J71" s="75" t="s">
        <v>328</v>
      </c>
      <c r="K71" s="68"/>
      <c r="L71" s="73"/>
      <c r="M71" s="73"/>
      <c r="N71" s="73"/>
      <c r="O71" s="73"/>
      <c r="P71" s="66">
        <v>45054</v>
      </c>
      <c r="Q71" s="73"/>
      <c r="R71" s="76"/>
      <c r="S71" s="76"/>
      <c r="T71" s="73"/>
      <c r="U71" s="63">
        <v>3</v>
      </c>
      <c r="V71" s="70" t="s">
        <v>753</v>
      </c>
      <c r="W71" s="70" t="s">
        <v>756</v>
      </c>
      <c r="X71" s="70" t="s">
        <v>759</v>
      </c>
      <c r="Y71" s="70" t="s">
        <v>759</v>
      </c>
      <c r="Z71" s="65">
        <v>1</v>
      </c>
      <c r="AA71" s="100">
        <v>45208</v>
      </c>
      <c r="AB71" s="100">
        <v>45471</v>
      </c>
      <c r="AC71" s="73" t="s">
        <v>353</v>
      </c>
      <c r="AD71" s="103" t="s">
        <v>63</v>
      </c>
      <c r="AE71" s="91" t="s">
        <v>842</v>
      </c>
      <c r="AF71" s="111" t="str">
        <f t="shared" ref="AF71:AF135" si="16">IF(AI71="N.A.","A",(IF(AI71&lt;100%,"A",(IF(AI71=100%,"C")))))</f>
        <v>A</v>
      </c>
      <c r="AG71" s="112">
        <f t="shared" si="9"/>
        <v>0</v>
      </c>
      <c r="AH71" s="113" t="s">
        <v>1083</v>
      </c>
      <c r="AI71" s="112">
        <v>0</v>
      </c>
      <c r="AJ71" s="113" t="s">
        <v>1084</v>
      </c>
      <c r="AK71" s="114">
        <v>45311</v>
      </c>
      <c r="AL71" s="115" t="s">
        <v>1083</v>
      </c>
      <c r="AM71" s="115" t="s">
        <v>1084</v>
      </c>
      <c r="AN71" s="22">
        <f t="shared" si="10"/>
        <v>0</v>
      </c>
      <c r="AO71" s="22">
        <f t="shared" si="13"/>
        <v>1</v>
      </c>
      <c r="AP71" s="22">
        <f t="shared" si="14"/>
        <v>0</v>
      </c>
      <c r="AQ71" s="22">
        <f t="shared" si="11"/>
        <v>0</v>
      </c>
      <c r="AR71" s="22">
        <f t="shared" si="15"/>
        <v>0</v>
      </c>
      <c r="AS71" s="21">
        <f t="shared" si="12"/>
        <v>0</v>
      </c>
    </row>
    <row r="72" spans="1:45" ht="45" customHeight="1" x14ac:dyDescent="0.25">
      <c r="A72" s="63">
        <v>67</v>
      </c>
      <c r="B72" s="64">
        <v>1646</v>
      </c>
      <c r="C72" s="74"/>
      <c r="D72" s="74"/>
      <c r="E72" s="77" t="s">
        <v>344</v>
      </c>
      <c r="F72" s="72"/>
      <c r="G72" s="65" t="s">
        <v>101</v>
      </c>
      <c r="H72" s="65"/>
      <c r="I72" s="79" t="s">
        <v>47</v>
      </c>
      <c r="J72" s="75" t="s">
        <v>329</v>
      </c>
      <c r="K72" s="68"/>
      <c r="L72" s="73"/>
      <c r="M72" s="73"/>
      <c r="N72" s="73"/>
      <c r="O72" s="73"/>
      <c r="P72" s="66">
        <v>45054</v>
      </c>
      <c r="Q72" s="73"/>
      <c r="R72" s="76"/>
      <c r="S72" s="76"/>
      <c r="T72" s="73"/>
      <c r="U72" s="74">
        <v>1</v>
      </c>
      <c r="V72" s="102" t="s">
        <v>553</v>
      </c>
      <c r="W72" s="102" t="s">
        <v>558</v>
      </c>
      <c r="X72" s="102" t="s">
        <v>559</v>
      </c>
      <c r="Y72" s="102" t="s">
        <v>559</v>
      </c>
      <c r="Z72" s="65">
        <v>1</v>
      </c>
      <c r="AA72" s="100">
        <v>45166</v>
      </c>
      <c r="AB72" s="100">
        <v>45380</v>
      </c>
      <c r="AC72" s="73" t="s">
        <v>556</v>
      </c>
      <c r="AD72" s="65" t="s">
        <v>72</v>
      </c>
      <c r="AE72" s="93" t="s">
        <v>97</v>
      </c>
      <c r="AF72" s="111" t="str">
        <f t="shared" si="16"/>
        <v>A</v>
      </c>
      <c r="AG72" s="112">
        <f t="shared" si="9"/>
        <v>0</v>
      </c>
      <c r="AH72" s="113" t="s">
        <v>1298</v>
      </c>
      <c r="AI72" s="112">
        <v>0</v>
      </c>
      <c r="AJ72" s="113" t="s">
        <v>1297</v>
      </c>
      <c r="AK72" s="114">
        <v>45313</v>
      </c>
      <c r="AL72" s="115" t="s">
        <v>855</v>
      </c>
      <c r="AM72" s="115"/>
      <c r="AN72" s="22">
        <f t="shared" si="10"/>
        <v>0</v>
      </c>
      <c r="AO72" s="22">
        <f t="shared" si="13"/>
        <v>1</v>
      </c>
      <c r="AP72" s="22">
        <f t="shared" si="14"/>
        <v>0</v>
      </c>
      <c r="AQ72" s="22">
        <f t="shared" si="11"/>
        <v>0</v>
      </c>
      <c r="AR72" s="22">
        <f t="shared" si="15"/>
        <v>0</v>
      </c>
      <c r="AS72" s="21">
        <f t="shared" si="12"/>
        <v>0</v>
      </c>
    </row>
    <row r="73" spans="1:45" ht="45" customHeight="1" x14ac:dyDescent="0.25">
      <c r="A73" s="71">
        <v>68</v>
      </c>
      <c r="B73" s="64">
        <v>1647</v>
      </c>
      <c r="C73" s="74"/>
      <c r="D73" s="74"/>
      <c r="E73" s="77" t="s">
        <v>344</v>
      </c>
      <c r="F73" s="72"/>
      <c r="G73" s="65" t="s">
        <v>101</v>
      </c>
      <c r="H73" s="65"/>
      <c r="I73" s="79" t="s">
        <v>47</v>
      </c>
      <c r="J73" s="75" t="s">
        <v>330</v>
      </c>
      <c r="K73" s="68"/>
      <c r="L73" s="73"/>
      <c r="M73" s="73"/>
      <c r="N73" s="73"/>
      <c r="O73" s="73"/>
      <c r="P73" s="66">
        <v>45054</v>
      </c>
      <c r="Q73" s="73"/>
      <c r="R73" s="76"/>
      <c r="S73" s="76"/>
      <c r="T73" s="73"/>
      <c r="U73" s="74">
        <v>1</v>
      </c>
      <c r="V73" s="102" t="s">
        <v>553</v>
      </c>
      <c r="W73" s="102" t="s">
        <v>560</v>
      </c>
      <c r="X73" s="102" t="s">
        <v>561</v>
      </c>
      <c r="Y73" s="102" t="s">
        <v>561</v>
      </c>
      <c r="Z73" s="65">
        <v>1</v>
      </c>
      <c r="AA73" s="100">
        <v>45166</v>
      </c>
      <c r="AB73" s="100">
        <v>45287</v>
      </c>
      <c r="AC73" s="73" t="s">
        <v>556</v>
      </c>
      <c r="AD73" s="65" t="s">
        <v>72</v>
      </c>
      <c r="AE73" s="92" t="s">
        <v>97</v>
      </c>
      <c r="AF73" s="111" t="str">
        <f t="shared" si="16"/>
        <v>C</v>
      </c>
      <c r="AG73" s="112">
        <f t="shared" si="9"/>
        <v>1</v>
      </c>
      <c r="AH73" s="113" t="s">
        <v>1299</v>
      </c>
      <c r="AI73" s="112">
        <v>1</v>
      </c>
      <c r="AJ73" s="113" t="s">
        <v>1300</v>
      </c>
      <c r="AK73" s="114">
        <v>45313</v>
      </c>
      <c r="AL73" s="115" t="s">
        <v>1301</v>
      </c>
      <c r="AM73" s="115"/>
      <c r="AN73" s="22">
        <f t="shared" si="10"/>
        <v>1</v>
      </c>
      <c r="AO73" s="22">
        <f t="shared" si="13"/>
        <v>0</v>
      </c>
      <c r="AP73" s="22">
        <f t="shared" si="14"/>
        <v>1</v>
      </c>
      <c r="AQ73" s="22">
        <f t="shared" si="11"/>
        <v>0</v>
      </c>
      <c r="AR73" s="22">
        <f t="shared" si="15"/>
        <v>1</v>
      </c>
      <c r="AS73" s="21">
        <f t="shared" si="12"/>
        <v>0</v>
      </c>
    </row>
    <row r="74" spans="1:45" ht="45" customHeight="1" x14ac:dyDescent="0.25">
      <c r="A74" s="63">
        <v>69</v>
      </c>
      <c r="B74" s="64">
        <v>1650</v>
      </c>
      <c r="C74" s="74"/>
      <c r="D74" s="74"/>
      <c r="E74" s="77" t="s">
        <v>344</v>
      </c>
      <c r="F74" s="72"/>
      <c r="G74" s="65" t="s">
        <v>100</v>
      </c>
      <c r="H74" s="65"/>
      <c r="I74" s="79" t="s">
        <v>47</v>
      </c>
      <c r="J74" s="75" t="s">
        <v>331</v>
      </c>
      <c r="K74" s="68"/>
      <c r="L74" s="73"/>
      <c r="M74" s="73"/>
      <c r="N74" s="73"/>
      <c r="O74" s="73"/>
      <c r="P74" s="66">
        <v>45054</v>
      </c>
      <c r="Q74" s="73"/>
      <c r="R74" s="76"/>
      <c r="S74" s="76"/>
      <c r="T74" s="73"/>
      <c r="U74" s="74">
        <v>1</v>
      </c>
      <c r="V74" s="102" t="s">
        <v>553</v>
      </c>
      <c r="W74" s="102" t="s">
        <v>562</v>
      </c>
      <c r="X74" s="102" t="s">
        <v>563</v>
      </c>
      <c r="Y74" s="102" t="s">
        <v>563</v>
      </c>
      <c r="Z74" s="65">
        <v>1</v>
      </c>
      <c r="AA74" s="100">
        <v>45166</v>
      </c>
      <c r="AB74" s="100">
        <v>45380</v>
      </c>
      <c r="AC74" s="73" t="s">
        <v>556</v>
      </c>
      <c r="AD74" s="65" t="s">
        <v>72</v>
      </c>
      <c r="AE74" s="93" t="s">
        <v>97</v>
      </c>
      <c r="AF74" s="111" t="str">
        <f t="shared" si="16"/>
        <v>A</v>
      </c>
      <c r="AG74" s="112">
        <f t="shared" si="9"/>
        <v>0</v>
      </c>
      <c r="AH74" s="113" t="s">
        <v>1298</v>
      </c>
      <c r="AI74" s="112">
        <v>0</v>
      </c>
      <c r="AJ74" s="113" t="s">
        <v>1297</v>
      </c>
      <c r="AK74" s="114">
        <v>45313</v>
      </c>
      <c r="AL74" s="115" t="s">
        <v>855</v>
      </c>
      <c r="AM74" s="115"/>
      <c r="AN74" s="22">
        <f t="shared" si="10"/>
        <v>0</v>
      </c>
      <c r="AO74" s="22">
        <f t="shared" si="13"/>
        <v>1</v>
      </c>
      <c r="AP74" s="22">
        <f t="shared" si="14"/>
        <v>0</v>
      </c>
      <c r="AQ74" s="22">
        <f t="shared" si="11"/>
        <v>0</v>
      </c>
      <c r="AR74" s="22">
        <f t="shared" si="15"/>
        <v>0</v>
      </c>
      <c r="AS74" s="21">
        <f t="shared" si="12"/>
        <v>0</v>
      </c>
    </row>
    <row r="75" spans="1:45" ht="45" customHeight="1" x14ac:dyDescent="0.25">
      <c r="A75" s="71">
        <v>70</v>
      </c>
      <c r="B75" s="64">
        <v>1651</v>
      </c>
      <c r="C75" s="74"/>
      <c r="D75" s="74"/>
      <c r="E75" s="77" t="s">
        <v>344</v>
      </c>
      <c r="F75" s="72"/>
      <c r="G75" s="65" t="s">
        <v>101</v>
      </c>
      <c r="H75" s="65"/>
      <c r="I75" s="79" t="s">
        <v>47</v>
      </c>
      <c r="J75" s="75" t="s">
        <v>332</v>
      </c>
      <c r="K75" s="68"/>
      <c r="L75" s="73"/>
      <c r="M75" s="73"/>
      <c r="N75" s="73"/>
      <c r="O75" s="73"/>
      <c r="P75" s="66">
        <v>45054</v>
      </c>
      <c r="Q75" s="73"/>
      <c r="R75" s="76"/>
      <c r="S75" s="76"/>
      <c r="T75" s="73"/>
      <c r="U75" s="74">
        <v>1</v>
      </c>
      <c r="V75" s="102" t="s">
        <v>553</v>
      </c>
      <c r="W75" s="102" t="s">
        <v>564</v>
      </c>
      <c r="X75" s="102" t="s">
        <v>565</v>
      </c>
      <c r="Y75" s="102" t="s">
        <v>565</v>
      </c>
      <c r="Z75" s="65">
        <v>1</v>
      </c>
      <c r="AA75" s="100">
        <v>45166</v>
      </c>
      <c r="AB75" s="100">
        <v>45380</v>
      </c>
      <c r="AC75" s="73" t="s">
        <v>556</v>
      </c>
      <c r="AD75" s="65" t="s">
        <v>72</v>
      </c>
      <c r="AE75" s="93" t="s">
        <v>97</v>
      </c>
      <c r="AF75" s="111" t="str">
        <f t="shared" si="16"/>
        <v>A</v>
      </c>
      <c r="AG75" s="112">
        <f t="shared" si="9"/>
        <v>0</v>
      </c>
      <c r="AH75" s="113" t="s">
        <v>1298</v>
      </c>
      <c r="AI75" s="112">
        <v>0</v>
      </c>
      <c r="AJ75" s="113" t="s">
        <v>1297</v>
      </c>
      <c r="AK75" s="114">
        <v>45313</v>
      </c>
      <c r="AL75" s="115" t="s">
        <v>855</v>
      </c>
      <c r="AM75" s="115"/>
      <c r="AN75" s="22">
        <f t="shared" si="10"/>
        <v>0</v>
      </c>
      <c r="AO75" s="22">
        <f t="shared" si="13"/>
        <v>1</v>
      </c>
      <c r="AP75" s="22">
        <f t="shared" si="14"/>
        <v>0</v>
      </c>
      <c r="AQ75" s="22">
        <f t="shared" si="11"/>
        <v>0</v>
      </c>
      <c r="AR75" s="22">
        <f t="shared" si="15"/>
        <v>0</v>
      </c>
      <c r="AS75" s="21">
        <f t="shared" si="12"/>
        <v>0</v>
      </c>
    </row>
    <row r="76" spans="1:45" ht="45" customHeight="1" x14ac:dyDescent="0.25">
      <c r="A76" s="63">
        <v>71</v>
      </c>
      <c r="B76" s="64">
        <v>1653</v>
      </c>
      <c r="C76" s="74"/>
      <c r="D76" s="74"/>
      <c r="E76" s="77" t="s">
        <v>344</v>
      </c>
      <c r="F76" s="72"/>
      <c r="G76" s="65" t="s">
        <v>101</v>
      </c>
      <c r="H76" s="65"/>
      <c r="I76" s="79" t="s">
        <v>47</v>
      </c>
      <c r="J76" s="75" t="s">
        <v>333</v>
      </c>
      <c r="K76" s="68"/>
      <c r="L76" s="73"/>
      <c r="M76" s="73"/>
      <c r="N76" s="73"/>
      <c r="O76" s="73"/>
      <c r="P76" s="66">
        <v>45054</v>
      </c>
      <c r="Q76" s="73"/>
      <c r="R76" s="76"/>
      <c r="S76" s="76"/>
      <c r="T76" s="73"/>
      <c r="U76" s="74">
        <v>1</v>
      </c>
      <c r="V76" s="102" t="s">
        <v>553</v>
      </c>
      <c r="W76" s="102" t="s">
        <v>566</v>
      </c>
      <c r="X76" s="102" t="s">
        <v>567</v>
      </c>
      <c r="Y76" s="102" t="s">
        <v>567</v>
      </c>
      <c r="Z76" s="65">
        <v>1</v>
      </c>
      <c r="AA76" s="100">
        <v>45166</v>
      </c>
      <c r="AB76" s="100">
        <v>45380</v>
      </c>
      <c r="AC76" s="73" t="s">
        <v>556</v>
      </c>
      <c r="AD76" s="65" t="s">
        <v>72</v>
      </c>
      <c r="AE76" s="93" t="s">
        <v>97</v>
      </c>
      <c r="AF76" s="111" t="str">
        <f t="shared" si="16"/>
        <v>A</v>
      </c>
      <c r="AG76" s="112">
        <f t="shared" si="9"/>
        <v>0</v>
      </c>
      <c r="AH76" s="113" t="s">
        <v>1298</v>
      </c>
      <c r="AI76" s="112">
        <v>0</v>
      </c>
      <c r="AJ76" s="113" t="s">
        <v>1297</v>
      </c>
      <c r="AK76" s="114">
        <v>45313</v>
      </c>
      <c r="AL76" s="115" t="s">
        <v>855</v>
      </c>
      <c r="AM76" s="115"/>
      <c r="AN76" s="22">
        <f t="shared" si="10"/>
        <v>0</v>
      </c>
      <c r="AO76" s="22">
        <f t="shared" si="13"/>
        <v>1</v>
      </c>
      <c r="AP76" s="22">
        <f t="shared" si="14"/>
        <v>0</v>
      </c>
      <c r="AQ76" s="22">
        <f t="shared" si="11"/>
        <v>0</v>
      </c>
      <c r="AR76" s="22">
        <f t="shared" si="15"/>
        <v>0</v>
      </c>
      <c r="AS76" s="21">
        <f t="shared" si="12"/>
        <v>0</v>
      </c>
    </row>
    <row r="77" spans="1:45" ht="45" customHeight="1" x14ac:dyDescent="0.25">
      <c r="A77" s="71">
        <v>72</v>
      </c>
      <c r="B77" s="64">
        <v>1654</v>
      </c>
      <c r="C77" s="74"/>
      <c r="D77" s="74"/>
      <c r="E77" s="77" t="s">
        <v>344</v>
      </c>
      <c r="F77" s="72"/>
      <c r="G77" s="65" t="s">
        <v>100</v>
      </c>
      <c r="H77" s="65"/>
      <c r="I77" s="79" t="s">
        <v>47</v>
      </c>
      <c r="J77" s="75" t="s">
        <v>334</v>
      </c>
      <c r="K77" s="68"/>
      <c r="L77" s="73"/>
      <c r="M77" s="73"/>
      <c r="N77" s="73"/>
      <c r="O77" s="73"/>
      <c r="P77" s="66">
        <v>45054</v>
      </c>
      <c r="Q77" s="73"/>
      <c r="R77" s="76"/>
      <c r="S77" s="76"/>
      <c r="T77" s="73"/>
      <c r="U77" s="74">
        <v>1</v>
      </c>
      <c r="V77" s="102" t="s">
        <v>553</v>
      </c>
      <c r="W77" s="102" t="s">
        <v>568</v>
      </c>
      <c r="X77" s="102" t="s">
        <v>569</v>
      </c>
      <c r="Y77" s="102" t="s">
        <v>569</v>
      </c>
      <c r="Z77" s="65">
        <v>1</v>
      </c>
      <c r="AA77" s="100">
        <v>45166</v>
      </c>
      <c r="AB77" s="100">
        <v>45380</v>
      </c>
      <c r="AC77" s="73" t="s">
        <v>556</v>
      </c>
      <c r="AD77" s="65" t="s">
        <v>72</v>
      </c>
      <c r="AE77" s="93" t="s">
        <v>97</v>
      </c>
      <c r="AF77" s="111" t="str">
        <f t="shared" si="16"/>
        <v>A</v>
      </c>
      <c r="AG77" s="112">
        <f t="shared" si="9"/>
        <v>0</v>
      </c>
      <c r="AH77" s="113" t="s">
        <v>1298</v>
      </c>
      <c r="AI77" s="112">
        <v>0</v>
      </c>
      <c r="AJ77" s="113" t="s">
        <v>1297</v>
      </c>
      <c r="AK77" s="114">
        <v>45313</v>
      </c>
      <c r="AL77" s="115" t="s">
        <v>855</v>
      </c>
      <c r="AM77" s="115"/>
      <c r="AN77" s="22">
        <f t="shared" si="10"/>
        <v>0</v>
      </c>
      <c r="AO77" s="22">
        <f t="shared" si="13"/>
        <v>1</v>
      </c>
      <c r="AP77" s="22">
        <f t="shared" si="14"/>
        <v>0</v>
      </c>
      <c r="AQ77" s="22">
        <f t="shared" si="11"/>
        <v>0</v>
      </c>
      <c r="AR77" s="22">
        <f t="shared" si="15"/>
        <v>0</v>
      </c>
      <c r="AS77" s="21">
        <f t="shared" si="12"/>
        <v>0</v>
      </c>
    </row>
    <row r="78" spans="1:45" ht="45" customHeight="1" x14ac:dyDescent="0.25">
      <c r="A78" s="63">
        <v>73</v>
      </c>
      <c r="B78" s="64">
        <v>1656</v>
      </c>
      <c r="C78" s="74"/>
      <c r="D78" s="74"/>
      <c r="E78" s="77" t="s">
        <v>344</v>
      </c>
      <c r="F78" s="72"/>
      <c r="G78" s="65" t="s">
        <v>100</v>
      </c>
      <c r="H78" s="65"/>
      <c r="I78" s="79" t="s">
        <v>47</v>
      </c>
      <c r="J78" s="75" t="s">
        <v>335</v>
      </c>
      <c r="K78" s="68"/>
      <c r="L78" s="73"/>
      <c r="M78" s="73"/>
      <c r="N78" s="73"/>
      <c r="O78" s="73"/>
      <c r="P78" s="66">
        <v>45054</v>
      </c>
      <c r="Q78" s="73"/>
      <c r="R78" s="76"/>
      <c r="S78" s="76"/>
      <c r="T78" s="73"/>
      <c r="U78" s="74">
        <v>1</v>
      </c>
      <c r="V78" s="102" t="s">
        <v>553</v>
      </c>
      <c r="W78" s="102" t="s">
        <v>570</v>
      </c>
      <c r="X78" s="102" t="s">
        <v>572</v>
      </c>
      <c r="Y78" s="102" t="s">
        <v>572</v>
      </c>
      <c r="Z78" s="65">
        <v>1</v>
      </c>
      <c r="AA78" s="100">
        <v>45166</v>
      </c>
      <c r="AB78" s="100">
        <v>45380</v>
      </c>
      <c r="AC78" s="73" t="s">
        <v>556</v>
      </c>
      <c r="AD78" s="65" t="s">
        <v>72</v>
      </c>
      <c r="AE78" s="93" t="s">
        <v>97</v>
      </c>
      <c r="AF78" s="111" t="str">
        <f t="shared" si="16"/>
        <v>A</v>
      </c>
      <c r="AG78" s="112">
        <f t="shared" si="9"/>
        <v>0</v>
      </c>
      <c r="AH78" s="113" t="s">
        <v>1298</v>
      </c>
      <c r="AI78" s="112">
        <v>0</v>
      </c>
      <c r="AJ78" s="113" t="s">
        <v>1297</v>
      </c>
      <c r="AK78" s="114">
        <v>45313</v>
      </c>
      <c r="AL78" s="115" t="s">
        <v>855</v>
      </c>
      <c r="AM78" s="115"/>
      <c r="AN78" s="22">
        <f t="shared" si="10"/>
        <v>0</v>
      </c>
      <c r="AO78" s="22">
        <f t="shared" si="13"/>
        <v>1</v>
      </c>
      <c r="AP78" s="22">
        <f t="shared" si="14"/>
        <v>0</v>
      </c>
      <c r="AQ78" s="22">
        <f t="shared" si="11"/>
        <v>0</v>
      </c>
      <c r="AR78" s="22">
        <f t="shared" si="15"/>
        <v>0</v>
      </c>
      <c r="AS78" s="21">
        <f t="shared" si="12"/>
        <v>0</v>
      </c>
    </row>
    <row r="79" spans="1:45" ht="45" customHeight="1" x14ac:dyDescent="0.25">
      <c r="A79" s="71">
        <v>74</v>
      </c>
      <c r="B79" s="64">
        <v>1656</v>
      </c>
      <c r="C79" s="74"/>
      <c r="D79" s="74"/>
      <c r="E79" s="77" t="s">
        <v>344</v>
      </c>
      <c r="F79" s="72"/>
      <c r="G79" s="65" t="s">
        <v>100</v>
      </c>
      <c r="H79" s="65"/>
      <c r="I79" s="79" t="s">
        <v>47</v>
      </c>
      <c r="J79" s="75" t="s">
        <v>335</v>
      </c>
      <c r="K79" s="68"/>
      <c r="L79" s="73"/>
      <c r="M79" s="73"/>
      <c r="N79" s="73"/>
      <c r="O79" s="73"/>
      <c r="P79" s="66">
        <v>45054</v>
      </c>
      <c r="Q79" s="73"/>
      <c r="R79" s="76"/>
      <c r="S79" s="76"/>
      <c r="T79" s="73"/>
      <c r="U79" s="74">
        <v>2</v>
      </c>
      <c r="V79" s="102" t="s">
        <v>553</v>
      </c>
      <c r="W79" s="102" t="s">
        <v>571</v>
      </c>
      <c r="X79" s="102" t="s">
        <v>573</v>
      </c>
      <c r="Y79" s="102" t="s">
        <v>573</v>
      </c>
      <c r="Z79" s="65">
        <v>1</v>
      </c>
      <c r="AA79" s="100">
        <v>45166</v>
      </c>
      <c r="AB79" s="100">
        <v>45380</v>
      </c>
      <c r="AC79" s="73" t="s">
        <v>556</v>
      </c>
      <c r="AD79" s="65" t="s">
        <v>72</v>
      </c>
      <c r="AE79" s="93" t="s">
        <v>97</v>
      </c>
      <c r="AF79" s="111" t="str">
        <f t="shared" si="16"/>
        <v>A</v>
      </c>
      <c r="AG79" s="112">
        <f t="shared" si="9"/>
        <v>0</v>
      </c>
      <c r="AH79" s="113" t="s">
        <v>1298</v>
      </c>
      <c r="AI79" s="112">
        <v>0</v>
      </c>
      <c r="AJ79" s="113" t="s">
        <v>1297</v>
      </c>
      <c r="AK79" s="114">
        <v>45313</v>
      </c>
      <c r="AL79" s="115" t="s">
        <v>855</v>
      </c>
      <c r="AM79" s="115"/>
      <c r="AN79" s="22">
        <f t="shared" si="10"/>
        <v>0</v>
      </c>
      <c r="AO79" s="22">
        <f t="shared" si="13"/>
        <v>1</v>
      </c>
      <c r="AP79" s="22">
        <f t="shared" si="14"/>
        <v>0</v>
      </c>
      <c r="AQ79" s="22">
        <f t="shared" si="11"/>
        <v>0</v>
      </c>
      <c r="AR79" s="22">
        <f t="shared" si="15"/>
        <v>0</v>
      </c>
      <c r="AS79" s="21">
        <f t="shared" si="12"/>
        <v>0</v>
      </c>
    </row>
    <row r="80" spans="1:45" ht="45" customHeight="1" x14ac:dyDescent="0.25">
      <c r="A80" s="63">
        <v>75</v>
      </c>
      <c r="B80" s="64">
        <v>1660</v>
      </c>
      <c r="C80" s="74"/>
      <c r="D80" s="74"/>
      <c r="E80" s="77" t="s">
        <v>344</v>
      </c>
      <c r="F80" s="72"/>
      <c r="G80" s="65" t="s">
        <v>100</v>
      </c>
      <c r="H80" s="65"/>
      <c r="I80" s="79" t="s">
        <v>47</v>
      </c>
      <c r="J80" s="75" t="s">
        <v>336</v>
      </c>
      <c r="K80" s="68"/>
      <c r="L80" s="73"/>
      <c r="M80" s="73"/>
      <c r="N80" s="73"/>
      <c r="O80" s="73"/>
      <c r="P80" s="66">
        <v>45054</v>
      </c>
      <c r="Q80" s="73"/>
      <c r="R80" s="76"/>
      <c r="S80" s="76"/>
      <c r="T80" s="73"/>
      <c r="U80" s="74">
        <v>1</v>
      </c>
      <c r="V80" s="102" t="s">
        <v>553</v>
      </c>
      <c r="W80" s="102" t="s">
        <v>574</v>
      </c>
      <c r="X80" s="102" t="s">
        <v>575</v>
      </c>
      <c r="Y80" s="102" t="s">
        <v>575</v>
      </c>
      <c r="Z80" s="65">
        <v>1</v>
      </c>
      <c r="AA80" s="100">
        <v>45197</v>
      </c>
      <c r="AB80" s="100">
        <v>45380</v>
      </c>
      <c r="AC80" s="73" t="s">
        <v>556</v>
      </c>
      <c r="AD80" s="65" t="s">
        <v>72</v>
      </c>
      <c r="AE80" s="93" t="s">
        <v>97</v>
      </c>
      <c r="AF80" s="111" t="str">
        <f t="shared" si="16"/>
        <v>A</v>
      </c>
      <c r="AG80" s="112">
        <f t="shared" si="9"/>
        <v>0</v>
      </c>
      <c r="AH80" s="113" t="s">
        <v>1298</v>
      </c>
      <c r="AI80" s="112">
        <v>0</v>
      </c>
      <c r="AJ80" s="113" t="s">
        <v>1297</v>
      </c>
      <c r="AK80" s="114">
        <v>45313</v>
      </c>
      <c r="AL80" s="115" t="s">
        <v>855</v>
      </c>
      <c r="AM80" s="115"/>
      <c r="AN80" s="22">
        <f t="shared" si="10"/>
        <v>0</v>
      </c>
      <c r="AO80" s="22">
        <f t="shared" si="13"/>
        <v>1</v>
      </c>
      <c r="AP80" s="22">
        <f t="shared" si="14"/>
        <v>0</v>
      </c>
      <c r="AQ80" s="22">
        <f t="shared" si="11"/>
        <v>0</v>
      </c>
      <c r="AR80" s="22">
        <f t="shared" si="15"/>
        <v>0</v>
      </c>
      <c r="AS80" s="21">
        <f t="shared" si="12"/>
        <v>0</v>
      </c>
    </row>
    <row r="81" spans="1:45" ht="45" customHeight="1" x14ac:dyDescent="0.25">
      <c r="A81" s="71">
        <v>76</v>
      </c>
      <c r="B81" s="64">
        <v>1662</v>
      </c>
      <c r="C81" s="74"/>
      <c r="D81" s="74"/>
      <c r="E81" s="77" t="s">
        <v>344</v>
      </c>
      <c r="F81" s="72"/>
      <c r="G81" s="65" t="s">
        <v>100</v>
      </c>
      <c r="H81" s="65"/>
      <c r="I81" s="79" t="s">
        <v>47</v>
      </c>
      <c r="J81" s="75" t="s">
        <v>337</v>
      </c>
      <c r="K81" s="68"/>
      <c r="L81" s="73"/>
      <c r="M81" s="73"/>
      <c r="N81" s="73"/>
      <c r="O81" s="73"/>
      <c r="P81" s="66">
        <v>45054</v>
      </c>
      <c r="Q81" s="73"/>
      <c r="R81" s="76"/>
      <c r="S81" s="76"/>
      <c r="T81" s="73"/>
      <c r="U81" s="74">
        <v>1</v>
      </c>
      <c r="V81" s="102" t="s">
        <v>553</v>
      </c>
      <c r="W81" s="102" t="s">
        <v>576</v>
      </c>
      <c r="X81" s="102" t="s">
        <v>578</v>
      </c>
      <c r="Y81" s="102" t="s">
        <v>578</v>
      </c>
      <c r="Z81" s="65">
        <v>1</v>
      </c>
      <c r="AA81" s="100">
        <v>45166</v>
      </c>
      <c r="AB81" s="100">
        <v>45380</v>
      </c>
      <c r="AC81" s="73" t="s">
        <v>556</v>
      </c>
      <c r="AD81" s="65" t="s">
        <v>72</v>
      </c>
      <c r="AE81" s="93" t="s">
        <v>97</v>
      </c>
      <c r="AF81" s="111" t="str">
        <f t="shared" si="16"/>
        <v>A</v>
      </c>
      <c r="AG81" s="112">
        <f t="shared" si="9"/>
        <v>0</v>
      </c>
      <c r="AH81" s="113" t="s">
        <v>1298</v>
      </c>
      <c r="AI81" s="112">
        <v>0</v>
      </c>
      <c r="AJ81" s="113" t="s">
        <v>1297</v>
      </c>
      <c r="AK81" s="114">
        <v>45313</v>
      </c>
      <c r="AL81" s="115" t="s">
        <v>855</v>
      </c>
      <c r="AM81" s="115"/>
      <c r="AN81" s="22">
        <f t="shared" si="10"/>
        <v>0</v>
      </c>
      <c r="AO81" s="22">
        <f t="shared" si="13"/>
        <v>1</v>
      </c>
      <c r="AP81" s="22">
        <f t="shared" si="14"/>
        <v>0</v>
      </c>
      <c r="AQ81" s="22">
        <f t="shared" si="11"/>
        <v>0</v>
      </c>
      <c r="AR81" s="22">
        <f t="shared" si="15"/>
        <v>0</v>
      </c>
      <c r="AS81" s="21">
        <f t="shared" si="12"/>
        <v>0</v>
      </c>
    </row>
    <row r="82" spans="1:45" ht="45" customHeight="1" x14ac:dyDescent="0.25">
      <c r="A82" s="63">
        <v>77</v>
      </c>
      <c r="B82" s="64">
        <v>1662</v>
      </c>
      <c r="C82" s="74"/>
      <c r="D82" s="74"/>
      <c r="E82" s="77" t="s">
        <v>344</v>
      </c>
      <c r="F82" s="72"/>
      <c r="G82" s="65" t="s">
        <v>100</v>
      </c>
      <c r="H82" s="65"/>
      <c r="I82" s="79" t="s">
        <v>47</v>
      </c>
      <c r="J82" s="75" t="s">
        <v>337</v>
      </c>
      <c r="K82" s="68"/>
      <c r="L82" s="73"/>
      <c r="M82" s="73"/>
      <c r="N82" s="73"/>
      <c r="O82" s="73"/>
      <c r="P82" s="66">
        <v>45054</v>
      </c>
      <c r="Q82" s="73"/>
      <c r="R82" s="76"/>
      <c r="S82" s="76"/>
      <c r="T82" s="73"/>
      <c r="U82" s="74">
        <v>2</v>
      </c>
      <c r="V82" s="102" t="s">
        <v>553</v>
      </c>
      <c r="W82" s="102" t="s">
        <v>577</v>
      </c>
      <c r="X82" s="102" t="s">
        <v>579</v>
      </c>
      <c r="Y82" s="102" t="s">
        <v>579</v>
      </c>
      <c r="Z82" s="65">
        <v>1</v>
      </c>
      <c r="AA82" s="100">
        <v>45166</v>
      </c>
      <c r="AB82" s="100">
        <v>45380</v>
      </c>
      <c r="AC82" s="73" t="s">
        <v>556</v>
      </c>
      <c r="AD82" s="65" t="s">
        <v>72</v>
      </c>
      <c r="AE82" s="93" t="s">
        <v>97</v>
      </c>
      <c r="AF82" s="111" t="str">
        <f t="shared" si="16"/>
        <v>A</v>
      </c>
      <c r="AG82" s="112">
        <f t="shared" si="9"/>
        <v>0</v>
      </c>
      <c r="AH82" s="113" t="s">
        <v>1298</v>
      </c>
      <c r="AI82" s="112">
        <v>0</v>
      </c>
      <c r="AJ82" s="113" t="s">
        <v>1297</v>
      </c>
      <c r="AK82" s="114">
        <v>45313</v>
      </c>
      <c r="AL82" s="115" t="s">
        <v>855</v>
      </c>
      <c r="AM82" s="115"/>
      <c r="AN82" s="22">
        <f t="shared" si="10"/>
        <v>0</v>
      </c>
      <c r="AO82" s="22">
        <f t="shared" si="13"/>
        <v>1</v>
      </c>
      <c r="AP82" s="22">
        <f t="shared" si="14"/>
        <v>0</v>
      </c>
      <c r="AQ82" s="22">
        <f t="shared" si="11"/>
        <v>0</v>
      </c>
      <c r="AR82" s="22">
        <f t="shared" si="15"/>
        <v>0</v>
      </c>
      <c r="AS82" s="21">
        <f t="shared" si="12"/>
        <v>0</v>
      </c>
    </row>
    <row r="83" spans="1:45" ht="45" customHeight="1" x14ac:dyDescent="0.25">
      <c r="A83" s="71">
        <v>78</v>
      </c>
      <c r="B83" s="64">
        <v>1666</v>
      </c>
      <c r="C83" s="74"/>
      <c r="D83" s="74"/>
      <c r="E83" s="77" t="s">
        <v>344</v>
      </c>
      <c r="F83" s="72"/>
      <c r="G83" s="65" t="s">
        <v>100</v>
      </c>
      <c r="H83" s="65"/>
      <c r="I83" s="79" t="s">
        <v>47</v>
      </c>
      <c r="J83" s="75" t="s">
        <v>338</v>
      </c>
      <c r="K83" s="68"/>
      <c r="L83" s="73"/>
      <c r="M83" s="73"/>
      <c r="N83" s="73"/>
      <c r="O83" s="73"/>
      <c r="P83" s="66">
        <v>45054</v>
      </c>
      <c r="Q83" s="73"/>
      <c r="R83" s="76"/>
      <c r="S83" s="76"/>
      <c r="T83" s="73"/>
      <c r="U83" s="74">
        <v>1</v>
      </c>
      <c r="V83" s="102" t="s">
        <v>1085</v>
      </c>
      <c r="W83" s="102" t="s">
        <v>1086</v>
      </c>
      <c r="X83" s="102" t="s">
        <v>1088</v>
      </c>
      <c r="Y83" s="102" t="s">
        <v>1088</v>
      </c>
      <c r="Z83" s="65">
        <v>1</v>
      </c>
      <c r="AA83" s="100">
        <v>45231</v>
      </c>
      <c r="AB83" s="100">
        <v>45473</v>
      </c>
      <c r="AC83" s="73" t="s">
        <v>1090</v>
      </c>
      <c r="AD83" s="65" t="s">
        <v>85</v>
      </c>
      <c r="AE83" s="94" t="s">
        <v>842</v>
      </c>
      <c r="AF83" s="111" t="str">
        <f t="shared" si="16"/>
        <v>A</v>
      </c>
      <c r="AG83" s="112">
        <f t="shared" si="9"/>
        <v>0</v>
      </c>
      <c r="AH83" s="113" t="s">
        <v>1083</v>
      </c>
      <c r="AI83" s="112">
        <v>0</v>
      </c>
      <c r="AJ83" s="113" t="s">
        <v>1084</v>
      </c>
      <c r="AK83" s="114">
        <v>45311</v>
      </c>
      <c r="AL83" s="115" t="s">
        <v>1083</v>
      </c>
      <c r="AM83" s="115" t="s">
        <v>1084</v>
      </c>
      <c r="AN83" s="22">
        <f t="shared" si="10"/>
        <v>0</v>
      </c>
      <c r="AO83" s="22">
        <f t="shared" si="13"/>
        <v>1</v>
      </c>
      <c r="AP83" s="22">
        <f t="shared" si="14"/>
        <v>0</v>
      </c>
      <c r="AQ83" s="22">
        <f t="shared" si="11"/>
        <v>0</v>
      </c>
      <c r="AR83" s="22">
        <f t="shared" si="15"/>
        <v>0</v>
      </c>
      <c r="AS83" s="21">
        <f t="shared" si="12"/>
        <v>0</v>
      </c>
    </row>
    <row r="84" spans="1:45" ht="45" customHeight="1" x14ac:dyDescent="0.25">
      <c r="A84" s="71"/>
      <c r="B84" s="64">
        <v>1666</v>
      </c>
      <c r="C84" s="74"/>
      <c r="D84" s="74"/>
      <c r="E84" s="77" t="s">
        <v>344</v>
      </c>
      <c r="F84" s="72"/>
      <c r="G84" s="65" t="s">
        <v>100</v>
      </c>
      <c r="H84" s="65"/>
      <c r="I84" s="79" t="s">
        <v>47</v>
      </c>
      <c r="J84" s="75" t="s">
        <v>338</v>
      </c>
      <c r="K84" s="68"/>
      <c r="L84" s="73"/>
      <c r="M84" s="73"/>
      <c r="N84" s="73"/>
      <c r="O84" s="73"/>
      <c r="P84" s="66">
        <v>45054</v>
      </c>
      <c r="Q84" s="73"/>
      <c r="R84" s="76"/>
      <c r="S84" s="76"/>
      <c r="T84" s="73"/>
      <c r="U84" s="74">
        <v>2</v>
      </c>
      <c r="V84" s="102" t="s">
        <v>1085</v>
      </c>
      <c r="W84" s="102" t="s">
        <v>1087</v>
      </c>
      <c r="X84" s="102" t="s">
        <v>1089</v>
      </c>
      <c r="Y84" s="102" t="s">
        <v>1089</v>
      </c>
      <c r="Z84" s="65">
        <v>1</v>
      </c>
      <c r="AA84" s="100">
        <v>45231</v>
      </c>
      <c r="AB84" s="100">
        <v>45473</v>
      </c>
      <c r="AC84" s="73" t="s">
        <v>1090</v>
      </c>
      <c r="AD84" s="65" t="s">
        <v>85</v>
      </c>
      <c r="AE84" s="94" t="s">
        <v>842</v>
      </c>
      <c r="AF84" s="111" t="str">
        <f t="shared" ref="AF84" si="17">IF(AI84="N.A.","A",(IF(AI84&lt;100%,"A",(IF(AI84=100%,"C")))))</f>
        <v>A</v>
      </c>
      <c r="AG84" s="112">
        <f t="shared" si="9"/>
        <v>0</v>
      </c>
      <c r="AH84" s="116" t="s">
        <v>1083</v>
      </c>
      <c r="AI84" s="117">
        <v>0</v>
      </c>
      <c r="AJ84" s="116" t="s">
        <v>1084</v>
      </c>
      <c r="AK84" s="114">
        <v>45311</v>
      </c>
      <c r="AL84" s="115" t="s">
        <v>1083</v>
      </c>
      <c r="AM84" s="115" t="s">
        <v>1084</v>
      </c>
      <c r="AN84" s="22">
        <f t="shared" si="10"/>
        <v>0</v>
      </c>
      <c r="AO84" s="22">
        <f t="shared" si="13"/>
        <v>1</v>
      </c>
      <c r="AP84" s="22">
        <f t="shared" si="14"/>
        <v>0</v>
      </c>
      <c r="AQ84" s="22">
        <f t="shared" si="11"/>
        <v>0</v>
      </c>
      <c r="AR84" s="22">
        <f t="shared" si="15"/>
        <v>0</v>
      </c>
      <c r="AS84" s="21">
        <f t="shared" si="12"/>
        <v>0</v>
      </c>
    </row>
    <row r="85" spans="1:45" ht="45" customHeight="1" x14ac:dyDescent="0.25">
      <c r="A85" s="63">
        <v>79</v>
      </c>
      <c r="B85" s="64">
        <v>1668</v>
      </c>
      <c r="C85" s="74"/>
      <c r="D85" s="74"/>
      <c r="E85" s="77" t="s">
        <v>344</v>
      </c>
      <c r="F85" s="72"/>
      <c r="G85" s="65" t="s">
        <v>100</v>
      </c>
      <c r="H85" s="65"/>
      <c r="I85" s="79" t="s">
        <v>47</v>
      </c>
      <c r="J85" s="75" t="s">
        <v>339</v>
      </c>
      <c r="K85" s="68"/>
      <c r="L85" s="73"/>
      <c r="M85" s="73"/>
      <c r="N85" s="73"/>
      <c r="O85" s="73"/>
      <c r="P85" s="66">
        <v>45054</v>
      </c>
      <c r="Q85" s="73"/>
      <c r="R85" s="76"/>
      <c r="S85" s="76"/>
      <c r="T85" s="73"/>
      <c r="U85" s="74">
        <v>1</v>
      </c>
      <c r="V85" s="102" t="s">
        <v>553</v>
      </c>
      <c r="W85" s="102" t="s">
        <v>580</v>
      </c>
      <c r="X85" s="102" t="s">
        <v>582</v>
      </c>
      <c r="Y85" s="102" t="s">
        <v>582</v>
      </c>
      <c r="Z85" s="65">
        <v>1</v>
      </c>
      <c r="AA85" s="100">
        <v>45197</v>
      </c>
      <c r="AB85" s="100">
        <v>45382</v>
      </c>
      <c r="AC85" s="73" t="s">
        <v>556</v>
      </c>
      <c r="AD85" s="65" t="s">
        <v>72</v>
      </c>
      <c r="AE85" s="92" t="s">
        <v>97</v>
      </c>
      <c r="AF85" s="111" t="str">
        <f t="shared" si="16"/>
        <v>A</v>
      </c>
      <c r="AG85" s="112">
        <f t="shared" si="9"/>
        <v>0</v>
      </c>
      <c r="AH85" s="113" t="s">
        <v>1298</v>
      </c>
      <c r="AI85" s="112">
        <v>0</v>
      </c>
      <c r="AJ85" s="113" t="s">
        <v>1302</v>
      </c>
      <c r="AK85" s="114">
        <v>45313</v>
      </c>
      <c r="AL85" s="115" t="s">
        <v>855</v>
      </c>
      <c r="AM85" s="115"/>
      <c r="AN85" s="22">
        <f t="shared" si="10"/>
        <v>0</v>
      </c>
      <c r="AO85" s="22">
        <f t="shared" si="13"/>
        <v>1</v>
      </c>
      <c r="AP85" s="22">
        <f t="shared" si="14"/>
        <v>0</v>
      </c>
      <c r="AQ85" s="22">
        <f t="shared" si="11"/>
        <v>0</v>
      </c>
      <c r="AR85" s="22">
        <f t="shared" si="15"/>
        <v>0</v>
      </c>
      <c r="AS85" s="21">
        <f t="shared" si="12"/>
        <v>0</v>
      </c>
    </row>
    <row r="86" spans="1:45" ht="45" customHeight="1" x14ac:dyDescent="0.25">
      <c r="A86" s="71">
        <v>80</v>
      </c>
      <c r="B86" s="64">
        <v>1668</v>
      </c>
      <c r="C86" s="74"/>
      <c r="D86" s="74"/>
      <c r="E86" s="77" t="s">
        <v>344</v>
      </c>
      <c r="F86" s="72"/>
      <c r="G86" s="65" t="s">
        <v>100</v>
      </c>
      <c r="H86" s="65"/>
      <c r="I86" s="79" t="s">
        <v>47</v>
      </c>
      <c r="J86" s="75" t="s">
        <v>339</v>
      </c>
      <c r="K86" s="68"/>
      <c r="L86" s="73"/>
      <c r="M86" s="73"/>
      <c r="N86" s="73"/>
      <c r="O86" s="73"/>
      <c r="P86" s="66">
        <v>45054</v>
      </c>
      <c r="Q86" s="73"/>
      <c r="R86" s="76"/>
      <c r="S86" s="76"/>
      <c r="T86" s="73"/>
      <c r="U86" s="74">
        <v>2</v>
      </c>
      <c r="V86" s="102" t="s">
        <v>553</v>
      </c>
      <c r="W86" s="102" t="s">
        <v>574</v>
      </c>
      <c r="X86" s="102" t="s">
        <v>583</v>
      </c>
      <c r="Y86" s="102" t="s">
        <v>583</v>
      </c>
      <c r="Z86" s="65">
        <v>1</v>
      </c>
      <c r="AA86" s="100">
        <v>45197</v>
      </c>
      <c r="AB86" s="100">
        <v>45380</v>
      </c>
      <c r="AC86" s="73" t="s">
        <v>556</v>
      </c>
      <c r="AD86" s="65" t="s">
        <v>72</v>
      </c>
      <c r="AE86" s="92" t="s">
        <v>97</v>
      </c>
      <c r="AF86" s="111" t="str">
        <f t="shared" si="16"/>
        <v>A</v>
      </c>
      <c r="AG86" s="112">
        <f t="shared" si="9"/>
        <v>0</v>
      </c>
      <c r="AH86" s="113" t="s">
        <v>1298</v>
      </c>
      <c r="AI86" s="112">
        <v>0</v>
      </c>
      <c r="AJ86" s="113" t="s">
        <v>1297</v>
      </c>
      <c r="AK86" s="114">
        <v>45313</v>
      </c>
      <c r="AL86" s="115" t="s">
        <v>855</v>
      </c>
      <c r="AM86" s="115"/>
      <c r="AN86" s="22">
        <f t="shared" si="10"/>
        <v>0</v>
      </c>
      <c r="AO86" s="22">
        <f t="shared" si="13"/>
        <v>1</v>
      </c>
      <c r="AP86" s="22">
        <f t="shared" si="14"/>
        <v>0</v>
      </c>
      <c r="AQ86" s="22">
        <f t="shared" si="11"/>
        <v>0</v>
      </c>
      <c r="AR86" s="22">
        <f t="shared" si="15"/>
        <v>0</v>
      </c>
      <c r="AS86" s="21">
        <f t="shared" si="12"/>
        <v>0</v>
      </c>
    </row>
    <row r="87" spans="1:45" ht="45" customHeight="1" x14ac:dyDescent="0.25">
      <c r="A87" s="63">
        <v>81</v>
      </c>
      <c r="B87" s="64">
        <v>1668</v>
      </c>
      <c r="C87" s="74"/>
      <c r="D87" s="74"/>
      <c r="E87" s="77" t="s">
        <v>344</v>
      </c>
      <c r="F87" s="72"/>
      <c r="G87" s="65" t="s">
        <v>100</v>
      </c>
      <c r="H87" s="65"/>
      <c r="I87" s="79" t="s">
        <v>47</v>
      </c>
      <c r="J87" s="75" t="s">
        <v>339</v>
      </c>
      <c r="K87" s="68"/>
      <c r="L87" s="73"/>
      <c r="M87" s="73"/>
      <c r="N87" s="73"/>
      <c r="O87" s="73"/>
      <c r="P87" s="66">
        <v>45054</v>
      </c>
      <c r="Q87" s="73"/>
      <c r="R87" s="76"/>
      <c r="S87" s="76"/>
      <c r="T87" s="73"/>
      <c r="U87" s="74">
        <v>3</v>
      </c>
      <c r="V87" s="102" t="s">
        <v>553</v>
      </c>
      <c r="W87" s="102" t="s">
        <v>581</v>
      </c>
      <c r="X87" s="102" t="s">
        <v>584</v>
      </c>
      <c r="Y87" s="102" t="s">
        <v>584</v>
      </c>
      <c r="Z87" s="65">
        <v>1</v>
      </c>
      <c r="AA87" s="100">
        <v>45197</v>
      </c>
      <c r="AB87" s="100">
        <v>45380</v>
      </c>
      <c r="AC87" s="73" t="s">
        <v>556</v>
      </c>
      <c r="AD87" s="65" t="s">
        <v>72</v>
      </c>
      <c r="AE87" s="92" t="s">
        <v>97</v>
      </c>
      <c r="AF87" s="111" t="str">
        <f t="shared" si="16"/>
        <v>A</v>
      </c>
      <c r="AG87" s="112">
        <f t="shared" si="9"/>
        <v>0</v>
      </c>
      <c r="AH87" s="113" t="s">
        <v>1298</v>
      </c>
      <c r="AI87" s="112">
        <v>0</v>
      </c>
      <c r="AJ87" s="113" t="s">
        <v>1297</v>
      </c>
      <c r="AK87" s="114">
        <v>45313</v>
      </c>
      <c r="AL87" s="115" t="s">
        <v>855</v>
      </c>
      <c r="AM87" s="115"/>
      <c r="AN87" s="22">
        <f t="shared" si="10"/>
        <v>0</v>
      </c>
      <c r="AO87" s="22">
        <f t="shared" si="13"/>
        <v>1</v>
      </c>
      <c r="AP87" s="22">
        <f t="shared" si="14"/>
        <v>0</v>
      </c>
      <c r="AQ87" s="22">
        <f t="shared" si="11"/>
        <v>0</v>
      </c>
      <c r="AR87" s="22">
        <f t="shared" si="15"/>
        <v>0</v>
      </c>
      <c r="AS87" s="21">
        <f t="shared" si="12"/>
        <v>0</v>
      </c>
    </row>
    <row r="88" spans="1:45" ht="45" customHeight="1" x14ac:dyDescent="0.25">
      <c r="A88" s="71">
        <v>82</v>
      </c>
      <c r="B88" s="64">
        <v>1670</v>
      </c>
      <c r="C88" s="74"/>
      <c r="D88" s="74"/>
      <c r="E88" s="73" t="s">
        <v>69</v>
      </c>
      <c r="F88" s="72" t="s">
        <v>341</v>
      </c>
      <c r="G88" s="65" t="s">
        <v>101</v>
      </c>
      <c r="H88" s="65"/>
      <c r="I88" s="65" t="s">
        <v>51</v>
      </c>
      <c r="J88" s="75" t="s">
        <v>340</v>
      </c>
      <c r="K88" s="68" t="s">
        <v>37</v>
      </c>
      <c r="L88" s="73" t="s">
        <v>69</v>
      </c>
      <c r="M88" s="73"/>
      <c r="N88" s="73"/>
      <c r="O88" s="73"/>
      <c r="P88" s="66">
        <v>45065</v>
      </c>
      <c r="Q88" s="73"/>
      <c r="R88" s="76"/>
      <c r="S88" s="76"/>
      <c r="T88" s="73"/>
      <c r="U88" s="74">
        <v>1</v>
      </c>
      <c r="V88" s="102" t="s">
        <v>369</v>
      </c>
      <c r="W88" s="102" t="s">
        <v>370</v>
      </c>
      <c r="X88" s="102" t="s">
        <v>372</v>
      </c>
      <c r="Y88" s="102" t="s">
        <v>372</v>
      </c>
      <c r="Z88" s="65">
        <v>1</v>
      </c>
      <c r="AA88" s="100">
        <v>45078</v>
      </c>
      <c r="AB88" s="100">
        <v>45291</v>
      </c>
      <c r="AC88" s="73" t="s">
        <v>373</v>
      </c>
      <c r="AD88" s="65" t="s">
        <v>40</v>
      </c>
      <c r="AE88" s="93" t="s">
        <v>96</v>
      </c>
      <c r="AF88" s="111" t="str">
        <f t="shared" si="16"/>
        <v>C</v>
      </c>
      <c r="AG88" s="112">
        <f t="shared" si="9"/>
        <v>1</v>
      </c>
      <c r="AH88" s="113" t="s">
        <v>1065</v>
      </c>
      <c r="AI88" s="112">
        <v>1</v>
      </c>
      <c r="AJ88" s="113" t="s">
        <v>1066</v>
      </c>
      <c r="AK88" s="114">
        <v>45313</v>
      </c>
      <c r="AL88" s="115" t="s">
        <v>1067</v>
      </c>
      <c r="AM88" s="115" t="s">
        <v>1066</v>
      </c>
      <c r="AN88" s="22">
        <f t="shared" si="10"/>
        <v>1</v>
      </c>
      <c r="AO88" s="22">
        <f t="shared" si="13"/>
        <v>0</v>
      </c>
      <c r="AP88" s="22">
        <f t="shared" si="14"/>
        <v>1</v>
      </c>
      <c r="AQ88" s="22">
        <f t="shared" si="11"/>
        <v>0</v>
      </c>
      <c r="AR88" s="22">
        <f t="shared" si="15"/>
        <v>1</v>
      </c>
      <c r="AS88" s="21">
        <f t="shared" si="12"/>
        <v>0</v>
      </c>
    </row>
    <row r="89" spans="1:45" ht="45" customHeight="1" x14ac:dyDescent="0.25">
      <c r="A89" s="63">
        <v>83</v>
      </c>
      <c r="B89" s="64">
        <v>1670</v>
      </c>
      <c r="C89" s="74"/>
      <c r="D89" s="74"/>
      <c r="E89" s="73" t="s">
        <v>69</v>
      </c>
      <c r="F89" s="72" t="s">
        <v>341</v>
      </c>
      <c r="G89" s="65" t="s">
        <v>101</v>
      </c>
      <c r="H89" s="65"/>
      <c r="I89" s="65" t="s">
        <v>51</v>
      </c>
      <c r="J89" s="75" t="s">
        <v>340</v>
      </c>
      <c r="K89" s="68" t="s">
        <v>37</v>
      </c>
      <c r="L89" s="73" t="s">
        <v>69</v>
      </c>
      <c r="M89" s="73"/>
      <c r="N89" s="73"/>
      <c r="O89" s="73"/>
      <c r="P89" s="66">
        <v>45065</v>
      </c>
      <c r="Q89" s="73"/>
      <c r="R89" s="76"/>
      <c r="S89" s="76"/>
      <c r="T89" s="73"/>
      <c r="U89" s="74">
        <v>1</v>
      </c>
      <c r="V89" s="102" t="s">
        <v>369</v>
      </c>
      <c r="W89" s="102" t="s">
        <v>371</v>
      </c>
      <c r="X89" s="102" t="s">
        <v>374</v>
      </c>
      <c r="Y89" s="102" t="s">
        <v>374</v>
      </c>
      <c r="Z89" s="65">
        <v>1</v>
      </c>
      <c r="AA89" s="100">
        <v>45078</v>
      </c>
      <c r="AB89" s="100">
        <v>45291</v>
      </c>
      <c r="AC89" s="73" t="s">
        <v>373</v>
      </c>
      <c r="AD89" s="65" t="s">
        <v>40</v>
      </c>
      <c r="AE89" s="93" t="s">
        <v>96</v>
      </c>
      <c r="AF89" s="111" t="str">
        <f t="shared" si="16"/>
        <v>C</v>
      </c>
      <c r="AG89" s="112">
        <f t="shared" si="9"/>
        <v>1</v>
      </c>
      <c r="AH89" s="113" t="s">
        <v>1068</v>
      </c>
      <c r="AI89" s="112">
        <v>1</v>
      </c>
      <c r="AJ89" s="113" t="s">
        <v>1045</v>
      </c>
      <c r="AK89" s="114">
        <v>45313</v>
      </c>
      <c r="AL89" s="115" t="s">
        <v>251</v>
      </c>
      <c r="AM89" s="115" t="s">
        <v>1045</v>
      </c>
      <c r="AN89" s="22">
        <f t="shared" si="10"/>
        <v>1</v>
      </c>
      <c r="AO89" s="22">
        <f t="shared" si="13"/>
        <v>0</v>
      </c>
      <c r="AP89" s="22">
        <f t="shared" si="14"/>
        <v>1</v>
      </c>
      <c r="AQ89" s="22">
        <f t="shared" si="11"/>
        <v>0</v>
      </c>
      <c r="AR89" s="22">
        <f t="shared" si="15"/>
        <v>1</v>
      </c>
      <c r="AS89" s="21">
        <f t="shared" si="12"/>
        <v>0</v>
      </c>
    </row>
    <row r="90" spans="1:45" ht="45" customHeight="1" x14ac:dyDescent="0.25">
      <c r="A90" s="71">
        <v>84</v>
      </c>
      <c r="B90" s="64">
        <v>1673</v>
      </c>
      <c r="C90" s="74"/>
      <c r="D90" s="74"/>
      <c r="E90" s="73" t="s">
        <v>342</v>
      </c>
      <c r="F90" s="72"/>
      <c r="G90" s="65" t="s">
        <v>101</v>
      </c>
      <c r="H90" s="65"/>
      <c r="I90" s="73" t="s">
        <v>36</v>
      </c>
      <c r="J90" s="75" t="s">
        <v>375</v>
      </c>
      <c r="K90" s="68" t="s">
        <v>37</v>
      </c>
      <c r="L90" s="73" t="s">
        <v>342</v>
      </c>
      <c r="M90" s="73" t="s">
        <v>57</v>
      </c>
      <c r="N90" s="73"/>
      <c r="O90" s="73"/>
      <c r="P90" s="66">
        <v>45085</v>
      </c>
      <c r="Q90" s="73"/>
      <c r="R90" s="76"/>
      <c r="S90" s="76"/>
      <c r="T90" s="73"/>
      <c r="U90" s="74">
        <v>1</v>
      </c>
      <c r="V90" s="102" t="s">
        <v>377</v>
      </c>
      <c r="W90" s="102" t="s">
        <v>378</v>
      </c>
      <c r="X90" s="102" t="s">
        <v>380</v>
      </c>
      <c r="Y90" s="108" t="s">
        <v>994</v>
      </c>
      <c r="Z90" s="65">
        <v>1</v>
      </c>
      <c r="AA90" s="100">
        <v>45085</v>
      </c>
      <c r="AB90" s="100">
        <v>45291</v>
      </c>
      <c r="AC90" s="73" t="s">
        <v>382</v>
      </c>
      <c r="AD90" s="65" t="s">
        <v>38</v>
      </c>
      <c r="AE90" s="93" t="s">
        <v>98</v>
      </c>
      <c r="AF90" s="111" t="str">
        <f t="shared" si="16"/>
        <v>C</v>
      </c>
      <c r="AG90" s="112">
        <f t="shared" si="9"/>
        <v>1</v>
      </c>
      <c r="AH90" s="113" t="s">
        <v>859</v>
      </c>
      <c r="AI90" s="112">
        <v>1</v>
      </c>
      <c r="AJ90" s="113" t="s">
        <v>1023</v>
      </c>
      <c r="AK90" s="114">
        <v>45309</v>
      </c>
      <c r="AL90" s="115"/>
      <c r="AM90" s="115"/>
      <c r="AN90" s="22">
        <f t="shared" si="10"/>
        <v>1</v>
      </c>
      <c r="AO90" s="22">
        <f t="shared" si="13"/>
        <v>0</v>
      </c>
      <c r="AP90" s="22">
        <f t="shared" si="14"/>
        <v>1</v>
      </c>
      <c r="AQ90" s="22">
        <f t="shared" si="11"/>
        <v>0</v>
      </c>
      <c r="AR90" s="22">
        <f t="shared" si="15"/>
        <v>1</v>
      </c>
      <c r="AS90" s="21">
        <f t="shared" si="12"/>
        <v>0</v>
      </c>
    </row>
    <row r="91" spans="1:45" ht="45" customHeight="1" x14ac:dyDescent="0.25">
      <c r="A91" s="63">
        <v>85</v>
      </c>
      <c r="B91" s="64">
        <v>1673</v>
      </c>
      <c r="C91" s="74"/>
      <c r="D91" s="74"/>
      <c r="E91" s="73" t="s">
        <v>342</v>
      </c>
      <c r="F91" s="72"/>
      <c r="G91" s="65" t="s">
        <v>101</v>
      </c>
      <c r="H91" s="65"/>
      <c r="I91" s="73" t="s">
        <v>36</v>
      </c>
      <c r="J91" s="75" t="s">
        <v>375</v>
      </c>
      <c r="K91" s="68" t="s">
        <v>37</v>
      </c>
      <c r="L91" s="73" t="s">
        <v>342</v>
      </c>
      <c r="M91" s="73" t="s">
        <v>57</v>
      </c>
      <c r="N91" s="73"/>
      <c r="O91" s="73"/>
      <c r="P91" s="66">
        <v>45085</v>
      </c>
      <c r="Q91" s="73"/>
      <c r="R91" s="76"/>
      <c r="S91" s="76"/>
      <c r="T91" s="73"/>
      <c r="U91" s="74">
        <v>2</v>
      </c>
      <c r="V91" s="102" t="s">
        <v>377</v>
      </c>
      <c r="W91" s="102" t="s">
        <v>379</v>
      </c>
      <c r="X91" s="102" t="s">
        <v>381</v>
      </c>
      <c r="Y91" s="102" t="s">
        <v>381</v>
      </c>
      <c r="Z91" s="65">
        <v>6</v>
      </c>
      <c r="AA91" s="100">
        <v>45085</v>
      </c>
      <c r="AB91" s="100">
        <v>45291</v>
      </c>
      <c r="AC91" s="73" t="s">
        <v>382</v>
      </c>
      <c r="AD91" s="65" t="s">
        <v>38</v>
      </c>
      <c r="AE91" s="93" t="s">
        <v>98</v>
      </c>
      <c r="AF91" s="111" t="str">
        <f t="shared" si="16"/>
        <v>C</v>
      </c>
      <c r="AG91" s="112">
        <f t="shared" si="9"/>
        <v>1</v>
      </c>
      <c r="AH91" s="113" t="s">
        <v>997</v>
      </c>
      <c r="AI91" s="112">
        <v>1</v>
      </c>
      <c r="AJ91" s="113" t="s">
        <v>996</v>
      </c>
      <c r="AK91" s="114">
        <v>45309</v>
      </c>
      <c r="AL91" s="115"/>
      <c r="AM91" s="115"/>
      <c r="AN91" s="22">
        <f t="shared" si="10"/>
        <v>1</v>
      </c>
      <c r="AO91" s="22">
        <f t="shared" si="13"/>
        <v>0</v>
      </c>
      <c r="AP91" s="22">
        <f t="shared" si="14"/>
        <v>1</v>
      </c>
      <c r="AQ91" s="22">
        <f t="shared" si="11"/>
        <v>0</v>
      </c>
      <c r="AR91" s="22">
        <f t="shared" si="15"/>
        <v>1</v>
      </c>
      <c r="AS91" s="21">
        <f t="shared" si="12"/>
        <v>0</v>
      </c>
    </row>
    <row r="92" spans="1:45" ht="45" customHeight="1" x14ac:dyDescent="0.25">
      <c r="A92" s="71">
        <v>86</v>
      </c>
      <c r="B92" s="64">
        <v>1684</v>
      </c>
      <c r="C92" s="74"/>
      <c r="D92" s="74"/>
      <c r="E92" s="73"/>
      <c r="F92" s="72"/>
      <c r="G92" s="65" t="s">
        <v>101</v>
      </c>
      <c r="H92" s="65"/>
      <c r="I92" s="65" t="s">
        <v>168</v>
      </c>
      <c r="J92" s="75" t="s">
        <v>376</v>
      </c>
      <c r="K92" s="68" t="s">
        <v>37</v>
      </c>
      <c r="L92" s="73" t="s">
        <v>125</v>
      </c>
      <c r="M92" s="73" t="s">
        <v>57</v>
      </c>
      <c r="N92" s="73"/>
      <c r="O92" s="73"/>
      <c r="P92" s="66">
        <v>45086</v>
      </c>
      <c r="Q92" s="73"/>
      <c r="R92" s="76"/>
      <c r="S92" s="76"/>
      <c r="T92" s="73"/>
      <c r="U92" s="74">
        <v>1</v>
      </c>
      <c r="V92" s="102" t="s">
        <v>384</v>
      </c>
      <c r="W92" s="102" t="s">
        <v>585</v>
      </c>
      <c r="X92" s="70" t="s">
        <v>586</v>
      </c>
      <c r="Y92" s="70" t="s">
        <v>586</v>
      </c>
      <c r="Z92" s="65">
        <v>1</v>
      </c>
      <c r="AA92" s="100">
        <v>45093</v>
      </c>
      <c r="AB92" s="100">
        <v>45169</v>
      </c>
      <c r="AC92" s="73" t="s">
        <v>383</v>
      </c>
      <c r="AD92" s="65" t="s">
        <v>55</v>
      </c>
      <c r="AE92" s="94" t="s">
        <v>94</v>
      </c>
      <c r="AF92" s="111" t="str">
        <f t="shared" si="16"/>
        <v>C</v>
      </c>
      <c r="AG92" s="112">
        <f t="shared" si="9"/>
        <v>1</v>
      </c>
      <c r="AH92" s="113" t="s">
        <v>1245</v>
      </c>
      <c r="AI92" s="112">
        <v>1</v>
      </c>
      <c r="AJ92" s="113" t="s">
        <v>1246</v>
      </c>
      <c r="AK92" s="114">
        <v>45310</v>
      </c>
      <c r="AL92" s="115" t="s">
        <v>1247</v>
      </c>
      <c r="AM92" s="115" t="s">
        <v>1248</v>
      </c>
      <c r="AN92" s="22">
        <f t="shared" si="10"/>
        <v>1</v>
      </c>
      <c r="AO92" s="22">
        <f t="shared" si="13"/>
        <v>0</v>
      </c>
      <c r="AP92" s="22">
        <f t="shared" si="14"/>
        <v>1</v>
      </c>
      <c r="AQ92" s="22">
        <f t="shared" si="11"/>
        <v>0</v>
      </c>
      <c r="AR92" s="22">
        <f t="shared" si="15"/>
        <v>1</v>
      </c>
      <c r="AS92" s="21">
        <f t="shared" si="12"/>
        <v>0</v>
      </c>
    </row>
    <row r="93" spans="1:45" ht="45" customHeight="1" x14ac:dyDescent="0.25">
      <c r="A93" s="63">
        <v>87</v>
      </c>
      <c r="B93" s="64">
        <v>1686</v>
      </c>
      <c r="C93" s="74"/>
      <c r="D93" s="74"/>
      <c r="E93" s="73" t="s">
        <v>587</v>
      </c>
      <c r="F93" s="72">
        <v>45078</v>
      </c>
      <c r="G93" s="65" t="s">
        <v>45</v>
      </c>
      <c r="H93" s="65" t="s">
        <v>1337</v>
      </c>
      <c r="I93" s="65" t="s">
        <v>201</v>
      </c>
      <c r="J93" s="75" t="s">
        <v>422</v>
      </c>
      <c r="K93" s="68" t="s">
        <v>59</v>
      </c>
      <c r="L93" s="73" t="s">
        <v>107</v>
      </c>
      <c r="M93" s="73" t="s">
        <v>33</v>
      </c>
      <c r="N93" s="73"/>
      <c r="O93" s="73"/>
      <c r="P93" s="66">
        <v>45106</v>
      </c>
      <c r="Q93" s="73"/>
      <c r="R93" s="76"/>
      <c r="S93" s="76"/>
      <c r="T93" s="73"/>
      <c r="U93" s="74">
        <v>1</v>
      </c>
      <c r="V93" s="102" t="s">
        <v>588</v>
      </c>
      <c r="W93" s="102" t="s">
        <v>589</v>
      </c>
      <c r="X93" s="70" t="s">
        <v>591</v>
      </c>
      <c r="Y93" s="70" t="s">
        <v>591</v>
      </c>
      <c r="Z93" s="65">
        <v>1</v>
      </c>
      <c r="AA93" s="100">
        <v>45170</v>
      </c>
      <c r="AB93" s="100">
        <v>45291</v>
      </c>
      <c r="AC93" s="73" t="s">
        <v>593</v>
      </c>
      <c r="AD93" s="65" t="s">
        <v>44</v>
      </c>
      <c r="AE93" s="92" t="s">
        <v>93</v>
      </c>
      <c r="AF93" s="111" t="str">
        <f t="shared" si="16"/>
        <v>C</v>
      </c>
      <c r="AG93" s="112">
        <f t="shared" si="9"/>
        <v>1</v>
      </c>
      <c r="AH93" s="113" t="s">
        <v>1185</v>
      </c>
      <c r="AI93" s="112">
        <v>1</v>
      </c>
      <c r="AJ93" s="113" t="s">
        <v>1186</v>
      </c>
      <c r="AK93" s="114">
        <v>45310</v>
      </c>
      <c r="AL93" s="115" t="s">
        <v>1187</v>
      </c>
      <c r="AM93" s="115" t="s">
        <v>848</v>
      </c>
      <c r="AN93" s="22">
        <f t="shared" si="10"/>
        <v>1</v>
      </c>
      <c r="AO93" s="22">
        <f t="shared" si="13"/>
        <v>0</v>
      </c>
      <c r="AP93" s="22">
        <f t="shared" si="14"/>
        <v>1</v>
      </c>
      <c r="AQ93" s="22">
        <f t="shared" si="11"/>
        <v>0</v>
      </c>
      <c r="AR93" s="22">
        <f t="shared" si="15"/>
        <v>1</v>
      </c>
      <c r="AS93" s="21">
        <f t="shared" si="12"/>
        <v>0</v>
      </c>
    </row>
    <row r="94" spans="1:45" ht="45" customHeight="1" x14ac:dyDescent="0.25">
      <c r="A94" s="71">
        <v>88</v>
      </c>
      <c r="B94" s="64">
        <v>1686</v>
      </c>
      <c r="C94" s="74"/>
      <c r="D94" s="74"/>
      <c r="E94" s="73" t="s">
        <v>587</v>
      </c>
      <c r="F94" s="72">
        <v>45078</v>
      </c>
      <c r="G94" s="65" t="s">
        <v>45</v>
      </c>
      <c r="H94" s="65" t="s">
        <v>1338</v>
      </c>
      <c r="I94" s="65" t="s">
        <v>201</v>
      </c>
      <c r="J94" s="75" t="s">
        <v>422</v>
      </c>
      <c r="K94" s="68" t="s">
        <v>59</v>
      </c>
      <c r="L94" s="73" t="s">
        <v>107</v>
      </c>
      <c r="M94" s="73" t="s">
        <v>33</v>
      </c>
      <c r="N94" s="73"/>
      <c r="O94" s="73"/>
      <c r="P94" s="66">
        <v>45106</v>
      </c>
      <c r="Q94" s="73"/>
      <c r="R94" s="76"/>
      <c r="S94" s="76"/>
      <c r="T94" s="73"/>
      <c r="U94" s="74">
        <v>2</v>
      </c>
      <c r="V94" s="102" t="s">
        <v>588</v>
      </c>
      <c r="W94" s="102" t="s">
        <v>590</v>
      </c>
      <c r="X94" s="70" t="s">
        <v>592</v>
      </c>
      <c r="Y94" s="70" t="s">
        <v>592</v>
      </c>
      <c r="Z94" s="65">
        <v>1</v>
      </c>
      <c r="AA94" s="100">
        <v>45292</v>
      </c>
      <c r="AB94" s="100">
        <v>45351</v>
      </c>
      <c r="AC94" s="73" t="s">
        <v>593</v>
      </c>
      <c r="AD94" s="65" t="s">
        <v>44</v>
      </c>
      <c r="AE94" s="92" t="s">
        <v>93</v>
      </c>
      <c r="AF94" s="111" t="str">
        <f t="shared" si="16"/>
        <v>A</v>
      </c>
      <c r="AG94" s="112">
        <f t="shared" si="9"/>
        <v>0.9</v>
      </c>
      <c r="AH94" s="113" t="s">
        <v>1188</v>
      </c>
      <c r="AI94" s="112">
        <v>0.9</v>
      </c>
      <c r="AJ94" s="113" t="s">
        <v>1189</v>
      </c>
      <c r="AK94" s="114">
        <v>45309</v>
      </c>
      <c r="AL94" s="115" t="s">
        <v>1187</v>
      </c>
      <c r="AM94" s="115" t="s">
        <v>848</v>
      </c>
      <c r="AN94" s="22">
        <f t="shared" si="10"/>
        <v>0</v>
      </c>
      <c r="AO94" s="22">
        <f t="shared" si="13"/>
        <v>1</v>
      </c>
      <c r="AP94" s="22">
        <f t="shared" si="14"/>
        <v>0</v>
      </c>
      <c r="AQ94" s="22">
        <f t="shared" si="11"/>
        <v>0</v>
      </c>
      <c r="AR94" s="22">
        <f t="shared" si="15"/>
        <v>0</v>
      </c>
      <c r="AS94" s="21">
        <f t="shared" si="12"/>
        <v>0</v>
      </c>
    </row>
    <row r="95" spans="1:45" ht="45" customHeight="1" x14ac:dyDescent="0.25">
      <c r="A95" s="63">
        <v>89</v>
      </c>
      <c r="B95" s="64">
        <v>1687</v>
      </c>
      <c r="C95" s="74"/>
      <c r="D95" s="74"/>
      <c r="E95" s="73" t="s">
        <v>587</v>
      </c>
      <c r="F95" s="72">
        <v>45078</v>
      </c>
      <c r="G95" s="65" t="s">
        <v>45</v>
      </c>
      <c r="H95" s="65" t="s">
        <v>1339</v>
      </c>
      <c r="I95" s="65" t="s">
        <v>232</v>
      </c>
      <c r="J95" s="75" t="s">
        <v>423</v>
      </c>
      <c r="K95" s="68" t="s">
        <v>59</v>
      </c>
      <c r="L95" s="73" t="s">
        <v>107</v>
      </c>
      <c r="M95" s="73" t="s">
        <v>33</v>
      </c>
      <c r="N95" s="73"/>
      <c r="O95" s="73"/>
      <c r="P95" s="66">
        <v>45106</v>
      </c>
      <c r="Q95" s="73"/>
      <c r="R95" s="76"/>
      <c r="S95" s="76"/>
      <c r="T95" s="73"/>
      <c r="U95" s="74">
        <v>1</v>
      </c>
      <c r="V95" s="70" t="s">
        <v>594</v>
      </c>
      <c r="W95" s="70" t="s">
        <v>595</v>
      </c>
      <c r="X95" s="70" t="s">
        <v>596</v>
      </c>
      <c r="Y95" s="70" t="s">
        <v>596</v>
      </c>
      <c r="Z95" s="65">
        <v>2</v>
      </c>
      <c r="AA95" s="100">
        <v>45111</v>
      </c>
      <c r="AB95" s="100">
        <v>45291</v>
      </c>
      <c r="AC95" s="73" t="s">
        <v>597</v>
      </c>
      <c r="AD95" s="65" t="s">
        <v>88</v>
      </c>
      <c r="AE95" s="92" t="s">
        <v>843</v>
      </c>
      <c r="AF95" s="111" t="str">
        <f t="shared" si="16"/>
        <v>C</v>
      </c>
      <c r="AG95" s="112">
        <f t="shared" si="9"/>
        <v>1</v>
      </c>
      <c r="AH95" s="113" t="s">
        <v>1223</v>
      </c>
      <c r="AI95" s="112">
        <v>1</v>
      </c>
      <c r="AJ95" s="113" t="s">
        <v>1224</v>
      </c>
      <c r="AK95" s="114">
        <v>45313</v>
      </c>
      <c r="AL95" s="115"/>
      <c r="AM95" s="115"/>
      <c r="AN95" s="22">
        <f t="shared" si="10"/>
        <v>1</v>
      </c>
      <c r="AO95" s="22">
        <f t="shared" si="13"/>
        <v>0</v>
      </c>
      <c r="AP95" s="22">
        <f t="shared" si="14"/>
        <v>1</v>
      </c>
      <c r="AQ95" s="22">
        <f t="shared" si="11"/>
        <v>0</v>
      </c>
      <c r="AR95" s="22">
        <f t="shared" si="15"/>
        <v>1</v>
      </c>
      <c r="AS95" s="21">
        <f t="shared" si="12"/>
        <v>0</v>
      </c>
    </row>
    <row r="96" spans="1:45" ht="45" customHeight="1" x14ac:dyDescent="0.25">
      <c r="A96" s="71">
        <v>90</v>
      </c>
      <c r="B96" s="64">
        <v>1688</v>
      </c>
      <c r="C96" s="74"/>
      <c r="D96" s="74"/>
      <c r="E96" s="73" t="s">
        <v>587</v>
      </c>
      <c r="F96" s="72">
        <v>45078</v>
      </c>
      <c r="G96" s="65" t="s">
        <v>45</v>
      </c>
      <c r="H96" s="65" t="s">
        <v>1340</v>
      </c>
      <c r="I96" s="65" t="s">
        <v>232</v>
      </c>
      <c r="J96" s="75" t="s">
        <v>424</v>
      </c>
      <c r="K96" s="68" t="s">
        <v>59</v>
      </c>
      <c r="L96" s="73" t="s">
        <v>107</v>
      </c>
      <c r="M96" s="73" t="s">
        <v>33</v>
      </c>
      <c r="N96" s="73"/>
      <c r="O96" s="73"/>
      <c r="P96" s="66">
        <v>45106</v>
      </c>
      <c r="Q96" s="73"/>
      <c r="R96" s="76"/>
      <c r="S96" s="76"/>
      <c r="T96" s="73"/>
      <c r="U96" s="74">
        <v>1</v>
      </c>
      <c r="V96" s="102" t="s">
        <v>594</v>
      </c>
      <c r="W96" s="102" t="s">
        <v>598</v>
      </c>
      <c r="X96" s="70" t="s">
        <v>599</v>
      </c>
      <c r="Y96" s="70" t="s">
        <v>599</v>
      </c>
      <c r="Z96" s="65">
        <v>2</v>
      </c>
      <c r="AA96" s="100">
        <v>45111</v>
      </c>
      <c r="AB96" s="100">
        <v>45291</v>
      </c>
      <c r="AC96" s="73" t="s">
        <v>597</v>
      </c>
      <c r="AD96" s="65" t="s">
        <v>88</v>
      </c>
      <c r="AE96" s="92" t="s">
        <v>843</v>
      </c>
      <c r="AF96" s="111" t="str">
        <f t="shared" si="16"/>
        <v>C</v>
      </c>
      <c r="AG96" s="112">
        <f t="shared" si="9"/>
        <v>1</v>
      </c>
      <c r="AH96" s="113" t="s">
        <v>1225</v>
      </c>
      <c r="AI96" s="112">
        <v>1</v>
      </c>
      <c r="AJ96" s="113" t="s">
        <v>1226</v>
      </c>
      <c r="AK96" s="114">
        <v>45313</v>
      </c>
      <c r="AL96" s="115"/>
      <c r="AM96" s="115"/>
      <c r="AN96" s="22">
        <f t="shared" si="10"/>
        <v>1</v>
      </c>
      <c r="AO96" s="22">
        <f t="shared" si="13"/>
        <v>0</v>
      </c>
      <c r="AP96" s="22">
        <f t="shared" si="14"/>
        <v>1</v>
      </c>
      <c r="AQ96" s="22">
        <f t="shared" si="11"/>
        <v>0</v>
      </c>
      <c r="AR96" s="22">
        <f t="shared" si="15"/>
        <v>1</v>
      </c>
      <c r="AS96" s="21">
        <f t="shared" si="12"/>
        <v>0</v>
      </c>
    </row>
    <row r="97" spans="1:45" ht="45" customHeight="1" x14ac:dyDescent="0.25">
      <c r="A97" s="63">
        <v>91</v>
      </c>
      <c r="B97" s="64">
        <v>1691</v>
      </c>
      <c r="C97" s="74"/>
      <c r="D97" s="74"/>
      <c r="E97" s="73" t="s">
        <v>604</v>
      </c>
      <c r="F97" s="72">
        <v>45078</v>
      </c>
      <c r="G97" s="65" t="s">
        <v>45</v>
      </c>
      <c r="H97" s="65" t="s">
        <v>1341</v>
      </c>
      <c r="I97" s="78" t="s">
        <v>42</v>
      </c>
      <c r="J97" s="75" t="s">
        <v>425</v>
      </c>
      <c r="K97" s="68" t="s">
        <v>59</v>
      </c>
      <c r="L97" s="73" t="s">
        <v>107</v>
      </c>
      <c r="M97" s="73" t="s">
        <v>33</v>
      </c>
      <c r="N97" s="73"/>
      <c r="O97" s="73"/>
      <c r="P97" s="66">
        <v>45117</v>
      </c>
      <c r="Q97" s="73"/>
      <c r="R97" s="76"/>
      <c r="S97" s="76"/>
      <c r="T97" s="73"/>
      <c r="U97" s="74">
        <v>1</v>
      </c>
      <c r="V97" s="102" t="s">
        <v>601</v>
      </c>
      <c r="W97" s="102" t="s">
        <v>602</v>
      </c>
      <c r="X97" s="70" t="s">
        <v>603</v>
      </c>
      <c r="Y97" s="70" t="s">
        <v>603</v>
      </c>
      <c r="Z97" s="65">
        <v>1</v>
      </c>
      <c r="AA97" s="100">
        <v>45108</v>
      </c>
      <c r="AB97" s="100">
        <v>45275</v>
      </c>
      <c r="AC97" s="73" t="s">
        <v>600</v>
      </c>
      <c r="AD97" s="65" t="s">
        <v>34</v>
      </c>
      <c r="AE97" s="93" t="s">
        <v>93</v>
      </c>
      <c r="AF97" s="111" t="str">
        <f t="shared" si="16"/>
        <v>C</v>
      </c>
      <c r="AG97" s="112">
        <f t="shared" si="9"/>
        <v>1</v>
      </c>
      <c r="AH97" s="113" t="s">
        <v>1190</v>
      </c>
      <c r="AI97" s="112">
        <v>1</v>
      </c>
      <c r="AJ97" s="113" t="s">
        <v>1191</v>
      </c>
      <c r="AK97" s="114">
        <v>45309</v>
      </c>
      <c r="AL97" s="115" t="s">
        <v>1192</v>
      </c>
      <c r="AM97" s="115" t="s">
        <v>848</v>
      </c>
      <c r="AN97" s="22">
        <f t="shared" si="10"/>
        <v>1</v>
      </c>
      <c r="AO97" s="22">
        <f t="shared" si="13"/>
        <v>0</v>
      </c>
      <c r="AP97" s="22">
        <f t="shared" si="14"/>
        <v>1</v>
      </c>
      <c r="AQ97" s="22">
        <f t="shared" si="11"/>
        <v>0</v>
      </c>
      <c r="AR97" s="22">
        <f t="shared" si="15"/>
        <v>1</v>
      </c>
      <c r="AS97" s="21">
        <f t="shared" si="12"/>
        <v>0</v>
      </c>
    </row>
    <row r="98" spans="1:45" ht="45" customHeight="1" x14ac:dyDescent="0.25">
      <c r="A98" s="71">
        <v>92</v>
      </c>
      <c r="B98" s="64">
        <v>1695</v>
      </c>
      <c r="C98" s="74"/>
      <c r="D98" s="74"/>
      <c r="E98" s="73" t="s">
        <v>605</v>
      </c>
      <c r="F98" s="72">
        <v>45078</v>
      </c>
      <c r="G98" s="65" t="s">
        <v>45</v>
      </c>
      <c r="H98" s="65" t="s">
        <v>1342</v>
      </c>
      <c r="I98" s="78" t="s">
        <v>42</v>
      </c>
      <c r="J98" s="75" t="s">
        <v>426</v>
      </c>
      <c r="K98" s="68" t="s">
        <v>59</v>
      </c>
      <c r="L98" s="73" t="s">
        <v>107</v>
      </c>
      <c r="M98" s="73" t="s">
        <v>33</v>
      </c>
      <c r="N98" s="73"/>
      <c r="O98" s="73"/>
      <c r="P98" s="66">
        <v>45118</v>
      </c>
      <c r="Q98" s="73"/>
      <c r="R98" s="76"/>
      <c r="S98" s="76"/>
      <c r="T98" s="73"/>
      <c r="U98" s="74">
        <v>1</v>
      </c>
      <c r="V98" s="102" t="s">
        <v>939</v>
      </c>
      <c r="W98" s="102" t="s">
        <v>940</v>
      </c>
      <c r="X98" s="70" t="s">
        <v>592</v>
      </c>
      <c r="Y98" s="70" t="s">
        <v>592</v>
      </c>
      <c r="Z98" s="65">
        <v>1</v>
      </c>
      <c r="AA98" s="100">
        <v>45200</v>
      </c>
      <c r="AB98" s="100">
        <v>45473</v>
      </c>
      <c r="AC98" s="73" t="s">
        <v>404</v>
      </c>
      <c r="AD98" s="109" t="s">
        <v>63</v>
      </c>
      <c r="AE98" s="93" t="s">
        <v>93</v>
      </c>
      <c r="AF98" s="111" t="str">
        <f t="shared" si="16"/>
        <v>C</v>
      </c>
      <c r="AG98" s="112">
        <f t="shared" si="9"/>
        <v>1</v>
      </c>
      <c r="AH98" s="113" t="s">
        <v>1193</v>
      </c>
      <c r="AI98" s="112">
        <v>1</v>
      </c>
      <c r="AJ98" s="113" t="s">
        <v>1194</v>
      </c>
      <c r="AK98" s="114">
        <v>45313</v>
      </c>
      <c r="AL98" s="115" t="s">
        <v>1195</v>
      </c>
      <c r="AM98" s="115" t="s">
        <v>848</v>
      </c>
      <c r="AN98" s="22">
        <f t="shared" si="10"/>
        <v>0</v>
      </c>
      <c r="AO98" s="22">
        <f t="shared" si="13"/>
        <v>0</v>
      </c>
      <c r="AP98" s="22">
        <f t="shared" si="14"/>
        <v>1</v>
      </c>
      <c r="AQ98" s="22">
        <f t="shared" si="11"/>
        <v>0</v>
      </c>
      <c r="AR98" s="22">
        <f t="shared" si="15"/>
        <v>1</v>
      </c>
      <c r="AS98" s="21">
        <f t="shared" si="12"/>
        <v>0</v>
      </c>
    </row>
    <row r="99" spans="1:45" ht="45" customHeight="1" x14ac:dyDescent="0.25">
      <c r="A99" s="63">
        <v>93</v>
      </c>
      <c r="B99" s="64">
        <v>1695</v>
      </c>
      <c r="C99" s="74"/>
      <c r="D99" s="74"/>
      <c r="E99" s="73" t="s">
        <v>605</v>
      </c>
      <c r="F99" s="72">
        <v>45078</v>
      </c>
      <c r="G99" s="65" t="s">
        <v>45</v>
      </c>
      <c r="H99" s="65" t="s">
        <v>1343</v>
      </c>
      <c r="I99" s="78" t="s">
        <v>42</v>
      </c>
      <c r="J99" s="75" t="s">
        <v>426</v>
      </c>
      <c r="K99" s="68" t="s">
        <v>59</v>
      </c>
      <c r="L99" s="73" t="s">
        <v>107</v>
      </c>
      <c r="M99" s="73" t="s">
        <v>33</v>
      </c>
      <c r="N99" s="73"/>
      <c r="O99" s="73"/>
      <c r="P99" s="66">
        <v>45118</v>
      </c>
      <c r="Q99" s="73"/>
      <c r="R99" s="76"/>
      <c r="S99" s="76"/>
      <c r="T99" s="73"/>
      <c r="U99" s="74">
        <v>2</v>
      </c>
      <c r="V99" s="102" t="s">
        <v>939</v>
      </c>
      <c r="W99" s="102" t="s">
        <v>941</v>
      </c>
      <c r="X99" s="70" t="s">
        <v>942</v>
      </c>
      <c r="Y99" s="70" t="s">
        <v>942</v>
      </c>
      <c r="Z99" s="65">
        <v>1</v>
      </c>
      <c r="AA99" s="100">
        <v>45200</v>
      </c>
      <c r="AB99" s="100">
        <v>45382</v>
      </c>
      <c r="AC99" s="73" t="s">
        <v>606</v>
      </c>
      <c r="AD99" s="109" t="s">
        <v>41</v>
      </c>
      <c r="AE99" s="93" t="s">
        <v>93</v>
      </c>
      <c r="AF99" s="111" t="str">
        <f t="shared" si="16"/>
        <v>A</v>
      </c>
      <c r="AG99" s="112">
        <f t="shared" si="9"/>
        <v>0</v>
      </c>
      <c r="AH99" s="113" t="s">
        <v>854</v>
      </c>
      <c r="AI99" s="112">
        <v>0</v>
      </c>
      <c r="AJ99" s="113" t="s">
        <v>1196</v>
      </c>
      <c r="AK99" s="114">
        <v>45313</v>
      </c>
      <c r="AL99" s="120"/>
      <c r="AM99" s="115" t="s">
        <v>848</v>
      </c>
      <c r="AN99" s="22">
        <f t="shared" si="10"/>
        <v>0</v>
      </c>
      <c r="AO99" s="22">
        <f t="shared" si="13"/>
        <v>1</v>
      </c>
      <c r="AP99" s="22">
        <f t="shared" si="14"/>
        <v>0</v>
      </c>
      <c r="AQ99" s="22">
        <f t="shared" si="11"/>
        <v>0</v>
      </c>
      <c r="AR99" s="22">
        <f t="shared" si="15"/>
        <v>0</v>
      </c>
      <c r="AS99" s="21">
        <f t="shared" si="12"/>
        <v>0</v>
      </c>
    </row>
    <row r="100" spans="1:45" ht="45" customHeight="1" x14ac:dyDescent="0.25">
      <c r="A100" s="71">
        <v>94</v>
      </c>
      <c r="B100" s="64">
        <v>1696</v>
      </c>
      <c r="C100" s="74"/>
      <c r="D100" s="74"/>
      <c r="E100" s="73" t="s">
        <v>605</v>
      </c>
      <c r="F100" s="72">
        <v>45078</v>
      </c>
      <c r="G100" s="65" t="s">
        <v>45</v>
      </c>
      <c r="H100" s="65" t="s">
        <v>1344</v>
      </c>
      <c r="I100" s="78" t="s">
        <v>42</v>
      </c>
      <c r="J100" s="75" t="s">
        <v>427</v>
      </c>
      <c r="K100" s="68" t="s">
        <v>59</v>
      </c>
      <c r="L100" s="73" t="s">
        <v>107</v>
      </c>
      <c r="M100" s="73" t="s">
        <v>33</v>
      </c>
      <c r="N100" s="73"/>
      <c r="O100" s="73"/>
      <c r="P100" s="66">
        <v>45118</v>
      </c>
      <c r="Q100" s="73"/>
      <c r="R100" s="76"/>
      <c r="S100" s="76"/>
      <c r="T100" s="73"/>
      <c r="U100" s="74">
        <v>1</v>
      </c>
      <c r="V100" s="102" t="s">
        <v>943</v>
      </c>
      <c r="W100" s="102" t="s">
        <v>941</v>
      </c>
      <c r="X100" s="70" t="s">
        <v>944</v>
      </c>
      <c r="Y100" s="70" t="s">
        <v>944</v>
      </c>
      <c r="Z100" s="65">
        <v>1</v>
      </c>
      <c r="AA100" s="100">
        <v>45200</v>
      </c>
      <c r="AB100" s="100">
        <v>45443</v>
      </c>
      <c r="AC100" s="73" t="s">
        <v>606</v>
      </c>
      <c r="AD100" s="109" t="s">
        <v>41</v>
      </c>
      <c r="AE100" s="93" t="s">
        <v>93</v>
      </c>
      <c r="AF100" s="111" t="str">
        <f t="shared" si="16"/>
        <v>A</v>
      </c>
      <c r="AG100" s="112">
        <f t="shared" si="9"/>
        <v>0</v>
      </c>
      <c r="AH100" s="113" t="s">
        <v>854</v>
      </c>
      <c r="AI100" s="112">
        <v>0</v>
      </c>
      <c r="AJ100" s="113" t="s">
        <v>1196</v>
      </c>
      <c r="AK100" s="114">
        <v>45313</v>
      </c>
      <c r="AL100" s="120"/>
      <c r="AM100" s="115" t="s">
        <v>848</v>
      </c>
      <c r="AN100" s="22">
        <f t="shared" si="10"/>
        <v>0</v>
      </c>
      <c r="AO100" s="22">
        <f t="shared" si="13"/>
        <v>1</v>
      </c>
      <c r="AP100" s="22">
        <f t="shared" si="14"/>
        <v>0</v>
      </c>
      <c r="AQ100" s="22">
        <f t="shared" si="11"/>
        <v>0</v>
      </c>
      <c r="AR100" s="22">
        <f t="shared" si="15"/>
        <v>0</v>
      </c>
      <c r="AS100" s="21">
        <f t="shared" si="12"/>
        <v>0</v>
      </c>
    </row>
    <row r="101" spans="1:45" ht="45" customHeight="1" x14ac:dyDescent="0.25">
      <c r="A101" s="63">
        <v>95</v>
      </c>
      <c r="B101" s="64">
        <v>1697</v>
      </c>
      <c r="C101" s="74"/>
      <c r="D101" s="74"/>
      <c r="E101" s="73" t="s">
        <v>605</v>
      </c>
      <c r="F101" s="72">
        <v>45078</v>
      </c>
      <c r="G101" s="65" t="s">
        <v>45</v>
      </c>
      <c r="H101" s="65" t="s">
        <v>1345</v>
      </c>
      <c r="I101" s="78" t="s">
        <v>42</v>
      </c>
      <c r="J101" s="75" t="s">
        <v>428</v>
      </c>
      <c r="K101" s="68" t="s">
        <v>59</v>
      </c>
      <c r="L101" s="73" t="s">
        <v>107</v>
      </c>
      <c r="M101" s="73" t="s">
        <v>33</v>
      </c>
      <c r="N101" s="73"/>
      <c r="O101" s="73"/>
      <c r="P101" s="66">
        <v>45118</v>
      </c>
      <c r="Q101" s="73"/>
      <c r="R101" s="76"/>
      <c r="S101" s="76"/>
      <c r="T101" s="73"/>
      <c r="U101" s="74">
        <v>1</v>
      </c>
      <c r="V101" s="102" t="s">
        <v>945</v>
      </c>
      <c r="W101" s="102" t="s">
        <v>941</v>
      </c>
      <c r="X101" s="70" t="s">
        <v>944</v>
      </c>
      <c r="Y101" s="70" t="s">
        <v>944</v>
      </c>
      <c r="Z101" s="65">
        <v>1</v>
      </c>
      <c r="AA101" s="100">
        <v>45200</v>
      </c>
      <c r="AB101" s="100">
        <v>45473</v>
      </c>
      <c r="AC101" s="73" t="s">
        <v>606</v>
      </c>
      <c r="AD101" s="109" t="s">
        <v>41</v>
      </c>
      <c r="AE101" s="93" t="s">
        <v>93</v>
      </c>
      <c r="AF101" s="111" t="str">
        <f t="shared" si="16"/>
        <v>A</v>
      </c>
      <c r="AG101" s="112">
        <f t="shared" si="9"/>
        <v>0</v>
      </c>
      <c r="AH101" s="113" t="s">
        <v>854</v>
      </c>
      <c r="AI101" s="112">
        <v>0</v>
      </c>
      <c r="AJ101" s="113" t="s">
        <v>1196</v>
      </c>
      <c r="AK101" s="114">
        <v>45313</v>
      </c>
      <c r="AL101" s="120"/>
      <c r="AM101" s="115" t="s">
        <v>848</v>
      </c>
      <c r="AN101" s="22">
        <f t="shared" si="10"/>
        <v>0</v>
      </c>
      <c r="AO101" s="22">
        <f t="shared" si="13"/>
        <v>1</v>
      </c>
      <c r="AP101" s="22">
        <f t="shared" si="14"/>
        <v>0</v>
      </c>
      <c r="AQ101" s="22">
        <f t="shared" si="11"/>
        <v>0</v>
      </c>
      <c r="AR101" s="22">
        <f t="shared" si="15"/>
        <v>0</v>
      </c>
      <c r="AS101" s="21">
        <f t="shared" si="12"/>
        <v>0</v>
      </c>
    </row>
    <row r="102" spans="1:45" ht="45" customHeight="1" x14ac:dyDescent="0.25">
      <c r="A102" s="71">
        <v>96</v>
      </c>
      <c r="B102" s="64">
        <v>1698</v>
      </c>
      <c r="C102" s="74"/>
      <c r="D102" s="74"/>
      <c r="E102" s="73" t="s">
        <v>607</v>
      </c>
      <c r="F102" s="72">
        <v>45078</v>
      </c>
      <c r="G102" s="65" t="s">
        <v>45</v>
      </c>
      <c r="H102" s="65" t="s">
        <v>1346</v>
      </c>
      <c r="I102" s="78" t="s">
        <v>42</v>
      </c>
      <c r="J102" s="75" t="s">
        <v>429</v>
      </c>
      <c r="K102" s="68" t="s">
        <v>59</v>
      </c>
      <c r="L102" s="73" t="s">
        <v>107</v>
      </c>
      <c r="M102" s="73" t="s">
        <v>33</v>
      </c>
      <c r="N102" s="73"/>
      <c r="O102" s="73"/>
      <c r="P102" s="66">
        <v>45119</v>
      </c>
      <c r="Q102" s="73"/>
      <c r="R102" s="76"/>
      <c r="S102" s="76"/>
      <c r="T102" s="73"/>
      <c r="U102" s="74">
        <v>1</v>
      </c>
      <c r="V102" s="102" t="s">
        <v>608</v>
      </c>
      <c r="W102" s="102" t="s">
        <v>609</v>
      </c>
      <c r="X102" s="70" t="s">
        <v>610</v>
      </c>
      <c r="Y102" s="70" t="s">
        <v>610</v>
      </c>
      <c r="Z102" s="65">
        <v>1</v>
      </c>
      <c r="AA102" s="100">
        <v>45210</v>
      </c>
      <c r="AB102" s="100">
        <v>45260</v>
      </c>
      <c r="AC102" s="73" t="s">
        <v>611</v>
      </c>
      <c r="AD102" s="65" t="s">
        <v>64</v>
      </c>
      <c r="AE102" s="93" t="s">
        <v>98</v>
      </c>
      <c r="AF102" s="111" t="str">
        <f t="shared" si="16"/>
        <v>C</v>
      </c>
      <c r="AG102" s="112">
        <f t="shared" si="9"/>
        <v>1</v>
      </c>
      <c r="AH102" s="113" t="s">
        <v>998</v>
      </c>
      <c r="AI102" s="112">
        <v>1</v>
      </c>
      <c r="AJ102" s="113" t="s">
        <v>999</v>
      </c>
      <c r="AK102" s="114">
        <v>45309</v>
      </c>
      <c r="AL102" s="115" t="s">
        <v>1001</v>
      </c>
      <c r="AM102" s="115" t="s">
        <v>1002</v>
      </c>
      <c r="AN102" s="22">
        <f t="shared" si="10"/>
        <v>1</v>
      </c>
      <c r="AO102" s="22">
        <f t="shared" si="13"/>
        <v>0</v>
      </c>
      <c r="AP102" s="22">
        <f t="shared" si="14"/>
        <v>1</v>
      </c>
      <c r="AQ102" s="22">
        <f t="shared" si="11"/>
        <v>0</v>
      </c>
      <c r="AR102" s="22">
        <f t="shared" si="15"/>
        <v>1</v>
      </c>
      <c r="AS102" s="21">
        <f t="shared" si="12"/>
        <v>0</v>
      </c>
    </row>
    <row r="103" spans="1:45" ht="45" customHeight="1" x14ac:dyDescent="0.25">
      <c r="A103" s="63">
        <v>97</v>
      </c>
      <c r="B103" s="64">
        <v>1699</v>
      </c>
      <c r="C103" s="74"/>
      <c r="D103" s="74"/>
      <c r="E103" s="73" t="s">
        <v>1527</v>
      </c>
      <c r="F103" s="72" t="s">
        <v>1528</v>
      </c>
      <c r="G103" s="65" t="s">
        <v>101</v>
      </c>
      <c r="H103" s="65"/>
      <c r="I103" s="65" t="s">
        <v>51</v>
      </c>
      <c r="J103" s="75" t="s">
        <v>430</v>
      </c>
      <c r="K103" s="68" t="s">
        <v>37</v>
      </c>
      <c r="L103" s="73" t="s">
        <v>125</v>
      </c>
      <c r="M103" s="73" t="s">
        <v>57</v>
      </c>
      <c r="N103" s="73"/>
      <c r="O103" s="73"/>
      <c r="P103" s="66">
        <v>45148</v>
      </c>
      <c r="Q103" s="73"/>
      <c r="R103" s="76"/>
      <c r="S103" s="76"/>
      <c r="T103" s="73"/>
      <c r="U103" s="74"/>
      <c r="V103" s="102"/>
      <c r="W103" s="102" t="s">
        <v>249</v>
      </c>
      <c r="X103" s="70"/>
      <c r="Y103" s="70"/>
      <c r="Z103" s="65"/>
      <c r="AA103" s="100"/>
      <c r="AB103" s="100"/>
      <c r="AC103" s="73" t="s">
        <v>841</v>
      </c>
      <c r="AD103" s="65" t="s">
        <v>40</v>
      </c>
      <c r="AE103" s="94" t="s">
        <v>843</v>
      </c>
      <c r="AF103" s="111" t="str">
        <f t="shared" si="16"/>
        <v>A</v>
      </c>
      <c r="AG103" s="112">
        <f t="shared" si="9"/>
        <v>0</v>
      </c>
      <c r="AH103" s="113" t="s">
        <v>387</v>
      </c>
      <c r="AI103" s="112">
        <v>0</v>
      </c>
      <c r="AJ103" s="113" t="s">
        <v>1227</v>
      </c>
      <c r="AK103" s="114">
        <v>45313</v>
      </c>
      <c r="AL103" s="115"/>
      <c r="AM103" s="115"/>
      <c r="AN103" s="22">
        <f t="shared" si="10"/>
        <v>0</v>
      </c>
      <c r="AO103" s="22">
        <f t="shared" si="13"/>
        <v>1</v>
      </c>
      <c r="AP103" s="22">
        <f t="shared" si="14"/>
        <v>0</v>
      </c>
      <c r="AQ103" s="22">
        <f t="shared" si="11"/>
        <v>0</v>
      </c>
      <c r="AR103" s="22">
        <f t="shared" si="15"/>
        <v>0</v>
      </c>
      <c r="AS103" s="21">
        <f t="shared" si="12"/>
        <v>1</v>
      </c>
    </row>
    <row r="104" spans="1:45" ht="45" customHeight="1" x14ac:dyDescent="0.25">
      <c r="A104" s="71">
        <v>98</v>
      </c>
      <c r="B104" s="64">
        <v>1700</v>
      </c>
      <c r="C104" s="74"/>
      <c r="D104" s="74"/>
      <c r="E104" s="73" t="s">
        <v>1527</v>
      </c>
      <c r="F104" s="72" t="s">
        <v>1528</v>
      </c>
      <c r="G104" s="65" t="s">
        <v>101</v>
      </c>
      <c r="H104" s="65"/>
      <c r="I104" s="65" t="s">
        <v>51</v>
      </c>
      <c r="J104" s="75" t="s">
        <v>431</v>
      </c>
      <c r="K104" s="68" t="s">
        <v>37</v>
      </c>
      <c r="L104" s="73" t="s">
        <v>125</v>
      </c>
      <c r="M104" s="73" t="s">
        <v>57</v>
      </c>
      <c r="N104" s="73"/>
      <c r="O104" s="73"/>
      <c r="P104" s="66">
        <v>45148</v>
      </c>
      <c r="Q104" s="73"/>
      <c r="R104" s="76"/>
      <c r="S104" s="76"/>
      <c r="T104" s="73"/>
      <c r="U104" s="74"/>
      <c r="V104" s="102"/>
      <c r="W104" s="102" t="s">
        <v>249</v>
      </c>
      <c r="X104" s="70"/>
      <c r="Y104" s="70"/>
      <c r="Z104" s="65"/>
      <c r="AA104" s="100"/>
      <c r="AB104" s="100"/>
      <c r="AC104" s="73" t="s">
        <v>841</v>
      </c>
      <c r="AD104" s="65" t="s">
        <v>40</v>
      </c>
      <c r="AE104" s="94" t="s">
        <v>843</v>
      </c>
      <c r="AF104" s="111" t="str">
        <f t="shared" si="16"/>
        <v>A</v>
      </c>
      <c r="AG104" s="112">
        <f t="shared" si="9"/>
        <v>0</v>
      </c>
      <c r="AH104" s="113" t="s">
        <v>387</v>
      </c>
      <c r="AI104" s="112">
        <v>0</v>
      </c>
      <c r="AJ104" s="113" t="s">
        <v>1227</v>
      </c>
      <c r="AK104" s="114">
        <v>45313</v>
      </c>
      <c r="AL104" s="115"/>
      <c r="AM104" s="115"/>
      <c r="AN104" s="22">
        <f t="shared" si="10"/>
        <v>0</v>
      </c>
      <c r="AO104" s="22">
        <f t="shared" si="13"/>
        <v>1</v>
      </c>
      <c r="AP104" s="22">
        <f t="shared" si="14"/>
        <v>0</v>
      </c>
      <c r="AQ104" s="22">
        <f t="shared" si="11"/>
        <v>0</v>
      </c>
      <c r="AR104" s="22">
        <f t="shared" si="15"/>
        <v>0</v>
      </c>
      <c r="AS104" s="21">
        <f t="shared" si="12"/>
        <v>1</v>
      </c>
    </row>
    <row r="105" spans="1:45" ht="45" customHeight="1" x14ac:dyDescent="0.25">
      <c r="A105" s="63">
        <v>99</v>
      </c>
      <c r="B105" s="64">
        <v>1701</v>
      </c>
      <c r="C105" s="74"/>
      <c r="D105" s="74"/>
      <c r="E105" s="73" t="s">
        <v>1527</v>
      </c>
      <c r="F105" s="72" t="s">
        <v>1528</v>
      </c>
      <c r="G105" s="65" t="s">
        <v>101</v>
      </c>
      <c r="H105" s="65"/>
      <c r="I105" s="65" t="s">
        <v>51</v>
      </c>
      <c r="J105" s="75" t="s">
        <v>432</v>
      </c>
      <c r="K105" s="68" t="s">
        <v>37</v>
      </c>
      <c r="L105" s="73" t="s">
        <v>125</v>
      </c>
      <c r="M105" s="73" t="s">
        <v>57</v>
      </c>
      <c r="N105" s="73"/>
      <c r="O105" s="73"/>
      <c r="P105" s="66">
        <v>45148</v>
      </c>
      <c r="Q105" s="73"/>
      <c r="R105" s="76"/>
      <c r="S105" s="76"/>
      <c r="T105" s="73"/>
      <c r="U105" s="74"/>
      <c r="V105" s="102"/>
      <c r="W105" s="102" t="s">
        <v>249</v>
      </c>
      <c r="X105" s="70"/>
      <c r="Y105" s="70"/>
      <c r="Z105" s="65"/>
      <c r="AA105" s="100"/>
      <c r="AB105" s="100"/>
      <c r="AC105" s="73" t="s">
        <v>841</v>
      </c>
      <c r="AD105" s="65" t="s">
        <v>40</v>
      </c>
      <c r="AE105" s="94" t="s">
        <v>843</v>
      </c>
      <c r="AF105" s="111" t="str">
        <f t="shared" si="16"/>
        <v>A</v>
      </c>
      <c r="AG105" s="112">
        <f t="shared" si="9"/>
        <v>0</v>
      </c>
      <c r="AH105" s="113" t="s">
        <v>387</v>
      </c>
      <c r="AI105" s="112">
        <v>0</v>
      </c>
      <c r="AJ105" s="113" t="s">
        <v>1227</v>
      </c>
      <c r="AK105" s="114">
        <v>45313</v>
      </c>
      <c r="AL105" s="115"/>
      <c r="AM105" s="115"/>
      <c r="AN105" s="22">
        <f t="shared" si="10"/>
        <v>0</v>
      </c>
      <c r="AO105" s="22">
        <f t="shared" si="13"/>
        <v>1</v>
      </c>
      <c r="AP105" s="22">
        <f t="shared" si="14"/>
        <v>0</v>
      </c>
      <c r="AQ105" s="22">
        <f t="shared" si="11"/>
        <v>0</v>
      </c>
      <c r="AR105" s="22">
        <f t="shared" si="15"/>
        <v>0</v>
      </c>
      <c r="AS105" s="21">
        <f t="shared" si="12"/>
        <v>1</v>
      </c>
    </row>
    <row r="106" spans="1:45" ht="45" customHeight="1" x14ac:dyDescent="0.25">
      <c r="A106" s="71">
        <v>100</v>
      </c>
      <c r="B106" s="64">
        <v>1702</v>
      </c>
      <c r="C106" s="74"/>
      <c r="D106" s="74"/>
      <c r="E106" s="73" t="s">
        <v>1527</v>
      </c>
      <c r="F106" s="72" t="s">
        <v>1528</v>
      </c>
      <c r="G106" s="65" t="s">
        <v>45</v>
      </c>
      <c r="H106" s="65"/>
      <c r="I106" s="65" t="s">
        <v>51</v>
      </c>
      <c r="J106" s="75" t="s">
        <v>433</v>
      </c>
      <c r="K106" s="68" t="s">
        <v>37</v>
      </c>
      <c r="L106" s="73" t="s">
        <v>125</v>
      </c>
      <c r="M106" s="73" t="s">
        <v>57</v>
      </c>
      <c r="N106" s="73"/>
      <c r="O106" s="73"/>
      <c r="P106" s="66">
        <v>45148</v>
      </c>
      <c r="Q106" s="73"/>
      <c r="R106" s="76"/>
      <c r="S106" s="76"/>
      <c r="T106" s="73"/>
      <c r="U106" s="74"/>
      <c r="V106" s="102"/>
      <c r="W106" s="102" t="s">
        <v>249</v>
      </c>
      <c r="X106" s="70"/>
      <c r="Y106" s="70"/>
      <c r="Z106" s="65"/>
      <c r="AA106" s="100"/>
      <c r="AB106" s="100"/>
      <c r="AC106" s="73" t="s">
        <v>841</v>
      </c>
      <c r="AD106" s="65" t="s">
        <v>40</v>
      </c>
      <c r="AE106" s="94" t="s">
        <v>843</v>
      </c>
      <c r="AF106" s="111" t="str">
        <f t="shared" si="16"/>
        <v>A</v>
      </c>
      <c r="AG106" s="112">
        <f t="shared" si="9"/>
        <v>0</v>
      </c>
      <c r="AH106" s="113" t="s">
        <v>387</v>
      </c>
      <c r="AI106" s="112">
        <v>0</v>
      </c>
      <c r="AJ106" s="113" t="s">
        <v>1227</v>
      </c>
      <c r="AK106" s="114">
        <v>45313</v>
      </c>
      <c r="AL106" s="115"/>
      <c r="AM106" s="115"/>
      <c r="AN106" s="22">
        <f t="shared" si="10"/>
        <v>0</v>
      </c>
      <c r="AO106" s="22">
        <f t="shared" si="13"/>
        <v>1</v>
      </c>
      <c r="AP106" s="22">
        <f t="shared" si="14"/>
        <v>0</v>
      </c>
      <c r="AQ106" s="22">
        <f t="shared" si="11"/>
        <v>0</v>
      </c>
      <c r="AR106" s="22">
        <f t="shared" si="15"/>
        <v>0</v>
      </c>
      <c r="AS106" s="21">
        <f t="shared" si="12"/>
        <v>1</v>
      </c>
    </row>
    <row r="107" spans="1:45" ht="45" customHeight="1" x14ac:dyDescent="0.25">
      <c r="A107" s="63">
        <v>101</v>
      </c>
      <c r="B107" s="64">
        <v>1703</v>
      </c>
      <c r="C107" s="74"/>
      <c r="D107" s="74"/>
      <c r="E107" s="73" t="s">
        <v>1525</v>
      </c>
      <c r="F107" s="72"/>
      <c r="G107" s="65" t="s">
        <v>101</v>
      </c>
      <c r="H107" s="65"/>
      <c r="I107" s="79" t="s">
        <v>47</v>
      </c>
      <c r="J107" s="75" t="s">
        <v>434</v>
      </c>
      <c r="K107" s="68" t="s">
        <v>37</v>
      </c>
      <c r="L107" s="73" t="s">
        <v>125</v>
      </c>
      <c r="M107" s="73" t="s">
        <v>57</v>
      </c>
      <c r="N107" s="73"/>
      <c r="O107" s="73"/>
      <c r="P107" s="66">
        <v>45156</v>
      </c>
      <c r="Q107" s="73"/>
      <c r="R107" s="76"/>
      <c r="S107" s="76"/>
      <c r="T107" s="73"/>
      <c r="U107" s="74">
        <v>1</v>
      </c>
      <c r="V107" s="102" t="s">
        <v>612</v>
      </c>
      <c r="W107" s="102" t="s">
        <v>613</v>
      </c>
      <c r="X107" s="70" t="s">
        <v>616</v>
      </c>
      <c r="Y107" s="70" t="s">
        <v>616</v>
      </c>
      <c r="Z107" s="65">
        <v>2</v>
      </c>
      <c r="AA107" s="100">
        <v>45173</v>
      </c>
      <c r="AB107" s="100">
        <v>45219</v>
      </c>
      <c r="AC107" s="73" t="s">
        <v>131</v>
      </c>
      <c r="AD107" s="65" t="s">
        <v>72</v>
      </c>
      <c r="AE107" s="93" t="s">
        <v>842</v>
      </c>
      <c r="AF107" s="111" t="str">
        <f t="shared" si="16"/>
        <v>C</v>
      </c>
      <c r="AG107" s="112">
        <f t="shared" si="9"/>
        <v>1</v>
      </c>
      <c r="AH107" s="113" t="s">
        <v>1091</v>
      </c>
      <c r="AI107" s="112">
        <v>1</v>
      </c>
      <c r="AJ107" s="113" t="s">
        <v>1092</v>
      </c>
      <c r="AK107" s="114">
        <v>45313</v>
      </c>
      <c r="AL107" s="115" t="s">
        <v>1093</v>
      </c>
      <c r="AM107" s="115" t="s">
        <v>1092</v>
      </c>
      <c r="AN107" s="22">
        <f t="shared" si="10"/>
        <v>1</v>
      </c>
      <c r="AO107" s="22">
        <f t="shared" si="13"/>
        <v>0</v>
      </c>
      <c r="AP107" s="22">
        <f t="shared" si="14"/>
        <v>1</v>
      </c>
      <c r="AQ107" s="22">
        <f t="shared" si="11"/>
        <v>0</v>
      </c>
      <c r="AR107" s="22">
        <f t="shared" si="15"/>
        <v>1</v>
      </c>
      <c r="AS107" s="21">
        <f t="shared" si="12"/>
        <v>0</v>
      </c>
    </row>
    <row r="108" spans="1:45" ht="45" customHeight="1" x14ac:dyDescent="0.25">
      <c r="A108" s="71">
        <v>102</v>
      </c>
      <c r="B108" s="64">
        <v>1703</v>
      </c>
      <c r="C108" s="74"/>
      <c r="D108" s="74"/>
      <c r="E108" s="73" t="s">
        <v>1525</v>
      </c>
      <c r="F108" s="72"/>
      <c r="G108" s="65" t="s">
        <v>101</v>
      </c>
      <c r="H108" s="65"/>
      <c r="I108" s="79" t="s">
        <v>47</v>
      </c>
      <c r="J108" s="75" t="s">
        <v>434</v>
      </c>
      <c r="K108" s="68" t="s">
        <v>37</v>
      </c>
      <c r="L108" s="73" t="s">
        <v>125</v>
      </c>
      <c r="M108" s="73" t="s">
        <v>57</v>
      </c>
      <c r="N108" s="73"/>
      <c r="O108" s="73"/>
      <c r="P108" s="66">
        <v>45156</v>
      </c>
      <c r="Q108" s="73"/>
      <c r="R108" s="76"/>
      <c r="S108" s="76"/>
      <c r="T108" s="73"/>
      <c r="U108" s="74">
        <v>2</v>
      </c>
      <c r="V108" s="102" t="s">
        <v>612</v>
      </c>
      <c r="W108" s="102" t="s">
        <v>614</v>
      </c>
      <c r="X108" s="70" t="s">
        <v>617</v>
      </c>
      <c r="Y108" s="70" t="s">
        <v>617</v>
      </c>
      <c r="Z108" s="65">
        <v>1</v>
      </c>
      <c r="AA108" s="100">
        <v>45173</v>
      </c>
      <c r="AB108" s="100">
        <v>45230</v>
      </c>
      <c r="AC108" s="73" t="s">
        <v>131</v>
      </c>
      <c r="AD108" s="65" t="s">
        <v>72</v>
      </c>
      <c r="AE108" s="93" t="s">
        <v>842</v>
      </c>
      <c r="AF108" s="111" t="str">
        <f t="shared" si="16"/>
        <v>C</v>
      </c>
      <c r="AG108" s="112">
        <f t="shared" si="9"/>
        <v>1</v>
      </c>
      <c r="AH108" s="113" t="s">
        <v>1094</v>
      </c>
      <c r="AI108" s="112">
        <v>1</v>
      </c>
      <c r="AJ108" s="113" t="s">
        <v>1095</v>
      </c>
      <c r="AK108" s="114">
        <v>45313</v>
      </c>
      <c r="AL108" s="115" t="s">
        <v>1096</v>
      </c>
      <c r="AM108" s="115" t="s">
        <v>1095</v>
      </c>
      <c r="AN108" s="22">
        <f t="shared" si="10"/>
        <v>1</v>
      </c>
      <c r="AO108" s="22">
        <f t="shared" si="13"/>
        <v>0</v>
      </c>
      <c r="AP108" s="22">
        <f t="shared" si="14"/>
        <v>1</v>
      </c>
      <c r="AQ108" s="22">
        <f t="shared" si="11"/>
        <v>0</v>
      </c>
      <c r="AR108" s="22">
        <f t="shared" si="15"/>
        <v>1</v>
      </c>
      <c r="AS108" s="21">
        <f t="shared" si="12"/>
        <v>0</v>
      </c>
    </row>
    <row r="109" spans="1:45" ht="45" customHeight="1" x14ac:dyDescent="0.25">
      <c r="A109" s="63">
        <v>103</v>
      </c>
      <c r="B109" s="64">
        <v>1703</v>
      </c>
      <c r="C109" s="74"/>
      <c r="D109" s="74"/>
      <c r="E109" s="73" t="s">
        <v>1525</v>
      </c>
      <c r="F109" s="72"/>
      <c r="G109" s="65" t="s">
        <v>101</v>
      </c>
      <c r="H109" s="65"/>
      <c r="I109" s="79" t="s">
        <v>47</v>
      </c>
      <c r="J109" s="75" t="s">
        <v>434</v>
      </c>
      <c r="K109" s="68" t="s">
        <v>37</v>
      </c>
      <c r="L109" s="73" t="s">
        <v>125</v>
      </c>
      <c r="M109" s="73" t="s">
        <v>57</v>
      </c>
      <c r="N109" s="73"/>
      <c r="O109" s="73"/>
      <c r="P109" s="66">
        <v>45156</v>
      </c>
      <c r="Q109" s="73"/>
      <c r="R109" s="76"/>
      <c r="S109" s="76"/>
      <c r="T109" s="73"/>
      <c r="U109" s="74">
        <v>3</v>
      </c>
      <c r="V109" s="102" t="s">
        <v>612</v>
      </c>
      <c r="W109" s="102" t="s">
        <v>615</v>
      </c>
      <c r="X109" s="70" t="s">
        <v>618</v>
      </c>
      <c r="Y109" s="70" t="s">
        <v>618</v>
      </c>
      <c r="Z109" s="65">
        <v>1</v>
      </c>
      <c r="AA109" s="100">
        <v>45230</v>
      </c>
      <c r="AB109" s="100">
        <v>45337</v>
      </c>
      <c r="AC109" s="73" t="s">
        <v>131</v>
      </c>
      <c r="AD109" s="65" t="s">
        <v>72</v>
      </c>
      <c r="AE109" s="93" t="s">
        <v>842</v>
      </c>
      <c r="AF109" s="111" t="str">
        <f t="shared" si="16"/>
        <v>A</v>
      </c>
      <c r="AG109" s="112">
        <f t="shared" si="9"/>
        <v>0</v>
      </c>
      <c r="AH109" s="113" t="s">
        <v>1083</v>
      </c>
      <c r="AI109" s="112">
        <v>0</v>
      </c>
      <c r="AJ109" s="113" t="s">
        <v>1084</v>
      </c>
      <c r="AK109" s="114">
        <v>45313</v>
      </c>
      <c r="AL109" s="115" t="s">
        <v>1083</v>
      </c>
      <c r="AM109" s="115" t="s">
        <v>1084</v>
      </c>
      <c r="AN109" s="22">
        <f t="shared" si="10"/>
        <v>0</v>
      </c>
      <c r="AO109" s="22">
        <f t="shared" si="13"/>
        <v>1</v>
      </c>
      <c r="AP109" s="22">
        <f t="shared" si="14"/>
        <v>0</v>
      </c>
      <c r="AQ109" s="22">
        <f t="shared" si="11"/>
        <v>0</v>
      </c>
      <c r="AR109" s="22">
        <f t="shared" si="15"/>
        <v>0</v>
      </c>
      <c r="AS109" s="21">
        <f t="shared" si="12"/>
        <v>0</v>
      </c>
    </row>
    <row r="110" spans="1:45" ht="45" customHeight="1" x14ac:dyDescent="0.25">
      <c r="A110" s="71">
        <v>104</v>
      </c>
      <c r="B110" s="64">
        <v>1704</v>
      </c>
      <c r="C110" s="74"/>
      <c r="D110" s="74"/>
      <c r="E110" s="73" t="s">
        <v>1525</v>
      </c>
      <c r="F110" s="72"/>
      <c r="G110" s="65" t="s">
        <v>101</v>
      </c>
      <c r="H110" s="65"/>
      <c r="I110" s="79" t="s">
        <v>47</v>
      </c>
      <c r="J110" s="75" t="s">
        <v>435</v>
      </c>
      <c r="K110" s="68" t="s">
        <v>37</v>
      </c>
      <c r="L110" s="73" t="s">
        <v>125</v>
      </c>
      <c r="M110" s="73" t="s">
        <v>57</v>
      </c>
      <c r="N110" s="73"/>
      <c r="O110" s="73"/>
      <c r="P110" s="66">
        <v>45156</v>
      </c>
      <c r="Q110" s="73"/>
      <c r="R110" s="76"/>
      <c r="S110" s="76"/>
      <c r="T110" s="73"/>
      <c r="U110" s="74">
        <v>1</v>
      </c>
      <c r="V110" s="102" t="s">
        <v>619</v>
      </c>
      <c r="W110" s="102" t="s">
        <v>620</v>
      </c>
      <c r="X110" s="70" t="s">
        <v>623</v>
      </c>
      <c r="Y110" s="70" t="s">
        <v>623</v>
      </c>
      <c r="Z110" s="65">
        <v>1</v>
      </c>
      <c r="AA110" s="100">
        <v>45173</v>
      </c>
      <c r="AB110" s="100">
        <v>45191</v>
      </c>
      <c r="AC110" s="65" t="s">
        <v>131</v>
      </c>
      <c r="AD110" s="65" t="s">
        <v>72</v>
      </c>
      <c r="AE110" s="93" t="s">
        <v>842</v>
      </c>
      <c r="AF110" s="111" t="str">
        <f t="shared" si="16"/>
        <v>C</v>
      </c>
      <c r="AG110" s="112">
        <f t="shared" si="9"/>
        <v>1</v>
      </c>
      <c r="AH110" s="115" t="s">
        <v>1101</v>
      </c>
      <c r="AI110" s="112">
        <v>1</v>
      </c>
      <c r="AJ110" s="113" t="s">
        <v>1097</v>
      </c>
      <c r="AK110" s="114">
        <v>45313</v>
      </c>
      <c r="AL110" s="115" t="s">
        <v>1098</v>
      </c>
      <c r="AM110" s="115" t="s">
        <v>1097</v>
      </c>
      <c r="AN110" s="22">
        <f t="shared" si="10"/>
        <v>1</v>
      </c>
      <c r="AO110" s="22">
        <f t="shared" si="13"/>
        <v>0</v>
      </c>
      <c r="AP110" s="22">
        <f t="shared" si="14"/>
        <v>1</v>
      </c>
      <c r="AQ110" s="22">
        <f t="shared" si="11"/>
        <v>0</v>
      </c>
      <c r="AR110" s="22">
        <f t="shared" si="15"/>
        <v>1</v>
      </c>
      <c r="AS110" s="21">
        <f t="shared" si="12"/>
        <v>0</v>
      </c>
    </row>
    <row r="111" spans="1:45" ht="45" customHeight="1" x14ac:dyDescent="0.25">
      <c r="A111" s="63">
        <v>105</v>
      </c>
      <c r="B111" s="64">
        <v>1704</v>
      </c>
      <c r="C111" s="74"/>
      <c r="D111" s="74"/>
      <c r="E111" s="73" t="s">
        <v>1525</v>
      </c>
      <c r="F111" s="72"/>
      <c r="G111" s="65" t="s">
        <v>101</v>
      </c>
      <c r="H111" s="65"/>
      <c r="I111" s="79" t="s">
        <v>47</v>
      </c>
      <c r="J111" s="75" t="s">
        <v>435</v>
      </c>
      <c r="K111" s="68" t="s">
        <v>37</v>
      </c>
      <c r="L111" s="73" t="s">
        <v>125</v>
      </c>
      <c r="M111" s="73" t="s">
        <v>57</v>
      </c>
      <c r="N111" s="73"/>
      <c r="O111" s="73"/>
      <c r="P111" s="66">
        <v>45156</v>
      </c>
      <c r="Q111" s="73"/>
      <c r="R111" s="76"/>
      <c r="S111" s="76"/>
      <c r="T111" s="73"/>
      <c r="U111" s="74">
        <v>2</v>
      </c>
      <c r="V111" s="102" t="s">
        <v>619</v>
      </c>
      <c r="W111" s="102" t="s">
        <v>621</v>
      </c>
      <c r="X111" s="70" t="s">
        <v>154</v>
      </c>
      <c r="Y111" s="70" t="s">
        <v>154</v>
      </c>
      <c r="Z111" s="65">
        <v>1</v>
      </c>
      <c r="AA111" s="100">
        <v>45194</v>
      </c>
      <c r="AB111" s="100">
        <v>45291</v>
      </c>
      <c r="AC111" s="65" t="s">
        <v>131</v>
      </c>
      <c r="AD111" s="65" t="s">
        <v>72</v>
      </c>
      <c r="AE111" s="93" t="s">
        <v>842</v>
      </c>
      <c r="AF111" s="111" t="str">
        <f t="shared" si="16"/>
        <v>C</v>
      </c>
      <c r="AG111" s="112">
        <f t="shared" si="9"/>
        <v>1</v>
      </c>
      <c r="AH111" s="115" t="s">
        <v>1102</v>
      </c>
      <c r="AI111" s="112">
        <v>1</v>
      </c>
      <c r="AJ111" s="113" t="s">
        <v>1099</v>
      </c>
      <c r="AK111" s="114">
        <v>45313</v>
      </c>
      <c r="AL111" s="115" t="s">
        <v>1100</v>
      </c>
      <c r="AM111" s="115" t="s">
        <v>1099</v>
      </c>
      <c r="AN111" s="22">
        <f t="shared" si="10"/>
        <v>1</v>
      </c>
      <c r="AO111" s="22">
        <f t="shared" si="13"/>
        <v>0</v>
      </c>
      <c r="AP111" s="22">
        <f t="shared" si="14"/>
        <v>1</v>
      </c>
      <c r="AQ111" s="22">
        <f t="shared" si="11"/>
        <v>0</v>
      </c>
      <c r="AR111" s="22">
        <f t="shared" si="15"/>
        <v>1</v>
      </c>
      <c r="AS111" s="21">
        <f t="shared" si="12"/>
        <v>0</v>
      </c>
    </row>
    <row r="112" spans="1:45" ht="45" customHeight="1" x14ac:dyDescent="0.25">
      <c r="A112" s="71">
        <v>106</v>
      </c>
      <c r="B112" s="64">
        <v>1704</v>
      </c>
      <c r="C112" s="74"/>
      <c r="D112" s="74"/>
      <c r="E112" s="73" t="s">
        <v>1525</v>
      </c>
      <c r="F112" s="72"/>
      <c r="G112" s="65" t="s">
        <v>101</v>
      </c>
      <c r="H112" s="65"/>
      <c r="I112" s="79" t="s">
        <v>47</v>
      </c>
      <c r="J112" s="75" t="s">
        <v>435</v>
      </c>
      <c r="K112" s="68" t="s">
        <v>37</v>
      </c>
      <c r="L112" s="73" t="s">
        <v>125</v>
      </c>
      <c r="M112" s="73" t="s">
        <v>57</v>
      </c>
      <c r="N112" s="73"/>
      <c r="O112" s="73"/>
      <c r="P112" s="66">
        <v>45156</v>
      </c>
      <c r="Q112" s="73"/>
      <c r="R112" s="76"/>
      <c r="S112" s="76"/>
      <c r="T112" s="73"/>
      <c r="U112" s="74">
        <v>3</v>
      </c>
      <c r="V112" s="102" t="s">
        <v>619</v>
      </c>
      <c r="W112" s="102" t="s">
        <v>622</v>
      </c>
      <c r="X112" s="70" t="s">
        <v>624</v>
      </c>
      <c r="Y112" s="70" t="s">
        <v>624</v>
      </c>
      <c r="Z112" s="65">
        <v>2</v>
      </c>
      <c r="AA112" s="100">
        <v>45291</v>
      </c>
      <c r="AB112" s="100">
        <v>45485</v>
      </c>
      <c r="AC112" s="65" t="s">
        <v>131</v>
      </c>
      <c r="AD112" s="65" t="s">
        <v>72</v>
      </c>
      <c r="AE112" s="93" t="s">
        <v>842</v>
      </c>
      <c r="AF112" s="111" t="str">
        <f t="shared" si="16"/>
        <v>A</v>
      </c>
      <c r="AG112" s="112">
        <f t="shared" si="9"/>
        <v>0</v>
      </c>
      <c r="AH112" s="115" t="s">
        <v>1083</v>
      </c>
      <c r="AI112" s="120">
        <v>0</v>
      </c>
      <c r="AJ112" s="115" t="s">
        <v>1084</v>
      </c>
      <c r="AK112" s="114">
        <v>45313</v>
      </c>
      <c r="AL112" s="121" t="s">
        <v>1083</v>
      </c>
      <c r="AM112" s="121" t="s">
        <v>1084</v>
      </c>
      <c r="AN112" s="22">
        <f t="shared" si="10"/>
        <v>0</v>
      </c>
      <c r="AO112" s="22">
        <f t="shared" si="13"/>
        <v>1</v>
      </c>
      <c r="AP112" s="22">
        <f t="shared" si="14"/>
        <v>0</v>
      </c>
      <c r="AQ112" s="22">
        <f t="shared" si="11"/>
        <v>0</v>
      </c>
      <c r="AR112" s="22">
        <f t="shared" si="15"/>
        <v>0</v>
      </c>
      <c r="AS112" s="21">
        <f t="shared" si="12"/>
        <v>0</v>
      </c>
    </row>
    <row r="113" spans="1:45" ht="45" customHeight="1" x14ac:dyDescent="0.25">
      <c r="A113" s="63">
        <v>107</v>
      </c>
      <c r="B113" s="64">
        <v>1705</v>
      </c>
      <c r="C113" s="74"/>
      <c r="D113" s="74"/>
      <c r="E113" s="73" t="s">
        <v>1525</v>
      </c>
      <c r="F113" s="72"/>
      <c r="G113" s="65" t="s">
        <v>101</v>
      </c>
      <c r="H113" s="65"/>
      <c r="I113" s="79" t="s">
        <v>47</v>
      </c>
      <c r="J113" s="75" t="s">
        <v>436</v>
      </c>
      <c r="K113" s="68" t="s">
        <v>37</v>
      </c>
      <c r="L113" s="73" t="s">
        <v>125</v>
      </c>
      <c r="M113" s="73" t="s">
        <v>57</v>
      </c>
      <c r="N113" s="73"/>
      <c r="O113" s="73"/>
      <c r="P113" s="66">
        <v>45156</v>
      </c>
      <c r="Q113" s="73"/>
      <c r="R113" s="76"/>
      <c r="S113" s="76"/>
      <c r="T113" s="73"/>
      <c r="U113" s="74">
        <v>2</v>
      </c>
      <c r="V113" s="70" t="s">
        <v>625</v>
      </c>
      <c r="W113" s="70" t="s">
        <v>626</v>
      </c>
      <c r="X113" s="70" t="s">
        <v>627</v>
      </c>
      <c r="Y113" s="70" t="s">
        <v>627</v>
      </c>
      <c r="Z113" s="65">
        <v>1</v>
      </c>
      <c r="AA113" s="100">
        <v>45199</v>
      </c>
      <c r="AB113" s="100">
        <v>45260</v>
      </c>
      <c r="AC113" s="65" t="s">
        <v>131</v>
      </c>
      <c r="AD113" s="65" t="s">
        <v>72</v>
      </c>
      <c r="AE113" s="93" t="s">
        <v>842</v>
      </c>
      <c r="AF113" s="111" t="str">
        <f t="shared" si="16"/>
        <v>C</v>
      </c>
      <c r="AG113" s="112">
        <f t="shared" si="9"/>
        <v>1</v>
      </c>
      <c r="AH113" s="115" t="s">
        <v>1103</v>
      </c>
      <c r="AI113" s="120">
        <v>1</v>
      </c>
      <c r="AJ113" s="115" t="s">
        <v>1104</v>
      </c>
      <c r="AK113" s="114">
        <v>45313</v>
      </c>
      <c r="AL113" s="121" t="s">
        <v>1103</v>
      </c>
      <c r="AM113" s="121" t="s">
        <v>1104</v>
      </c>
      <c r="AN113" s="22">
        <f t="shared" si="10"/>
        <v>1</v>
      </c>
      <c r="AO113" s="22">
        <f t="shared" si="13"/>
        <v>0</v>
      </c>
      <c r="AP113" s="22">
        <f t="shared" si="14"/>
        <v>1</v>
      </c>
      <c r="AQ113" s="22">
        <f t="shared" si="11"/>
        <v>0</v>
      </c>
      <c r="AR113" s="22">
        <f t="shared" si="15"/>
        <v>1</v>
      </c>
      <c r="AS113" s="21">
        <f t="shared" si="12"/>
        <v>0</v>
      </c>
    </row>
    <row r="114" spans="1:45" ht="45" customHeight="1" x14ac:dyDescent="0.25">
      <c r="A114" s="71">
        <v>108</v>
      </c>
      <c r="B114" s="64">
        <v>1706</v>
      </c>
      <c r="C114" s="74"/>
      <c r="D114" s="74"/>
      <c r="E114" s="73" t="s">
        <v>1525</v>
      </c>
      <c r="F114" s="72"/>
      <c r="G114" s="65" t="s">
        <v>101</v>
      </c>
      <c r="H114" s="65"/>
      <c r="I114" s="79" t="s">
        <v>47</v>
      </c>
      <c r="J114" s="75" t="s">
        <v>437</v>
      </c>
      <c r="K114" s="68" t="s">
        <v>37</v>
      </c>
      <c r="L114" s="73" t="s">
        <v>125</v>
      </c>
      <c r="M114" s="73" t="s">
        <v>57</v>
      </c>
      <c r="N114" s="73"/>
      <c r="O114" s="73"/>
      <c r="P114" s="66">
        <v>45156</v>
      </c>
      <c r="Q114" s="73"/>
      <c r="R114" s="76"/>
      <c r="S114" s="76"/>
      <c r="T114" s="73"/>
      <c r="U114" s="74">
        <v>2</v>
      </c>
      <c r="V114" s="70" t="s">
        <v>628</v>
      </c>
      <c r="W114" s="70" t="s">
        <v>629</v>
      </c>
      <c r="X114" s="70" t="s">
        <v>229</v>
      </c>
      <c r="Y114" s="70" t="s">
        <v>229</v>
      </c>
      <c r="Z114" s="65">
        <v>1</v>
      </c>
      <c r="AA114" s="100">
        <v>45195</v>
      </c>
      <c r="AB114" s="100">
        <v>45222</v>
      </c>
      <c r="AC114" s="65" t="s">
        <v>630</v>
      </c>
      <c r="AD114" s="65" t="s">
        <v>72</v>
      </c>
      <c r="AE114" s="93" t="s">
        <v>97</v>
      </c>
      <c r="AF114" s="111" t="str">
        <f t="shared" si="16"/>
        <v>C</v>
      </c>
      <c r="AG114" s="112">
        <f t="shared" si="9"/>
        <v>1</v>
      </c>
      <c r="AH114" s="113" t="s">
        <v>1303</v>
      </c>
      <c r="AI114" s="112">
        <v>1</v>
      </c>
      <c r="AJ114" s="113" t="s">
        <v>1304</v>
      </c>
      <c r="AK114" s="114">
        <v>45313</v>
      </c>
      <c r="AL114" s="115" t="s">
        <v>1305</v>
      </c>
      <c r="AM114" s="115"/>
      <c r="AN114" s="22">
        <f t="shared" si="10"/>
        <v>1</v>
      </c>
      <c r="AO114" s="22">
        <f t="shared" si="13"/>
        <v>0</v>
      </c>
      <c r="AP114" s="22">
        <f t="shared" si="14"/>
        <v>1</v>
      </c>
      <c r="AQ114" s="22">
        <f t="shared" si="11"/>
        <v>0</v>
      </c>
      <c r="AR114" s="22">
        <f t="shared" si="15"/>
        <v>1</v>
      </c>
      <c r="AS114" s="21">
        <f t="shared" si="12"/>
        <v>0</v>
      </c>
    </row>
    <row r="115" spans="1:45" ht="45" customHeight="1" x14ac:dyDescent="0.25">
      <c r="A115" s="63">
        <v>109</v>
      </c>
      <c r="B115" s="64">
        <v>1707</v>
      </c>
      <c r="C115" s="74"/>
      <c r="D115" s="74"/>
      <c r="E115" s="73" t="s">
        <v>1525</v>
      </c>
      <c r="F115" s="72"/>
      <c r="G115" s="65" t="s">
        <v>101</v>
      </c>
      <c r="H115" s="65"/>
      <c r="I115" s="79" t="s">
        <v>47</v>
      </c>
      <c r="J115" s="75" t="s">
        <v>438</v>
      </c>
      <c r="K115" s="68" t="s">
        <v>37</v>
      </c>
      <c r="L115" s="73" t="s">
        <v>125</v>
      </c>
      <c r="M115" s="73" t="s">
        <v>57</v>
      </c>
      <c r="N115" s="73"/>
      <c r="O115" s="73"/>
      <c r="P115" s="66">
        <v>45156</v>
      </c>
      <c r="Q115" s="73"/>
      <c r="R115" s="76"/>
      <c r="S115" s="76"/>
      <c r="T115" s="73"/>
      <c r="U115" s="74">
        <v>1</v>
      </c>
      <c r="V115" s="70" t="s">
        <v>631</v>
      </c>
      <c r="W115" s="70" t="s">
        <v>632</v>
      </c>
      <c r="X115" s="70" t="s">
        <v>634</v>
      </c>
      <c r="Y115" s="70" t="s">
        <v>634</v>
      </c>
      <c r="Z115" s="65">
        <v>1</v>
      </c>
      <c r="AA115" s="100">
        <v>45173</v>
      </c>
      <c r="AB115" s="100">
        <v>45230</v>
      </c>
      <c r="AC115" s="65" t="s">
        <v>131</v>
      </c>
      <c r="AD115" s="65" t="s">
        <v>72</v>
      </c>
      <c r="AE115" s="93" t="s">
        <v>842</v>
      </c>
      <c r="AF115" s="111" t="str">
        <f t="shared" si="16"/>
        <v>C</v>
      </c>
      <c r="AG115" s="112">
        <f t="shared" si="9"/>
        <v>1</v>
      </c>
      <c r="AH115" s="115" t="s">
        <v>1105</v>
      </c>
      <c r="AI115" s="120">
        <v>1</v>
      </c>
      <c r="AJ115" s="121" t="s">
        <v>1106</v>
      </c>
      <c r="AK115" s="114">
        <v>45311</v>
      </c>
      <c r="AL115" s="121" t="s">
        <v>1107</v>
      </c>
      <c r="AM115" s="121" t="s">
        <v>1106</v>
      </c>
      <c r="AN115" s="22">
        <f t="shared" si="10"/>
        <v>1</v>
      </c>
      <c r="AO115" s="22">
        <f t="shared" si="13"/>
        <v>0</v>
      </c>
      <c r="AP115" s="22">
        <f t="shared" si="14"/>
        <v>1</v>
      </c>
      <c r="AQ115" s="22">
        <f t="shared" si="11"/>
        <v>0</v>
      </c>
      <c r="AR115" s="22">
        <f t="shared" si="15"/>
        <v>1</v>
      </c>
      <c r="AS115" s="21">
        <f t="shared" si="12"/>
        <v>0</v>
      </c>
    </row>
    <row r="116" spans="1:45" ht="45" customHeight="1" x14ac:dyDescent="0.25">
      <c r="A116" s="71">
        <v>110</v>
      </c>
      <c r="B116" s="64">
        <v>1707</v>
      </c>
      <c r="C116" s="74"/>
      <c r="D116" s="74"/>
      <c r="E116" s="73" t="s">
        <v>1525</v>
      </c>
      <c r="F116" s="72"/>
      <c r="G116" s="65" t="s">
        <v>101</v>
      </c>
      <c r="H116" s="65"/>
      <c r="I116" s="79" t="s">
        <v>47</v>
      </c>
      <c r="J116" s="75" t="s">
        <v>438</v>
      </c>
      <c r="K116" s="68" t="s">
        <v>37</v>
      </c>
      <c r="L116" s="73" t="s">
        <v>125</v>
      </c>
      <c r="M116" s="73" t="s">
        <v>57</v>
      </c>
      <c r="N116" s="73"/>
      <c r="O116" s="73"/>
      <c r="P116" s="66">
        <v>45156</v>
      </c>
      <c r="Q116" s="73"/>
      <c r="R116" s="76"/>
      <c r="S116" s="76"/>
      <c r="T116" s="73"/>
      <c r="U116" s="74">
        <v>2</v>
      </c>
      <c r="V116" s="70" t="s">
        <v>631</v>
      </c>
      <c r="W116" s="70" t="s">
        <v>633</v>
      </c>
      <c r="X116" s="70" t="s">
        <v>635</v>
      </c>
      <c r="Y116" s="70" t="s">
        <v>635</v>
      </c>
      <c r="Z116" s="65">
        <v>1</v>
      </c>
      <c r="AA116" s="100">
        <v>45230</v>
      </c>
      <c r="AB116" s="100">
        <v>45288</v>
      </c>
      <c r="AC116" s="65" t="s">
        <v>131</v>
      </c>
      <c r="AD116" s="65" t="s">
        <v>72</v>
      </c>
      <c r="AE116" s="93" t="s">
        <v>842</v>
      </c>
      <c r="AF116" s="111" t="str">
        <f t="shared" si="16"/>
        <v>C</v>
      </c>
      <c r="AG116" s="112">
        <f t="shared" si="9"/>
        <v>1</v>
      </c>
      <c r="AH116" s="115" t="s">
        <v>1108</v>
      </c>
      <c r="AI116" s="120">
        <v>1</v>
      </c>
      <c r="AJ116" s="121" t="s">
        <v>1109</v>
      </c>
      <c r="AK116" s="114">
        <v>45311</v>
      </c>
      <c r="AL116" s="121" t="s">
        <v>1107</v>
      </c>
      <c r="AM116" s="121" t="s">
        <v>1109</v>
      </c>
      <c r="AN116" s="22">
        <f t="shared" si="10"/>
        <v>1</v>
      </c>
      <c r="AO116" s="22">
        <f t="shared" si="13"/>
        <v>0</v>
      </c>
      <c r="AP116" s="22">
        <f t="shared" si="14"/>
        <v>1</v>
      </c>
      <c r="AQ116" s="22">
        <f t="shared" si="11"/>
        <v>0</v>
      </c>
      <c r="AR116" s="22">
        <f t="shared" si="15"/>
        <v>1</v>
      </c>
      <c r="AS116" s="21">
        <f t="shared" si="12"/>
        <v>0</v>
      </c>
    </row>
    <row r="117" spans="1:45" ht="45" customHeight="1" x14ac:dyDescent="0.25">
      <c r="A117" s="63">
        <v>111</v>
      </c>
      <c r="B117" s="64">
        <v>1708</v>
      </c>
      <c r="C117" s="74"/>
      <c r="D117" s="74"/>
      <c r="E117" s="73" t="s">
        <v>860</v>
      </c>
      <c r="F117" s="72">
        <v>45099</v>
      </c>
      <c r="G117" s="65" t="s">
        <v>101</v>
      </c>
      <c r="H117" s="65"/>
      <c r="I117" s="73" t="s">
        <v>36</v>
      </c>
      <c r="J117" s="75" t="s">
        <v>439</v>
      </c>
      <c r="K117" s="68" t="s">
        <v>37</v>
      </c>
      <c r="L117" s="73" t="s">
        <v>125</v>
      </c>
      <c r="M117" s="73" t="s">
        <v>57</v>
      </c>
      <c r="N117" s="73"/>
      <c r="O117" s="73"/>
      <c r="P117" s="66">
        <v>45160</v>
      </c>
      <c r="Q117" s="73"/>
      <c r="R117" s="76"/>
      <c r="S117" s="76"/>
      <c r="T117" s="73"/>
      <c r="U117" s="74">
        <v>2</v>
      </c>
      <c r="V117" s="70" t="s">
        <v>636</v>
      </c>
      <c r="W117" s="70" t="s">
        <v>637</v>
      </c>
      <c r="X117" s="70" t="s">
        <v>638</v>
      </c>
      <c r="Y117" s="70" t="s">
        <v>638</v>
      </c>
      <c r="Z117" s="65">
        <v>1</v>
      </c>
      <c r="AA117" s="100">
        <v>45160</v>
      </c>
      <c r="AB117" s="100">
        <v>45291</v>
      </c>
      <c r="AC117" s="65" t="s">
        <v>382</v>
      </c>
      <c r="AD117" s="65" t="s">
        <v>38</v>
      </c>
      <c r="AE117" s="93" t="s">
        <v>98</v>
      </c>
      <c r="AF117" s="111" t="str">
        <f t="shared" si="16"/>
        <v>C</v>
      </c>
      <c r="AG117" s="112">
        <f t="shared" si="9"/>
        <v>1</v>
      </c>
      <c r="AH117" s="113" t="s">
        <v>1000</v>
      </c>
      <c r="AI117" s="112">
        <v>1</v>
      </c>
      <c r="AJ117" s="113" t="s">
        <v>1003</v>
      </c>
      <c r="AK117" s="114">
        <v>45309</v>
      </c>
      <c r="AL117" s="115"/>
      <c r="AM117" s="115"/>
      <c r="AN117" s="22">
        <f t="shared" si="10"/>
        <v>1</v>
      </c>
      <c r="AO117" s="22">
        <f t="shared" si="13"/>
        <v>0</v>
      </c>
      <c r="AP117" s="22">
        <f t="shared" si="14"/>
        <v>1</v>
      </c>
      <c r="AQ117" s="22">
        <f t="shared" si="11"/>
        <v>0</v>
      </c>
      <c r="AR117" s="22">
        <f t="shared" si="15"/>
        <v>1</v>
      </c>
      <c r="AS117" s="21">
        <f t="shared" si="12"/>
        <v>0</v>
      </c>
    </row>
    <row r="118" spans="1:45" ht="45" customHeight="1" x14ac:dyDescent="0.25">
      <c r="A118" s="71">
        <v>112</v>
      </c>
      <c r="B118" s="64">
        <v>1711</v>
      </c>
      <c r="C118" s="74"/>
      <c r="D118" s="74"/>
      <c r="E118" s="73" t="s">
        <v>860</v>
      </c>
      <c r="F118" s="72">
        <v>45099</v>
      </c>
      <c r="G118" s="65" t="s">
        <v>45</v>
      </c>
      <c r="H118" s="65"/>
      <c r="I118" s="73" t="s">
        <v>36</v>
      </c>
      <c r="J118" s="75" t="s">
        <v>440</v>
      </c>
      <c r="K118" s="68" t="s">
        <v>37</v>
      </c>
      <c r="L118" s="73" t="s">
        <v>125</v>
      </c>
      <c r="M118" s="73" t="s">
        <v>57</v>
      </c>
      <c r="N118" s="73"/>
      <c r="O118" s="73"/>
      <c r="P118" s="66">
        <v>45160</v>
      </c>
      <c r="Q118" s="73"/>
      <c r="R118" s="76"/>
      <c r="S118" s="76"/>
      <c r="T118" s="73"/>
      <c r="U118" s="74">
        <v>3</v>
      </c>
      <c r="V118" s="70" t="s">
        <v>639</v>
      </c>
      <c r="W118" s="70" t="s">
        <v>640</v>
      </c>
      <c r="X118" s="70" t="s">
        <v>641</v>
      </c>
      <c r="Y118" s="70" t="s">
        <v>641</v>
      </c>
      <c r="Z118" s="65">
        <v>1</v>
      </c>
      <c r="AA118" s="100">
        <v>45170</v>
      </c>
      <c r="AB118" s="100">
        <v>45382</v>
      </c>
      <c r="AC118" s="65" t="s">
        <v>382</v>
      </c>
      <c r="AD118" s="65" t="s">
        <v>38</v>
      </c>
      <c r="AE118" s="93" t="s">
        <v>98</v>
      </c>
      <c r="AF118" s="111" t="str">
        <f t="shared" si="16"/>
        <v>C</v>
      </c>
      <c r="AG118" s="112">
        <f t="shared" si="9"/>
        <v>1</v>
      </c>
      <c r="AH118" s="113" t="s">
        <v>1034</v>
      </c>
      <c r="AI118" s="112">
        <v>1</v>
      </c>
      <c r="AJ118" s="113" t="s">
        <v>1265</v>
      </c>
      <c r="AK118" s="114">
        <v>45315</v>
      </c>
      <c r="AL118" s="115"/>
      <c r="AM118" s="115"/>
      <c r="AN118" s="22">
        <f t="shared" si="10"/>
        <v>0</v>
      </c>
      <c r="AO118" s="22">
        <f t="shared" si="13"/>
        <v>0</v>
      </c>
      <c r="AP118" s="22">
        <f t="shared" si="14"/>
        <v>1</v>
      </c>
      <c r="AQ118" s="22">
        <f t="shared" si="11"/>
        <v>0</v>
      </c>
      <c r="AR118" s="22">
        <f t="shared" si="15"/>
        <v>1</v>
      </c>
      <c r="AS118" s="21">
        <f t="shared" si="12"/>
        <v>0</v>
      </c>
    </row>
    <row r="119" spans="1:45" ht="45" customHeight="1" x14ac:dyDescent="0.25">
      <c r="A119" s="63">
        <v>113</v>
      </c>
      <c r="B119" s="64">
        <v>1713</v>
      </c>
      <c r="C119" s="74"/>
      <c r="D119" s="74"/>
      <c r="E119" s="73" t="s">
        <v>1525</v>
      </c>
      <c r="F119" s="72"/>
      <c r="G119" s="65" t="s">
        <v>101</v>
      </c>
      <c r="H119" s="65"/>
      <c r="I119" s="65" t="s">
        <v>56</v>
      </c>
      <c r="J119" s="75" t="s">
        <v>441</v>
      </c>
      <c r="K119" s="68" t="s">
        <v>37</v>
      </c>
      <c r="L119" s="73" t="s">
        <v>125</v>
      </c>
      <c r="M119" s="73" t="s">
        <v>57</v>
      </c>
      <c r="N119" s="73"/>
      <c r="O119" s="73"/>
      <c r="P119" s="66">
        <v>45163</v>
      </c>
      <c r="Q119" s="73"/>
      <c r="R119" s="76"/>
      <c r="S119" s="76"/>
      <c r="T119" s="73"/>
      <c r="U119" s="74">
        <v>1</v>
      </c>
      <c r="V119" s="70" t="s">
        <v>642</v>
      </c>
      <c r="W119" s="70" t="s">
        <v>643</v>
      </c>
      <c r="X119" s="70" t="s">
        <v>645</v>
      </c>
      <c r="Y119" s="70" t="s">
        <v>645</v>
      </c>
      <c r="Z119" s="65">
        <v>1</v>
      </c>
      <c r="AA119" s="100">
        <v>45201</v>
      </c>
      <c r="AB119" s="100">
        <v>45275</v>
      </c>
      <c r="AC119" s="65" t="s">
        <v>644</v>
      </c>
      <c r="AD119" s="65" t="s">
        <v>43</v>
      </c>
      <c r="AE119" s="93" t="s">
        <v>95</v>
      </c>
      <c r="AF119" s="111" t="str">
        <f t="shared" si="16"/>
        <v>C</v>
      </c>
      <c r="AG119" s="112">
        <f t="shared" si="9"/>
        <v>1</v>
      </c>
      <c r="AH119" s="122" t="s">
        <v>1130</v>
      </c>
      <c r="AI119" s="123">
        <v>1</v>
      </c>
      <c r="AJ119" s="122" t="s">
        <v>1131</v>
      </c>
      <c r="AK119" s="114">
        <v>45313</v>
      </c>
      <c r="AL119" s="124" t="s">
        <v>1132</v>
      </c>
      <c r="AM119" s="124" t="s">
        <v>1133</v>
      </c>
      <c r="AN119" s="22">
        <f t="shared" si="10"/>
        <v>1</v>
      </c>
      <c r="AO119" s="22">
        <f t="shared" si="13"/>
        <v>0</v>
      </c>
      <c r="AP119" s="22">
        <f t="shared" si="14"/>
        <v>1</v>
      </c>
      <c r="AQ119" s="22">
        <f t="shared" si="11"/>
        <v>0</v>
      </c>
      <c r="AR119" s="22">
        <f t="shared" si="15"/>
        <v>1</v>
      </c>
      <c r="AS119" s="21">
        <f t="shared" si="12"/>
        <v>0</v>
      </c>
    </row>
    <row r="120" spans="1:45" ht="45" customHeight="1" x14ac:dyDescent="0.25">
      <c r="A120" s="71">
        <v>114</v>
      </c>
      <c r="B120" s="64">
        <v>1714</v>
      </c>
      <c r="C120" s="74"/>
      <c r="D120" s="74"/>
      <c r="E120" s="73" t="s">
        <v>1525</v>
      </c>
      <c r="F120" s="72"/>
      <c r="G120" s="65" t="s">
        <v>101</v>
      </c>
      <c r="H120" s="65"/>
      <c r="I120" s="65" t="s">
        <v>56</v>
      </c>
      <c r="J120" s="75" t="s">
        <v>442</v>
      </c>
      <c r="K120" s="68" t="s">
        <v>37</v>
      </c>
      <c r="L120" s="73" t="s">
        <v>125</v>
      </c>
      <c r="M120" s="73" t="s">
        <v>57</v>
      </c>
      <c r="N120" s="73"/>
      <c r="O120" s="73"/>
      <c r="P120" s="66">
        <v>45163</v>
      </c>
      <c r="Q120" s="73"/>
      <c r="R120" s="76"/>
      <c r="S120" s="76"/>
      <c r="T120" s="73"/>
      <c r="U120" s="74"/>
      <c r="V120" s="70"/>
      <c r="W120" s="70" t="s">
        <v>249</v>
      </c>
      <c r="X120" s="70"/>
      <c r="Y120" s="70"/>
      <c r="Z120" s="65"/>
      <c r="AA120" s="100"/>
      <c r="AB120" s="100"/>
      <c r="AC120" s="65" t="s">
        <v>104</v>
      </c>
      <c r="AD120" s="65" t="s">
        <v>43</v>
      </c>
      <c r="AE120" s="94" t="s">
        <v>95</v>
      </c>
      <c r="AF120" s="111" t="str">
        <f t="shared" si="16"/>
        <v>A</v>
      </c>
      <c r="AG120" s="112">
        <f t="shared" si="9"/>
        <v>0</v>
      </c>
      <c r="AH120" s="122" t="s">
        <v>1134</v>
      </c>
      <c r="AI120" s="123">
        <v>0</v>
      </c>
      <c r="AJ120" s="122" t="s">
        <v>1134</v>
      </c>
      <c r="AK120" s="114">
        <v>45313</v>
      </c>
      <c r="AL120" s="124" t="s">
        <v>392</v>
      </c>
      <c r="AM120" s="124" t="s">
        <v>393</v>
      </c>
      <c r="AN120" s="22">
        <f t="shared" si="10"/>
        <v>0</v>
      </c>
      <c r="AO120" s="22">
        <f t="shared" si="13"/>
        <v>1</v>
      </c>
      <c r="AP120" s="22">
        <f t="shared" si="14"/>
        <v>0</v>
      </c>
      <c r="AQ120" s="22">
        <f t="shared" si="11"/>
        <v>0</v>
      </c>
      <c r="AR120" s="22">
        <f t="shared" si="15"/>
        <v>0</v>
      </c>
      <c r="AS120" s="21">
        <f t="shared" si="12"/>
        <v>1</v>
      </c>
    </row>
    <row r="121" spans="1:45" ht="45" customHeight="1" x14ac:dyDescent="0.25">
      <c r="A121" s="63">
        <v>115</v>
      </c>
      <c r="B121" s="64">
        <v>1715</v>
      </c>
      <c r="C121" s="74"/>
      <c r="D121" s="74"/>
      <c r="E121" s="73" t="s">
        <v>1525</v>
      </c>
      <c r="F121" s="72"/>
      <c r="G121" s="65" t="s">
        <v>101</v>
      </c>
      <c r="H121" s="65"/>
      <c r="I121" s="65" t="s">
        <v>56</v>
      </c>
      <c r="J121" s="75" t="s">
        <v>443</v>
      </c>
      <c r="K121" s="68" t="s">
        <v>37</v>
      </c>
      <c r="L121" s="73" t="s">
        <v>125</v>
      </c>
      <c r="M121" s="73" t="s">
        <v>57</v>
      </c>
      <c r="N121" s="73"/>
      <c r="O121" s="73"/>
      <c r="P121" s="66">
        <v>45163</v>
      </c>
      <c r="Q121" s="73"/>
      <c r="R121" s="76"/>
      <c r="S121" s="76"/>
      <c r="T121" s="73"/>
      <c r="U121" s="74"/>
      <c r="V121" s="70"/>
      <c r="W121" s="70" t="s">
        <v>249</v>
      </c>
      <c r="X121" s="70"/>
      <c r="Y121" s="70"/>
      <c r="Z121" s="65"/>
      <c r="AA121" s="100"/>
      <c r="AB121" s="100"/>
      <c r="AC121" s="65" t="s">
        <v>644</v>
      </c>
      <c r="AD121" s="65" t="s">
        <v>43</v>
      </c>
      <c r="AE121" s="94" t="s">
        <v>95</v>
      </c>
      <c r="AF121" s="111" t="str">
        <f t="shared" si="16"/>
        <v>A</v>
      </c>
      <c r="AG121" s="112">
        <f t="shared" si="9"/>
        <v>0</v>
      </c>
      <c r="AH121" s="113" t="s">
        <v>1134</v>
      </c>
      <c r="AI121" s="112">
        <v>0</v>
      </c>
      <c r="AJ121" s="113" t="s">
        <v>1134</v>
      </c>
      <c r="AK121" s="114">
        <v>45313</v>
      </c>
      <c r="AL121" s="115" t="s">
        <v>392</v>
      </c>
      <c r="AM121" s="115" t="s">
        <v>393</v>
      </c>
      <c r="AN121" s="22">
        <f t="shared" si="10"/>
        <v>0</v>
      </c>
      <c r="AO121" s="22">
        <f t="shared" si="13"/>
        <v>1</v>
      </c>
      <c r="AP121" s="22">
        <f t="shared" si="14"/>
        <v>0</v>
      </c>
      <c r="AQ121" s="22">
        <f t="shared" si="11"/>
        <v>0</v>
      </c>
      <c r="AR121" s="22">
        <f t="shared" si="15"/>
        <v>0</v>
      </c>
      <c r="AS121" s="21">
        <f t="shared" si="12"/>
        <v>1</v>
      </c>
    </row>
    <row r="122" spans="1:45" ht="45" customHeight="1" x14ac:dyDescent="0.25">
      <c r="A122" s="71">
        <v>116</v>
      </c>
      <c r="B122" s="64">
        <v>1716</v>
      </c>
      <c r="C122" s="74"/>
      <c r="D122" s="74"/>
      <c r="E122" s="73" t="s">
        <v>1525</v>
      </c>
      <c r="F122" s="72"/>
      <c r="G122" s="65" t="s">
        <v>101</v>
      </c>
      <c r="H122" s="65"/>
      <c r="I122" s="65" t="s">
        <v>56</v>
      </c>
      <c r="J122" s="75" t="s">
        <v>444</v>
      </c>
      <c r="K122" s="68" t="s">
        <v>37</v>
      </c>
      <c r="L122" s="73" t="s">
        <v>125</v>
      </c>
      <c r="M122" s="73" t="s">
        <v>57</v>
      </c>
      <c r="N122" s="73"/>
      <c r="O122" s="73"/>
      <c r="P122" s="66">
        <v>45163</v>
      </c>
      <c r="Q122" s="73"/>
      <c r="R122" s="76"/>
      <c r="S122" s="76"/>
      <c r="T122" s="73"/>
      <c r="U122" s="74">
        <v>1</v>
      </c>
      <c r="V122" s="70" t="s">
        <v>760</v>
      </c>
      <c r="W122" s="70" t="s">
        <v>761</v>
      </c>
      <c r="X122" s="70" t="s">
        <v>763</v>
      </c>
      <c r="Y122" s="70" t="s">
        <v>763</v>
      </c>
      <c r="Z122" s="65">
        <v>1</v>
      </c>
      <c r="AA122" s="100">
        <v>45200</v>
      </c>
      <c r="AB122" s="100">
        <v>45380</v>
      </c>
      <c r="AC122" s="65" t="s">
        <v>644</v>
      </c>
      <c r="AD122" s="65" t="s">
        <v>43</v>
      </c>
      <c r="AE122" s="93" t="s">
        <v>95</v>
      </c>
      <c r="AF122" s="111" t="str">
        <f t="shared" si="16"/>
        <v>A</v>
      </c>
      <c r="AG122" s="112">
        <f t="shared" si="9"/>
        <v>0</v>
      </c>
      <c r="AH122" s="113" t="s">
        <v>1135</v>
      </c>
      <c r="AI122" s="112">
        <v>0</v>
      </c>
      <c r="AJ122" s="113" t="s">
        <v>1135</v>
      </c>
      <c r="AK122" s="114">
        <v>45313</v>
      </c>
      <c r="AL122" s="115" t="s">
        <v>392</v>
      </c>
      <c r="AM122" s="115" t="s">
        <v>393</v>
      </c>
      <c r="AN122" s="22">
        <f t="shared" si="10"/>
        <v>0</v>
      </c>
      <c r="AO122" s="22">
        <f t="shared" si="13"/>
        <v>1</v>
      </c>
      <c r="AP122" s="22">
        <f t="shared" si="14"/>
        <v>0</v>
      </c>
      <c r="AQ122" s="22">
        <f t="shared" si="11"/>
        <v>0</v>
      </c>
      <c r="AR122" s="22">
        <f t="shared" si="15"/>
        <v>0</v>
      </c>
      <c r="AS122" s="21">
        <f t="shared" si="12"/>
        <v>0</v>
      </c>
    </row>
    <row r="123" spans="1:45" ht="45" customHeight="1" x14ac:dyDescent="0.25">
      <c r="A123" s="63">
        <v>117</v>
      </c>
      <c r="B123" s="64">
        <v>1716</v>
      </c>
      <c r="C123" s="74"/>
      <c r="D123" s="74"/>
      <c r="E123" s="73" t="s">
        <v>1525</v>
      </c>
      <c r="F123" s="72"/>
      <c r="G123" s="65" t="s">
        <v>101</v>
      </c>
      <c r="H123" s="65"/>
      <c r="I123" s="65" t="s">
        <v>56</v>
      </c>
      <c r="J123" s="75" t="s">
        <v>444</v>
      </c>
      <c r="K123" s="68" t="s">
        <v>37</v>
      </c>
      <c r="L123" s="73" t="s">
        <v>125</v>
      </c>
      <c r="M123" s="73" t="s">
        <v>57</v>
      </c>
      <c r="N123" s="73"/>
      <c r="O123" s="73"/>
      <c r="P123" s="66">
        <v>45163</v>
      </c>
      <c r="Q123" s="73"/>
      <c r="R123" s="76"/>
      <c r="S123" s="76"/>
      <c r="T123" s="73"/>
      <c r="U123" s="74">
        <v>2</v>
      </c>
      <c r="V123" s="70" t="s">
        <v>760</v>
      </c>
      <c r="W123" s="70" t="s">
        <v>762</v>
      </c>
      <c r="X123" s="70" t="s">
        <v>764</v>
      </c>
      <c r="Y123" s="70" t="s">
        <v>764</v>
      </c>
      <c r="Z123" s="65">
        <v>1</v>
      </c>
      <c r="AA123" s="100">
        <v>45383</v>
      </c>
      <c r="AB123" s="100">
        <v>45471</v>
      </c>
      <c r="AC123" s="65" t="s">
        <v>644</v>
      </c>
      <c r="AD123" s="65" t="s">
        <v>43</v>
      </c>
      <c r="AE123" s="93" t="s">
        <v>95</v>
      </c>
      <c r="AF123" s="111" t="str">
        <f t="shared" si="16"/>
        <v>A</v>
      </c>
      <c r="AG123" s="112">
        <f t="shared" si="9"/>
        <v>0</v>
      </c>
      <c r="AH123" s="113" t="s">
        <v>1135</v>
      </c>
      <c r="AI123" s="112">
        <v>0</v>
      </c>
      <c r="AJ123" s="113" t="s">
        <v>1135</v>
      </c>
      <c r="AK123" s="114">
        <v>45313</v>
      </c>
      <c r="AL123" s="115" t="s">
        <v>392</v>
      </c>
      <c r="AM123" s="115" t="s">
        <v>393</v>
      </c>
      <c r="AN123" s="22">
        <f t="shared" si="10"/>
        <v>0</v>
      </c>
      <c r="AO123" s="22">
        <f t="shared" si="13"/>
        <v>1</v>
      </c>
      <c r="AP123" s="22">
        <f t="shared" si="14"/>
        <v>0</v>
      </c>
      <c r="AQ123" s="22">
        <f t="shared" si="11"/>
        <v>0</v>
      </c>
      <c r="AR123" s="22">
        <f t="shared" si="15"/>
        <v>0</v>
      </c>
      <c r="AS123" s="21">
        <f t="shared" si="12"/>
        <v>0</v>
      </c>
    </row>
    <row r="124" spans="1:45" ht="45" customHeight="1" x14ac:dyDescent="0.25">
      <c r="A124" s="71">
        <v>118</v>
      </c>
      <c r="B124" s="64">
        <v>1717</v>
      </c>
      <c r="C124" s="74"/>
      <c r="D124" s="74"/>
      <c r="E124" s="73" t="s">
        <v>1525</v>
      </c>
      <c r="F124" s="72"/>
      <c r="G124" s="65" t="s">
        <v>101</v>
      </c>
      <c r="H124" s="65"/>
      <c r="I124" s="65" t="s">
        <v>56</v>
      </c>
      <c r="J124" s="75" t="s">
        <v>445</v>
      </c>
      <c r="K124" s="68" t="s">
        <v>37</v>
      </c>
      <c r="L124" s="73" t="s">
        <v>125</v>
      </c>
      <c r="M124" s="73" t="s">
        <v>57</v>
      </c>
      <c r="N124" s="73"/>
      <c r="O124" s="73"/>
      <c r="P124" s="66">
        <v>45163</v>
      </c>
      <c r="Q124" s="73"/>
      <c r="R124" s="76"/>
      <c r="S124" s="76"/>
      <c r="T124" s="73"/>
      <c r="U124" s="74">
        <v>1</v>
      </c>
      <c r="V124" s="70" t="s">
        <v>765</v>
      </c>
      <c r="W124" s="70" t="s">
        <v>761</v>
      </c>
      <c r="X124" s="70" t="s">
        <v>763</v>
      </c>
      <c r="Y124" s="70" t="s">
        <v>763</v>
      </c>
      <c r="Z124" s="65">
        <v>1</v>
      </c>
      <c r="AA124" s="100">
        <v>45200</v>
      </c>
      <c r="AB124" s="100">
        <v>45380</v>
      </c>
      <c r="AC124" s="65" t="s">
        <v>644</v>
      </c>
      <c r="AD124" s="65" t="s">
        <v>43</v>
      </c>
      <c r="AE124" s="93" t="s">
        <v>95</v>
      </c>
      <c r="AF124" s="111" t="str">
        <f t="shared" si="16"/>
        <v>A</v>
      </c>
      <c r="AG124" s="112">
        <f t="shared" si="9"/>
        <v>0</v>
      </c>
      <c r="AH124" s="113" t="s">
        <v>1135</v>
      </c>
      <c r="AI124" s="112">
        <v>0</v>
      </c>
      <c r="AJ124" s="113" t="s">
        <v>1135</v>
      </c>
      <c r="AK124" s="114">
        <v>45313</v>
      </c>
      <c r="AL124" s="115" t="s">
        <v>392</v>
      </c>
      <c r="AM124" s="115" t="s">
        <v>393</v>
      </c>
      <c r="AN124" s="22">
        <f t="shared" si="10"/>
        <v>0</v>
      </c>
      <c r="AO124" s="22">
        <f t="shared" si="13"/>
        <v>1</v>
      </c>
      <c r="AP124" s="22">
        <f t="shared" si="14"/>
        <v>0</v>
      </c>
      <c r="AQ124" s="22">
        <f t="shared" si="11"/>
        <v>0</v>
      </c>
      <c r="AR124" s="22">
        <f t="shared" si="15"/>
        <v>0</v>
      </c>
      <c r="AS124" s="21">
        <f t="shared" si="12"/>
        <v>0</v>
      </c>
    </row>
    <row r="125" spans="1:45" ht="45" customHeight="1" x14ac:dyDescent="0.25">
      <c r="A125" s="63">
        <v>119</v>
      </c>
      <c r="B125" s="64">
        <v>1717</v>
      </c>
      <c r="C125" s="74"/>
      <c r="D125" s="74"/>
      <c r="E125" s="73" t="s">
        <v>1525</v>
      </c>
      <c r="F125" s="72"/>
      <c r="G125" s="65" t="s">
        <v>101</v>
      </c>
      <c r="H125" s="65"/>
      <c r="I125" s="65" t="s">
        <v>56</v>
      </c>
      <c r="J125" s="75" t="s">
        <v>445</v>
      </c>
      <c r="K125" s="68" t="s">
        <v>37</v>
      </c>
      <c r="L125" s="73" t="s">
        <v>125</v>
      </c>
      <c r="M125" s="73" t="s">
        <v>57</v>
      </c>
      <c r="N125" s="73"/>
      <c r="O125" s="73"/>
      <c r="P125" s="66">
        <v>45163</v>
      </c>
      <c r="Q125" s="73"/>
      <c r="R125" s="76"/>
      <c r="S125" s="76"/>
      <c r="T125" s="73"/>
      <c r="U125" s="74">
        <v>2</v>
      </c>
      <c r="V125" s="70" t="s">
        <v>765</v>
      </c>
      <c r="W125" s="70" t="s">
        <v>762</v>
      </c>
      <c r="X125" s="70" t="s">
        <v>764</v>
      </c>
      <c r="Y125" s="70" t="s">
        <v>764</v>
      </c>
      <c r="Z125" s="65">
        <v>1</v>
      </c>
      <c r="AA125" s="100">
        <v>45383</v>
      </c>
      <c r="AB125" s="100">
        <v>45471</v>
      </c>
      <c r="AC125" s="65" t="s">
        <v>644</v>
      </c>
      <c r="AD125" s="65" t="s">
        <v>43</v>
      </c>
      <c r="AE125" s="93" t="s">
        <v>95</v>
      </c>
      <c r="AF125" s="111" t="str">
        <f t="shared" si="16"/>
        <v>A</v>
      </c>
      <c r="AG125" s="112">
        <f t="shared" si="9"/>
        <v>0</v>
      </c>
      <c r="AH125" s="113" t="s">
        <v>1135</v>
      </c>
      <c r="AI125" s="112">
        <v>0</v>
      </c>
      <c r="AJ125" s="113" t="s">
        <v>1135</v>
      </c>
      <c r="AK125" s="114">
        <v>45313</v>
      </c>
      <c r="AL125" s="115" t="s">
        <v>392</v>
      </c>
      <c r="AM125" s="115" t="s">
        <v>393</v>
      </c>
      <c r="AN125" s="22">
        <f t="shared" si="10"/>
        <v>0</v>
      </c>
      <c r="AO125" s="22">
        <f t="shared" si="13"/>
        <v>1</v>
      </c>
      <c r="AP125" s="22">
        <f t="shared" si="14"/>
        <v>0</v>
      </c>
      <c r="AQ125" s="22">
        <f t="shared" si="11"/>
        <v>0</v>
      </c>
      <c r="AR125" s="22">
        <f t="shared" si="15"/>
        <v>0</v>
      </c>
      <c r="AS125" s="21">
        <f t="shared" si="12"/>
        <v>0</v>
      </c>
    </row>
    <row r="126" spans="1:45" ht="45" customHeight="1" x14ac:dyDescent="0.25">
      <c r="A126" s="71">
        <v>120</v>
      </c>
      <c r="B126" s="64">
        <v>1718</v>
      </c>
      <c r="C126" s="74"/>
      <c r="D126" s="74"/>
      <c r="E126" s="73" t="s">
        <v>1525</v>
      </c>
      <c r="F126" s="72"/>
      <c r="G126" s="65" t="s">
        <v>101</v>
      </c>
      <c r="H126" s="65"/>
      <c r="I126" s="65" t="s">
        <v>56</v>
      </c>
      <c r="J126" s="75" t="s">
        <v>446</v>
      </c>
      <c r="K126" s="68" t="s">
        <v>37</v>
      </c>
      <c r="L126" s="73" t="s">
        <v>125</v>
      </c>
      <c r="M126" s="73" t="s">
        <v>57</v>
      </c>
      <c r="N126" s="73"/>
      <c r="O126" s="73"/>
      <c r="P126" s="66">
        <v>45163</v>
      </c>
      <c r="Q126" s="73"/>
      <c r="R126" s="76"/>
      <c r="S126" s="76"/>
      <c r="T126" s="73"/>
      <c r="U126" s="74">
        <v>1</v>
      </c>
      <c r="V126" s="70" t="s">
        <v>766</v>
      </c>
      <c r="W126" s="70" t="s">
        <v>767</v>
      </c>
      <c r="X126" s="70" t="s">
        <v>768</v>
      </c>
      <c r="Y126" s="70" t="s">
        <v>768</v>
      </c>
      <c r="Z126" s="65">
        <v>1</v>
      </c>
      <c r="AA126" s="100">
        <v>45200</v>
      </c>
      <c r="AB126" s="100">
        <v>45380</v>
      </c>
      <c r="AC126" s="65" t="s">
        <v>644</v>
      </c>
      <c r="AD126" s="65" t="s">
        <v>43</v>
      </c>
      <c r="AE126" s="93" t="s">
        <v>95</v>
      </c>
      <c r="AF126" s="111" t="str">
        <f t="shared" si="16"/>
        <v>A</v>
      </c>
      <c r="AG126" s="112">
        <f t="shared" si="9"/>
        <v>0</v>
      </c>
      <c r="AH126" s="113" t="s">
        <v>1135</v>
      </c>
      <c r="AI126" s="112">
        <v>0</v>
      </c>
      <c r="AJ126" s="113" t="s">
        <v>1135</v>
      </c>
      <c r="AK126" s="114">
        <v>45313</v>
      </c>
      <c r="AL126" s="115" t="s">
        <v>392</v>
      </c>
      <c r="AM126" s="115" t="s">
        <v>393</v>
      </c>
      <c r="AN126" s="22">
        <f t="shared" si="10"/>
        <v>0</v>
      </c>
      <c r="AO126" s="22">
        <f t="shared" si="13"/>
        <v>1</v>
      </c>
      <c r="AP126" s="22">
        <f t="shared" si="14"/>
        <v>0</v>
      </c>
      <c r="AQ126" s="22">
        <f t="shared" si="11"/>
        <v>0</v>
      </c>
      <c r="AR126" s="22">
        <f t="shared" si="15"/>
        <v>0</v>
      </c>
      <c r="AS126" s="21">
        <f t="shared" si="12"/>
        <v>0</v>
      </c>
    </row>
    <row r="127" spans="1:45" ht="45" customHeight="1" x14ac:dyDescent="0.25">
      <c r="A127" s="63">
        <v>121</v>
      </c>
      <c r="B127" s="64">
        <v>1718</v>
      </c>
      <c r="C127" s="74"/>
      <c r="D127" s="74"/>
      <c r="E127" s="73" t="s">
        <v>1525</v>
      </c>
      <c r="F127" s="72"/>
      <c r="G127" s="65" t="s">
        <v>101</v>
      </c>
      <c r="H127" s="65"/>
      <c r="I127" s="65" t="s">
        <v>56</v>
      </c>
      <c r="J127" s="75" t="s">
        <v>446</v>
      </c>
      <c r="K127" s="68" t="s">
        <v>37</v>
      </c>
      <c r="L127" s="73" t="s">
        <v>125</v>
      </c>
      <c r="M127" s="73" t="s">
        <v>57</v>
      </c>
      <c r="N127" s="73"/>
      <c r="O127" s="73"/>
      <c r="P127" s="66">
        <v>45163</v>
      </c>
      <c r="Q127" s="73"/>
      <c r="R127" s="76"/>
      <c r="S127" s="76"/>
      <c r="T127" s="73"/>
      <c r="U127" s="74">
        <v>2</v>
      </c>
      <c r="V127" s="70" t="s">
        <v>766</v>
      </c>
      <c r="W127" s="70" t="s">
        <v>762</v>
      </c>
      <c r="X127" s="70" t="s">
        <v>764</v>
      </c>
      <c r="Y127" s="70" t="s">
        <v>764</v>
      </c>
      <c r="Z127" s="65">
        <v>1</v>
      </c>
      <c r="AA127" s="100">
        <v>45383</v>
      </c>
      <c r="AB127" s="100">
        <v>45471</v>
      </c>
      <c r="AC127" s="65" t="s">
        <v>644</v>
      </c>
      <c r="AD127" s="65" t="s">
        <v>43</v>
      </c>
      <c r="AE127" s="93" t="s">
        <v>95</v>
      </c>
      <c r="AF127" s="111" t="str">
        <f t="shared" si="16"/>
        <v>A</v>
      </c>
      <c r="AG127" s="112">
        <f t="shared" si="9"/>
        <v>0</v>
      </c>
      <c r="AH127" s="113" t="s">
        <v>1135</v>
      </c>
      <c r="AI127" s="112">
        <v>0</v>
      </c>
      <c r="AJ127" s="113" t="s">
        <v>1135</v>
      </c>
      <c r="AK127" s="114">
        <v>45313</v>
      </c>
      <c r="AL127" s="115" t="s">
        <v>392</v>
      </c>
      <c r="AM127" s="115" t="s">
        <v>393</v>
      </c>
      <c r="AN127" s="22">
        <f t="shared" si="10"/>
        <v>0</v>
      </c>
      <c r="AO127" s="22">
        <f t="shared" si="13"/>
        <v>1</v>
      </c>
      <c r="AP127" s="22">
        <f t="shared" si="14"/>
        <v>0</v>
      </c>
      <c r="AQ127" s="22">
        <f t="shared" si="11"/>
        <v>0</v>
      </c>
      <c r="AR127" s="22">
        <f t="shared" si="15"/>
        <v>0</v>
      </c>
      <c r="AS127" s="21">
        <f t="shared" si="12"/>
        <v>0</v>
      </c>
    </row>
    <row r="128" spans="1:45" ht="45" customHeight="1" x14ac:dyDescent="0.25">
      <c r="A128" s="71">
        <v>122</v>
      </c>
      <c r="B128" s="64">
        <v>1719</v>
      </c>
      <c r="C128" s="74"/>
      <c r="D128" s="74"/>
      <c r="E128" s="73" t="s">
        <v>1525</v>
      </c>
      <c r="F128" s="72"/>
      <c r="G128" s="65" t="s">
        <v>101</v>
      </c>
      <c r="H128" s="65"/>
      <c r="I128" s="73" t="s">
        <v>36</v>
      </c>
      <c r="J128" s="75" t="s">
        <v>447</v>
      </c>
      <c r="K128" s="68" t="s">
        <v>37</v>
      </c>
      <c r="L128" s="73" t="s">
        <v>125</v>
      </c>
      <c r="M128" s="73" t="s">
        <v>57</v>
      </c>
      <c r="N128" s="73"/>
      <c r="O128" s="73"/>
      <c r="P128" s="66">
        <v>45163</v>
      </c>
      <c r="Q128" s="73"/>
      <c r="R128" s="76"/>
      <c r="S128" s="76"/>
      <c r="T128" s="73"/>
      <c r="U128" s="74">
        <v>1</v>
      </c>
      <c r="V128" s="70" t="s">
        <v>646</v>
      </c>
      <c r="W128" s="70" t="s">
        <v>647</v>
      </c>
      <c r="X128" s="70" t="s">
        <v>649</v>
      </c>
      <c r="Y128" s="70" t="s">
        <v>649</v>
      </c>
      <c r="Z128" s="65">
        <v>1</v>
      </c>
      <c r="AA128" s="100">
        <v>45164</v>
      </c>
      <c r="AB128" s="100">
        <v>45291</v>
      </c>
      <c r="AC128" s="65" t="s">
        <v>382</v>
      </c>
      <c r="AD128" s="65" t="s">
        <v>38</v>
      </c>
      <c r="AE128" s="93" t="s">
        <v>98</v>
      </c>
      <c r="AF128" s="111" t="str">
        <f>IF(AI128="N.A.","A",(IF(AI128&lt;100%,"A",(IF(AI128=100%,"C")))))</f>
        <v>C</v>
      </c>
      <c r="AG128" s="112">
        <f t="shared" si="9"/>
        <v>1</v>
      </c>
      <c r="AH128" s="113" t="s">
        <v>1005</v>
      </c>
      <c r="AI128" s="112">
        <v>1</v>
      </c>
      <c r="AJ128" s="113" t="s">
        <v>1006</v>
      </c>
      <c r="AK128" s="114">
        <v>45309</v>
      </c>
      <c r="AL128" s="115"/>
      <c r="AM128" s="115"/>
      <c r="AN128" s="22">
        <f t="shared" si="10"/>
        <v>1</v>
      </c>
      <c r="AO128" s="22">
        <f t="shared" si="13"/>
        <v>0</v>
      </c>
      <c r="AP128" s="22">
        <f t="shared" si="14"/>
        <v>1</v>
      </c>
      <c r="AQ128" s="22">
        <f t="shared" si="11"/>
        <v>0</v>
      </c>
      <c r="AR128" s="22">
        <f t="shared" si="15"/>
        <v>1</v>
      </c>
      <c r="AS128" s="21">
        <f t="shared" si="12"/>
        <v>0</v>
      </c>
    </row>
    <row r="129" spans="1:45" ht="45" customHeight="1" x14ac:dyDescent="0.25">
      <c r="A129" s="63">
        <v>123</v>
      </c>
      <c r="B129" s="64">
        <v>1719</v>
      </c>
      <c r="C129" s="74"/>
      <c r="D129" s="74"/>
      <c r="E129" s="73" t="s">
        <v>1525</v>
      </c>
      <c r="F129" s="72"/>
      <c r="G129" s="65" t="s">
        <v>101</v>
      </c>
      <c r="H129" s="65"/>
      <c r="I129" s="73" t="s">
        <v>36</v>
      </c>
      <c r="J129" s="75" t="s">
        <v>447</v>
      </c>
      <c r="K129" s="68" t="s">
        <v>37</v>
      </c>
      <c r="L129" s="73" t="s">
        <v>125</v>
      </c>
      <c r="M129" s="73" t="s">
        <v>57</v>
      </c>
      <c r="N129" s="73"/>
      <c r="O129" s="73"/>
      <c r="P129" s="66">
        <v>45163</v>
      </c>
      <c r="Q129" s="73"/>
      <c r="R129" s="76"/>
      <c r="S129" s="76"/>
      <c r="T129" s="73"/>
      <c r="U129" s="74">
        <v>2</v>
      </c>
      <c r="V129" s="70" t="s">
        <v>646</v>
      </c>
      <c r="W129" s="70" t="s">
        <v>648</v>
      </c>
      <c r="X129" s="70" t="s">
        <v>650</v>
      </c>
      <c r="Y129" s="70" t="s">
        <v>650</v>
      </c>
      <c r="Z129" s="65">
        <v>1</v>
      </c>
      <c r="AA129" s="100">
        <v>45164</v>
      </c>
      <c r="AB129" s="100">
        <v>45291</v>
      </c>
      <c r="AC129" s="65" t="s">
        <v>382</v>
      </c>
      <c r="AD129" s="65" t="s">
        <v>38</v>
      </c>
      <c r="AE129" s="93" t="s">
        <v>98</v>
      </c>
      <c r="AF129" s="111" t="str">
        <f>IF(AI129="N.A.","A",(IF(AI129&lt;100%,"A",(IF(AI129=100%,"C")))))</f>
        <v>C</v>
      </c>
      <c r="AG129" s="112">
        <f t="shared" si="9"/>
        <v>1</v>
      </c>
      <c r="AH129" s="113" t="s">
        <v>1004</v>
      </c>
      <c r="AI129" s="112">
        <v>1</v>
      </c>
      <c r="AJ129" s="113" t="s">
        <v>1007</v>
      </c>
      <c r="AK129" s="114">
        <v>45309</v>
      </c>
      <c r="AL129" s="115"/>
      <c r="AM129" s="115"/>
      <c r="AN129" s="22">
        <f t="shared" si="10"/>
        <v>1</v>
      </c>
      <c r="AO129" s="22">
        <f t="shared" si="13"/>
        <v>0</v>
      </c>
      <c r="AP129" s="22">
        <f t="shared" si="14"/>
        <v>1</v>
      </c>
      <c r="AQ129" s="22">
        <f t="shared" si="11"/>
        <v>0</v>
      </c>
      <c r="AR129" s="22">
        <f t="shared" si="15"/>
        <v>1</v>
      </c>
      <c r="AS129" s="21">
        <f t="shared" si="12"/>
        <v>0</v>
      </c>
    </row>
    <row r="130" spans="1:45" ht="45" customHeight="1" x14ac:dyDescent="0.25">
      <c r="A130" s="71">
        <v>124</v>
      </c>
      <c r="B130" s="64">
        <v>1720</v>
      </c>
      <c r="C130" s="74"/>
      <c r="D130" s="74"/>
      <c r="E130" s="73" t="s">
        <v>1525</v>
      </c>
      <c r="F130" s="72"/>
      <c r="G130" s="65" t="s">
        <v>101</v>
      </c>
      <c r="H130" s="65"/>
      <c r="I130" s="73" t="s">
        <v>36</v>
      </c>
      <c r="J130" s="75" t="s">
        <v>448</v>
      </c>
      <c r="K130" s="68" t="s">
        <v>37</v>
      </c>
      <c r="L130" s="73" t="s">
        <v>125</v>
      </c>
      <c r="M130" s="73" t="s">
        <v>57</v>
      </c>
      <c r="N130" s="73"/>
      <c r="O130" s="73"/>
      <c r="P130" s="66">
        <v>45164</v>
      </c>
      <c r="Q130" s="73"/>
      <c r="R130" s="76"/>
      <c r="S130" s="76"/>
      <c r="T130" s="73"/>
      <c r="U130" s="74">
        <v>1</v>
      </c>
      <c r="V130" s="70" t="s">
        <v>651</v>
      </c>
      <c r="W130" s="70" t="s">
        <v>652</v>
      </c>
      <c r="X130" s="70" t="s">
        <v>653</v>
      </c>
      <c r="Y130" s="70" t="s">
        <v>653</v>
      </c>
      <c r="Z130" s="65">
        <v>1</v>
      </c>
      <c r="AA130" s="100">
        <v>45164</v>
      </c>
      <c r="AB130" s="100">
        <v>45291</v>
      </c>
      <c r="AC130" s="65" t="s">
        <v>382</v>
      </c>
      <c r="AD130" s="65" t="s">
        <v>38</v>
      </c>
      <c r="AE130" s="93" t="s">
        <v>98</v>
      </c>
      <c r="AF130" s="111" t="str">
        <f t="shared" si="16"/>
        <v>A</v>
      </c>
      <c r="AG130" s="112">
        <f t="shared" si="9"/>
        <v>0.7</v>
      </c>
      <c r="AH130" s="113" t="s">
        <v>1266</v>
      </c>
      <c r="AI130" s="112">
        <v>0.7</v>
      </c>
      <c r="AJ130" s="113" t="s">
        <v>1267</v>
      </c>
      <c r="AK130" s="114">
        <v>45316</v>
      </c>
      <c r="AL130" s="115"/>
      <c r="AM130" s="115"/>
      <c r="AN130" s="22">
        <f t="shared" si="10"/>
        <v>1</v>
      </c>
      <c r="AO130" s="22">
        <f t="shared" si="13"/>
        <v>1</v>
      </c>
      <c r="AP130" s="22">
        <f t="shared" si="14"/>
        <v>0</v>
      </c>
      <c r="AQ130" s="22">
        <f t="shared" si="11"/>
        <v>1</v>
      </c>
      <c r="AR130" s="22">
        <f t="shared" si="15"/>
        <v>1</v>
      </c>
      <c r="AS130" s="21">
        <f t="shared" si="12"/>
        <v>0</v>
      </c>
    </row>
    <row r="131" spans="1:45" ht="45" customHeight="1" x14ac:dyDescent="0.25">
      <c r="A131" s="63">
        <v>125</v>
      </c>
      <c r="B131" s="64">
        <v>1721</v>
      </c>
      <c r="C131" s="74"/>
      <c r="D131" s="74"/>
      <c r="E131" s="73" t="s">
        <v>1525</v>
      </c>
      <c r="F131" s="72"/>
      <c r="G131" s="65" t="s">
        <v>101</v>
      </c>
      <c r="H131" s="65"/>
      <c r="I131" s="73" t="s">
        <v>36</v>
      </c>
      <c r="J131" s="75" t="s">
        <v>449</v>
      </c>
      <c r="K131" s="68" t="s">
        <v>37</v>
      </c>
      <c r="L131" s="73" t="s">
        <v>125</v>
      </c>
      <c r="M131" s="73" t="s">
        <v>57</v>
      </c>
      <c r="N131" s="73"/>
      <c r="O131" s="73"/>
      <c r="P131" s="66">
        <v>45164</v>
      </c>
      <c r="Q131" s="73"/>
      <c r="R131" s="76"/>
      <c r="S131" s="76"/>
      <c r="T131" s="73"/>
      <c r="U131" s="74">
        <v>1</v>
      </c>
      <c r="V131" s="70" t="s">
        <v>654</v>
      </c>
      <c r="W131" s="70" t="s">
        <v>655</v>
      </c>
      <c r="X131" s="70" t="s">
        <v>656</v>
      </c>
      <c r="Y131" s="70" t="s">
        <v>656</v>
      </c>
      <c r="Z131" s="65">
        <v>1</v>
      </c>
      <c r="AA131" s="100">
        <v>45164</v>
      </c>
      <c r="AB131" s="100">
        <v>45291</v>
      </c>
      <c r="AC131" s="65" t="s">
        <v>382</v>
      </c>
      <c r="AD131" s="65" t="s">
        <v>38</v>
      </c>
      <c r="AE131" s="93" t="s">
        <v>98</v>
      </c>
      <c r="AF131" s="111" t="str">
        <f t="shared" si="16"/>
        <v>C</v>
      </c>
      <c r="AG131" s="112">
        <f t="shared" si="9"/>
        <v>1</v>
      </c>
      <c r="AH131" s="113" t="s">
        <v>1008</v>
      </c>
      <c r="AI131" s="112">
        <v>1</v>
      </c>
      <c r="AJ131" s="113" t="s">
        <v>1009</v>
      </c>
      <c r="AK131" s="114"/>
      <c r="AL131" s="115"/>
      <c r="AM131" s="115"/>
      <c r="AN131" s="22">
        <f t="shared" si="10"/>
        <v>1</v>
      </c>
      <c r="AO131" s="22">
        <f t="shared" si="13"/>
        <v>0</v>
      </c>
      <c r="AP131" s="22">
        <f t="shared" si="14"/>
        <v>1</v>
      </c>
      <c r="AQ131" s="22">
        <f t="shared" si="11"/>
        <v>0</v>
      </c>
      <c r="AR131" s="22">
        <f t="shared" si="15"/>
        <v>1</v>
      </c>
      <c r="AS131" s="21">
        <f t="shared" si="12"/>
        <v>0</v>
      </c>
    </row>
    <row r="132" spans="1:45" ht="45" customHeight="1" x14ac:dyDescent="0.25">
      <c r="A132" s="71">
        <v>126</v>
      </c>
      <c r="B132" s="64">
        <v>1722</v>
      </c>
      <c r="C132" s="74"/>
      <c r="D132" s="74"/>
      <c r="E132" s="73" t="s">
        <v>1525</v>
      </c>
      <c r="F132" s="72"/>
      <c r="G132" s="65" t="s">
        <v>101</v>
      </c>
      <c r="H132" s="65"/>
      <c r="I132" s="73" t="s">
        <v>36</v>
      </c>
      <c r="J132" s="75" t="s">
        <v>450</v>
      </c>
      <c r="K132" s="68" t="s">
        <v>37</v>
      </c>
      <c r="L132" s="73" t="s">
        <v>125</v>
      </c>
      <c r="M132" s="73" t="s">
        <v>57</v>
      </c>
      <c r="N132" s="73"/>
      <c r="O132" s="73"/>
      <c r="P132" s="66">
        <v>45164</v>
      </c>
      <c r="Q132" s="73"/>
      <c r="R132" s="76"/>
      <c r="S132" s="76"/>
      <c r="T132" s="73"/>
      <c r="U132" s="74">
        <v>2</v>
      </c>
      <c r="V132" s="70" t="s">
        <v>657</v>
      </c>
      <c r="W132" s="70" t="s">
        <v>658</v>
      </c>
      <c r="X132" s="70" t="s">
        <v>659</v>
      </c>
      <c r="Y132" s="70" t="s">
        <v>659</v>
      </c>
      <c r="Z132" s="65">
        <v>1</v>
      </c>
      <c r="AA132" s="100">
        <v>45164</v>
      </c>
      <c r="AB132" s="100">
        <v>45291</v>
      </c>
      <c r="AC132" s="65" t="s">
        <v>382</v>
      </c>
      <c r="AD132" s="65" t="s">
        <v>38</v>
      </c>
      <c r="AE132" s="93" t="s">
        <v>98</v>
      </c>
      <c r="AF132" s="111" t="str">
        <f t="shared" si="16"/>
        <v>C</v>
      </c>
      <c r="AG132" s="112">
        <f t="shared" si="9"/>
        <v>1</v>
      </c>
      <c r="AH132" s="113" t="s">
        <v>1010</v>
      </c>
      <c r="AI132" s="112">
        <v>1</v>
      </c>
      <c r="AJ132" s="113" t="s">
        <v>1011</v>
      </c>
      <c r="AK132" s="114"/>
      <c r="AL132" s="115"/>
      <c r="AM132" s="115"/>
      <c r="AN132" s="22">
        <f t="shared" si="10"/>
        <v>1</v>
      </c>
      <c r="AO132" s="22">
        <f t="shared" si="13"/>
        <v>0</v>
      </c>
      <c r="AP132" s="22">
        <f t="shared" si="14"/>
        <v>1</v>
      </c>
      <c r="AQ132" s="22">
        <f t="shared" si="11"/>
        <v>0</v>
      </c>
      <c r="AR132" s="22">
        <f t="shared" si="15"/>
        <v>1</v>
      </c>
      <c r="AS132" s="21">
        <f t="shared" si="12"/>
        <v>0</v>
      </c>
    </row>
    <row r="133" spans="1:45" ht="45" customHeight="1" x14ac:dyDescent="0.25">
      <c r="A133" s="63">
        <v>127</v>
      </c>
      <c r="B133" s="64">
        <v>1723</v>
      </c>
      <c r="C133" s="74"/>
      <c r="D133" s="74"/>
      <c r="E133" s="73" t="s">
        <v>1525</v>
      </c>
      <c r="F133" s="72"/>
      <c r="G133" s="65" t="s">
        <v>100</v>
      </c>
      <c r="H133" s="65"/>
      <c r="I133" s="65" t="s">
        <v>202</v>
      </c>
      <c r="J133" s="75" t="s">
        <v>451</v>
      </c>
      <c r="K133" s="68" t="s">
        <v>37</v>
      </c>
      <c r="L133" s="73" t="s">
        <v>125</v>
      </c>
      <c r="M133" s="73" t="s">
        <v>57</v>
      </c>
      <c r="N133" s="73"/>
      <c r="O133" s="73"/>
      <c r="P133" s="66">
        <v>45167</v>
      </c>
      <c r="Q133" s="73"/>
      <c r="R133" s="76"/>
      <c r="S133" s="76"/>
      <c r="T133" s="73"/>
      <c r="U133" s="74">
        <v>1</v>
      </c>
      <c r="V133" s="70" t="s">
        <v>769</v>
      </c>
      <c r="W133" s="70" t="s">
        <v>771</v>
      </c>
      <c r="X133" s="70" t="s">
        <v>773</v>
      </c>
      <c r="Y133" s="70" t="s">
        <v>773</v>
      </c>
      <c r="Z133" s="65">
        <v>1</v>
      </c>
      <c r="AA133" s="100">
        <v>45208</v>
      </c>
      <c r="AB133" s="100">
        <v>45289</v>
      </c>
      <c r="AC133" s="65" t="s">
        <v>349</v>
      </c>
      <c r="AD133" s="65" t="s">
        <v>63</v>
      </c>
      <c r="AE133" s="92" t="s">
        <v>842</v>
      </c>
      <c r="AF133" s="111" t="str">
        <f t="shared" si="16"/>
        <v>A</v>
      </c>
      <c r="AG133" s="112">
        <f t="shared" ref="AG133:AG196" si="18">AI133</f>
        <v>0</v>
      </c>
      <c r="AH133" s="115" t="s">
        <v>1083</v>
      </c>
      <c r="AI133" s="120">
        <v>0</v>
      </c>
      <c r="AJ133" s="115" t="s">
        <v>1110</v>
      </c>
      <c r="AK133" s="114">
        <v>45311</v>
      </c>
      <c r="AL133" s="121" t="s">
        <v>1083</v>
      </c>
      <c r="AM133" s="121" t="s">
        <v>1110</v>
      </c>
      <c r="AN133" s="22">
        <f t="shared" ref="AN133:AN196" si="19">IF($AA133="",0,(IF($AA133&lt;=$AN$3,IF($AB133&lt;=$AN$3,1,0),0)))</f>
        <v>1</v>
      </c>
      <c r="AO133" s="22">
        <f t="shared" si="13"/>
        <v>1</v>
      </c>
      <c r="AP133" s="22">
        <f t="shared" si="14"/>
        <v>0</v>
      </c>
      <c r="AQ133" s="22">
        <f t="shared" ref="AQ133:AQ196" si="20">IF($AB133="",0,(IF($AF133="A",IF($AB133&lt;=$AN$3,1,0),0)))</f>
        <v>1</v>
      </c>
      <c r="AR133" s="22">
        <f t="shared" si="15"/>
        <v>1</v>
      </c>
      <c r="AS133" s="21">
        <f t="shared" ref="AS133:AS196" si="21">IF($AA133="",1,0)</f>
        <v>0</v>
      </c>
    </row>
    <row r="134" spans="1:45" ht="45" customHeight="1" x14ac:dyDescent="0.25">
      <c r="A134" s="71">
        <v>128</v>
      </c>
      <c r="B134" s="64">
        <v>1723</v>
      </c>
      <c r="C134" s="74"/>
      <c r="D134" s="74"/>
      <c r="E134" s="73" t="s">
        <v>1525</v>
      </c>
      <c r="F134" s="72"/>
      <c r="G134" s="65" t="s">
        <v>100</v>
      </c>
      <c r="H134" s="65"/>
      <c r="I134" s="65" t="s">
        <v>202</v>
      </c>
      <c r="J134" s="75" t="s">
        <v>451</v>
      </c>
      <c r="K134" s="68" t="s">
        <v>37</v>
      </c>
      <c r="L134" s="73" t="s">
        <v>125</v>
      </c>
      <c r="M134" s="73" t="s">
        <v>57</v>
      </c>
      <c r="N134" s="73"/>
      <c r="O134" s="73"/>
      <c r="P134" s="66">
        <v>45167</v>
      </c>
      <c r="Q134" s="73"/>
      <c r="R134" s="76"/>
      <c r="S134" s="76"/>
      <c r="T134" s="73"/>
      <c r="U134" s="74">
        <v>2</v>
      </c>
      <c r="V134" s="70" t="s">
        <v>770</v>
      </c>
      <c r="W134" s="70" t="s">
        <v>772</v>
      </c>
      <c r="X134" s="70" t="s">
        <v>774</v>
      </c>
      <c r="Y134" s="70" t="s">
        <v>774</v>
      </c>
      <c r="Z134" s="65">
        <v>1</v>
      </c>
      <c r="AA134" s="100">
        <v>45208</v>
      </c>
      <c r="AB134" s="100">
        <v>45289</v>
      </c>
      <c r="AC134" s="65" t="s">
        <v>349</v>
      </c>
      <c r="AD134" s="65" t="s">
        <v>63</v>
      </c>
      <c r="AE134" s="92" t="s">
        <v>842</v>
      </c>
      <c r="AF134" s="111" t="str">
        <f t="shared" si="16"/>
        <v>A</v>
      </c>
      <c r="AG134" s="112">
        <f t="shared" si="18"/>
        <v>0</v>
      </c>
      <c r="AH134" s="115" t="s">
        <v>1083</v>
      </c>
      <c r="AI134" s="120">
        <v>0</v>
      </c>
      <c r="AJ134" s="115" t="s">
        <v>1110</v>
      </c>
      <c r="AK134" s="114">
        <v>45311</v>
      </c>
      <c r="AL134" s="121" t="s">
        <v>1083</v>
      </c>
      <c r="AM134" s="121" t="s">
        <v>1110</v>
      </c>
      <c r="AN134" s="22">
        <f t="shared" si="19"/>
        <v>1</v>
      </c>
      <c r="AO134" s="22">
        <f t="shared" ref="AO134:AO197" si="22">IF($AF134="A",1,0)</f>
        <v>1</v>
      </c>
      <c r="AP134" s="22">
        <f t="shared" ref="AP134:AP197" si="23">IF($AF134="C",1,0)</f>
        <v>0</v>
      </c>
      <c r="AQ134" s="22">
        <f t="shared" si="20"/>
        <v>1</v>
      </c>
      <c r="AR134" s="22">
        <f t="shared" ref="AR134:AR197" si="24">(IF(AND($AN134=1,$AP134=1),1,IF(AND($AN134=0,$AP134=1),1,IF(AND($AN134=1,$AP134=0),1,0))))</f>
        <v>1</v>
      </c>
      <c r="AS134" s="21">
        <f t="shared" si="21"/>
        <v>0</v>
      </c>
    </row>
    <row r="135" spans="1:45" ht="45" customHeight="1" x14ac:dyDescent="0.25">
      <c r="A135" s="63">
        <v>129</v>
      </c>
      <c r="B135" s="64">
        <v>1724</v>
      </c>
      <c r="C135" s="74"/>
      <c r="D135" s="74"/>
      <c r="E135" s="73" t="s">
        <v>1525</v>
      </c>
      <c r="F135" s="72"/>
      <c r="G135" s="65" t="s">
        <v>100</v>
      </c>
      <c r="H135" s="65"/>
      <c r="I135" s="65" t="s">
        <v>202</v>
      </c>
      <c r="J135" s="75" t="s">
        <v>1526</v>
      </c>
      <c r="K135" s="68" t="s">
        <v>37</v>
      </c>
      <c r="L135" s="73" t="s">
        <v>125</v>
      </c>
      <c r="M135" s="73" t="s">
        <v>57</v>
      </c>
      <c r="N135" s="73"/>
      <c r="O135" s="73"/>
      <c r="P135" s="66">
        <v>45167</v>
      </c>
      <c r="Q135" s="73"/>
      <c r="R135" s="76"/>
      <c r="S135" s="76"/>
      <c r="T135" s="73"/>
      <c r="U135" s="74"/>
      <c r="V135" s="110"/>
      <c r="W135" s="70" t="s">
        <v>249</v>
      </c>
      <c r="X135" s="70"/>
      <c r="Y135" s="70"/>
      <c r="Z135" s="65"/>
      <c r="AA135" s="100"/>
      <c r="AB135" s="100"/>
      <c r="AC135" s="65" t="s">
        <v>349</v>
      </c>
      <c r="AD135" s="65" t="s">
        <v>63</v>
      </c>
      <c r="AE135" s="94" t="s">
        <v>156</v>
      </c>
      <c r="AF135" s="111" t="str">
        <f t="shared" si="16"/>
        <v>A</v>
      </c>
      <c r="AG135" s="112">
        <f t="shared" si="18"/>
        <v>0</v>
      </c>
      <c r="AH135" s="113" t="s">
        <v>1170</v>
      </c>
      <c r="AI135" s="112">
        <v>0</v>
      </c>
      <c r="AJ135" s="113" t="s">
        <v>1170</v>
      </c>
      <c r="AK135" s="114">
        <v>45309</v>
      </c>
      <c r="AL135" s="115"/>
      <c r="AM135" s="115"/>
      <c r="AN135" s="22">
        <f t="shared" si="19"/>
        <v>0</v>
      </c>
      <c r="AO135" s="22">
        <f t="shared" si="22"/>
        <v>1</v>
      </c>
      <c r="AP135" s="22">
        <f t="shared" si="23"/>
        <v>0</v>
      </c>
      <c r="AQ135" s="22">
        <f t="shared" si="20"/>
        <v>0</v>
      </c>
      <c r="AR135" s="22">
        <f t="shared" si="24"/>
        <v>0</v>
      </c>
      <c r="AS135" s="21">
        <f t="shared" si="21"/>
        <v>1</v>
      </c>
    </row>
    <row r="136" spans="1:45" ht="45" customHeight="1" x14ac:dyDescent="0.25">
      <c r="A136" s="71">
        <v>130</v>
      </c>
      <c r="B136" s="64">
        <v>1725</v>
      </c>
      <c r="C136" s="74"/>
      <c r="D136" s="74"/>
      <c r="E136" s="73" t="s">
        <v>1525</v>
      </c>
      <c r="F136" s="72"/>
      <c r="G136" s="65" t="s">
        <v>100</v>
      </c>
      <c r="H136" s="65"/>
      <c r="I136" s="65" t="s">
        <v>202</v>
      </c>
      <c r="J136" s="75" t="s">
        <v>452</v>
      </c>
      <c r="K136" s="68" t="s">
        <v>37</v>
      </c>
      <c r="L136" s="73" t="s">
        <v>125</v>
      </c>
      <c r="M136" s="73" t="s">
        <v>57</v>
      </c>
      <c r="N136" s="73"/>
      <c r="O136" s="73"/>
      <c r="P136" s="66">
        <v>45167</v>
      </c>
      <c r="Q136" s="73"/>
      <c r="R136" s="76"/>
      <c r="S136" s="76"/>
      <c r="T136" s="73"/>
      <c r="U136" s="74"/>
      <c r="V136" s="70"/>
      <c r="W136" s="70" t="s">
        <v>249</v>
      </c>
      <c r="X136" s="70"/>
      <c r="Y136" s="70"/>
      <c r="Z136" s="65"/>
      <c r="AA136" s="100"/>
      <c r="AB136" s="100"/>
      <c r="AC136" s="65" t="s">
        <v>349</v>
      </c>
      <c r="AD136" s="65" t="s">
        <v>63</v>
      </c>
      <c r="AE136" s="94" t="s">
        <v>156</v>
      </c>
      <c r="AF136" s="111" t="str">
        <f t="shared" ref="AF136:AF199" si="25">IF(AI136="N.A.","A",(IF(AI136&lt;100%,"A",(IF(AI136=100%,"C")))))</f>
        <v>A</v>
      </c>
      <c r="AG136" s="112">
        <f t="shared" si="18"/>
        <v>0</v>
      </c>
      <c r="AH136" s="113" t="s">
        <v>1170</v>
      </c>
      <c r="AI136" s="112">
        <v>0</v>
      </c>
      <c r="AJ136" s="113" t="s">
        <v>1170</v>
      </c>
      <c r="AK136" s="114">
        <v>45309</v>
      </c>
      <c r="AL136" s="115"/>
      <c r="AM136" s="115"/>
      <c r="AN136" s="22">
        <f t="shared" si="19"/>
        <v>0</v>
      </c>
      <c r="AO136" s="22">
        <f t="shared" si="22"/>
        <v>1</v>
      </c>
      <c r="AP136" s="22">
        <f t="shared" si="23"/>
        <v>0</v>
      </c>
      <c r="AQ136" s="22">
        <f t="shared" si="20"/>
        <v>0</v>
      </c>
      <c r="AR136" s="22">
        <f t="shared" si="24"/>
        <v>0</v>
      </c>
      <c r="AS136" s="21">
        <f t="shared" si="21"/>
        <v>1</v>
      </c>
    </row>
    <row r="137" spans="1:45" ht="45" customHeight="1" x14ac:dyDescent="0.25">
      <c r="A137" s="63">
        <v>131</v>
      </c>
      <c r="B137" s="64">
        <v>1726</v>
      </c>
      <c r="C137" s="74"/>
      <c r="D137" s="74"/>
      <c r="E137" s="73" t="s">
        <v>775</v>
      </c>
      <c r="F137" s="72">
        <v>45047</v>
      </c>
      <c r="G137" s="65" t="s">
        <v>101</v>
      </c>
      <c r="H137" s="65"/>
      <c r="I137" s="65" t="s">
        <v>202</v>
      </c>
      <c r="J137" s="75" t="s">
        <v>453</v>
      </c>
      <c r="K137" s="68" t="s">
        <v>59</v>
      </c>
      <c r="L137" s="73"/>
      <c r="M137" s="73" t="s">
        <v>57</v>
      </c>
      <c r="N137" s="73"/>
      <c r="O137" s="73"/>
      <c r="P137" s="66">
        <v>45167</v>
      </c>
      <c r="Q137" s="73"/>
      <c r="R137" s="76"/>
      <c r="S137" s="76"/>
      <c r="T137" s="73"/>
      <c r="U137" s="74"/>
      <c r="V137" s="70"/>
      <c r="W137" s="70" t="s">
        <v>249</v>
      </c>
      <c r="X137" s="70"/>
      <c r="Y137" s="70"/>
      <c r="Z137" s="65"/>
      <c r="AA137" s="100"/>
      <c r="AB137" s="100"/>
      <c r="AC137" s="65" t="s">
        <v>349</v>
      </c>
      <c r="AD137" s="65" t="s">
        <v>63</v>
      </c>
      <c r="AE137" s="94" t="s">
        <v>156</v>
      </c>
      <c r="AF137" s="111" t="str">
        <f t="shared" si="25"/>
        <v>A</v>
      </c>
      <c r="AG137" s="112">
        <f t="shared" si="18"/>
        <v>0</v>
      </c>
      <c r="AH137" s="113" t="s">
        <v>1170</v>
      </c>
      <c r="AI137" s="112">
        <v>0</v>
      </c>
      <c r="AJ137" s="113" t="s">
        <v>1170</v>
      </c>
      <c r="AK137" s="114">
        <v>45309</v>
      </c>
      <c r="AL137" s="115"/>
      <c r="AM137" s="115"/>
      <c r="AN137" s="22">
        <f t="shared" si="19"/>
        <v>0</v>
      </c>
      <c r="AO137" s="22">
        <f t="shared" si="22"/>
        <v>1</v>
      </c>
      <c r="AP137" s="22">
        <f t="shared" si="23"/>
        <v>0</v>
      </c>
      <c r="AQ137" s="22">
        <f t="shared" si="20"/>
        <v>0</v>
      </c>
      <c r="AR137" s="22">
        <f t="shared" si="24"/>
        <v>0</v>
      </c>
      <c r="AS137" s="21">
        <f t="shared" si="21"/>
        <v>1</v>
      </c>
    </row>
    <row r="138" spans="1:45" ht="45" customHeight="1" x14ac:dyDescent="0.25">
      <c r="A138" s="71">
        <v>132</v>
      </c>
      <c r="B138" s="64">
        <v>1727</v>
      </c>
      <c r="C138" s="74"/>
      <c r="D138" s="74"/>
      <c r="E138" s="73" t="s">
        <v>775</v>
      </c>
      <c r="F138" s="72">
        <v>45047</v>
      </c>
      <c r="G138" s="65" t="s">
        <v>101</v>
      </c>
      <c r="H138" s="65"/>
      <c r="I138" s="65" t="s">
        <v>202</v>
      </c>
      <c r="J138" s="75" t="s">
        <v>454</v>
      </c>
      <c r="K138" s="68" t="s">
        <v>59</v>
      </c>
      <c r="L138" s="73"/>
      <c r="M138" s="73" t="s">
        <v>57</v>
      </c>
      <c r="N138" s="73"/>
      <c r="O138" s="73"/>
      <c r="P138" s="66">
        <v>45167</v>
      </c>
      <c r="Q138" s="73"/>
      <c r="R138" s="76"/>
      <c r="S138" s="76"/>
      <c r="T138" s="73"/>
      <c r="U138" s="74"/>
      <c r="V138" s="70"/>
      <c r="W138" s="70" t="s">
        <v>249</v>
      </c>
      <c r="X138" s="70"/>
      <c r="Y138" s="70"/>
      <c r="Z138" s="65"/>
      <c r="AA138" s="100"/>
      <c r="AB138" s="100"/>
      <c r="AC138" s="65" t="s">
        <v>349</v>
      </c>
      <c r="AD138" s="65" t="s">
        <v>63</v>
      </c>
      <c r="AE138" s="94" t="s">
        <v>156</v>
      </c>
      <c r="AF138" s="111" t="str">
        <f t="shared" si="25"/>
        <v>A</v>
      </c>
      <c r="AG138" s="112">
        <f t="shared" si="18"/>
        <v>0</v>
      </c>
      <c r="AH138" s="113" t="s">
        <v>1170</v>
      </c>
      <c r="AI138" s="112">
        <v>0</v>
      </c>
      <c r="AJ138" s="113" t="s">
        <v>1170</v>
      </c>
      <c r="AK138" s="114">
        <v>45309</v>
      </c>
      <c r="AL138" s="115"/>
      <c r="AM138" s="115"/>
      <c r="AN138" s="22">
        <f t="shared" si="19"/>
        <v>0</v>
      </c>
      <c r="AO138" s="22">
        <f t="shared" si="22"/>
        <v>1</v>
      </c>
      <c r="AP138" s="22">
        <f t="shared" si="23"/>
        <v>0</v>
      </c>
      <c r="AQ138" s="22">
        <f t="shared" si="20"/>
        <v>0</v>
      </c>
      <c r="AR138" s="22">
        <f t="shared" si="24"/>
        <v>0</v>
      </c>
      <c r="AS138" s="21">
        <f t="shared" si="21"/>
        <v>1</v>
      </c>
    </row>
    <row r="139" spans="1:45" ht="45" customHeight="1" x14ac:dyDescent="0.25">
      <c r="A139" s="63">
        <v>133</v>
      </c>
      <c r="B139" s="64">
        <v>1728</v>
      </c>
      <c r="C139" s="74"/>
      <c r="D139" s="74"/>
      <c r="E139" s="73" t="s">
        <v>775</v>
      </c>
      <c r="F139" s="72">
        <v>45047</v>
      </c>
      <c r="G139" s="65" t="s">
        <v>101</v>
      </c>
      <c r="H139" s="65"/>
      <c r="I139" s="65" t="s">
        <v>202</v>
      </c>
      <c r="J139" s="75" t="s">
        <v>455</v>
      </c>
      <c r="K139" s="68" t="s">
        <v>59</v>
      </c>
      <c r="L139" s="73"/>
      <c r="M139" s="73" t="s">
        <v>57</v>
      </c>
      <c r="N139" s="73"/>
      <c r="O139" s="73"/>
      <c r="P139" s="66">
        <v>45167</v>
      </c>
      <c r="Q139" s="73"/>
      <c r="R139" s="76"/>
      <c r="S139" s="76"/>
      <c r="T139" s="73"/>
      <c r="U139" s="74">
        <v>1</v>
      </c>
      <c r="V139" s="70" t="s">
        <v>947</v>
      </c>
      <c r="W139" s="70" t="s">
        <v>948</v>
      </c>
      <c r="X139" s="70" t="s">
        <v>949</v>
      </c>
      <c r="Y139" s="70" t="s">
        <v>949</v>
      </c>
      <c r="Z139" s="65">
        <v>2</v>
      </c>
      <c r="AA139" s="100">
        <v>45231</v>
      </c>
      <c r="AB139" s="100">
        <v>45291</v>
      </c>
      <c r="AC139" s="65" t="s">
        <v>964</v>
      </c>
      <c r="AD139" s="65" t="s">
        <v>63</v>
      </c>
      <c r="AE139" s="92" t="s">
        <v>156</v>
      </c>
      <c r="AF139" s="111" t="str">
        <f t="shared" si="25"/>
        <v>C</v>
      </c>
      <c r="AG139" s="112">
        <f t="shared" si="18"/>
        <v>1</v>
      </c>
      <c r="AH139" s="113" t="s">
        <v>1171</v>
      </c>
      <c r="AI139" s="112">
        <v>1</v>
      </c>
      <c r="AJ139" s="113" t="s">
        <v>1172</v>
      </c>
      <c r="AK139" s="114">
        <v>45308</v>
      </c>
      <c r="AL139" s="115" t="s">
        <v>1173</v>
      </c>
      <c r="AM139" s="115"/>
      <c r="AN139" s="22">
        <f t="shared" si="19"/>
        <v>1</v>
      </c>
      <c r="AO139" s="22">
        <f t="shared" si="22"/>
        <v>0</v>
      </c>
      <c r="AP139" s="22">
        <f t="shared" si="23"/>
        <v>1</v>
      </c>
      <c r="AQ139" s="22">
        <f t="shared" si="20"/>
        <v>0</v>
      </c>
      <c r="AR139" s="22">
        <f t="shared" si="24"/>
        <v>1</v>
      </c>
      <c r="AS139" s="21">
        <f t="shared" si="21"/>
        <v>0</v>
      </c>
    </row>
    <row r="140" spans="1:45" ht="45" customHeight="1" x14ac:dyDescent="0.25">
      <c r="A140" s="71">
        <v>134</v>
      </c>
      <c r="B140" s="64">
        <v>1729</v>
      </c>
      <c r="C140" s="74"/>
      <c r="D140" s="74"/>
      <c r="E140" s="73" t="s">
        <v>775</v>
      </c>
      <c r="F140" s="72">
        <v>45047</v>
      </c>
      <c r="G140" s="65" t="s">
        <v>101</v>
      </c>
      <c r="H140" s="65"/>
      <c r="I140" s="65" t="s">
        <v>202</v>
      </c>
      <c r="J140" s="75" t="s">
        <v>456</v>
      </c>
      <c r="K140" s="68" t="s">
        <v>59</v>
      </c>
      <c r="L140" s="73"/>
      <c r="M140" s="73" t="s">
        <v>57</v>
      </c>
      <c r="N140" s="73"/>
      <c r="O140" s="73"/>
      <c r="P140" s="66">
        <v>45167</v>
      </c>
      <c r="Q140" s="73"/>
      <c r="R140" s="76"/>
      <c r="S140" s="76"/>
      <c r="T140" s="73"/>
      <c r="U140" s="74">
        <v>1</v>
      </c>
      <c r="V140" s="70" t="s">
        <v>947</v>
      </c>
      <c r="W140" s="70" t="s">
        <v>948</v>
      </c>
      <c r="X140" s="70" t="s">
        <v>950</v>
      </c>
      <c r="Y140" s="70" t="s">
        <v>950</v>
      </c>
      <c r="Z140" s="65">
        <v>2</v>
      </c>
      <c r="AA140" s="100">
        <v>45231</v>
      </c>
      <c r="AB140" s="100">
        <v>45291</v>
      </c>
      <c r="AC140" s="65" t="s">
        <v>349</v>
      </c>
      <c r="AD140" s="65" t="s">
        <v>63</v>
      </c>
      <c r="AE140" s="92" t="s">
        <v>156</v>
      </c>
      <c r="AF140" s="111" t="str">
        <f t="shared" si="25"/>
        <v>C</v>
      </c>
      <c r="AG140" s="112">
        <f t="shared" si="18"/>
        <v>1</v>
      </c>
      <c r="AH140" s="113" t="s">
        <v>1171</v>
      </c>
      <c r="AI140" s="112">
        <v>1</v>
      </c>
      <c r="AJ140" s="113" t="s">
        <v>1172</v>
      </c>
      <c r="AK140" s="114">
        <v>45308</v>
      </c>
      <c r="AL140" s="115" t="s">
        <v>1173</v>
      </c>
      <c r="AM140" s="115"/>
      <c r="AN140" s="22">
        <f t="shared" si="19"/>
        <v>1</v>
      </c>
      <c r="AO140" s="22">
        <f t="shared" si="22"/>
        <v>0</v>
      </c>
      <c r="AP140" s="22">
        <f t="shared" si="23"/>
        <v>1</v>
      </c>
      <c r="AQ140" s="22">
        <f t="shared" si="20"/>
        <v>0</v>
      </c>
      <c r="AR140" s="22">
        <f t="shared" si="24"/>
        <v>1</v>
      </c>
      <c r="AS140" s="21">
        <f t="shared" si="21"/>
        <v>0</v>
      </c>
    </row>
    <row r="141" spans="1:45" ht="45" customHeight="1" x14ac:dyDescent="0.25">
      <c r="A141" s="63">
        <v>135</v>
      </c>
      <c r="B141" s="64">
        <v>1730</v>
      </c>
      <c r="C141" s="74"/>
      <c r="D141" s="74"/>
      <c r="E141" s="73" t="s">
        <v>69</v>
      </c>
      <c r="F141" s="66">
        <v>45168</v>
      </c>
      <c r="G141" s="65" t="s">
        <v>101</v>
      </c>
      <c r="H141" s="65"/>
      <c r="I141" s="78" t="s">
        <v>42</v>
      </c>
      <c r="J141" s="75" t="s">
        <v>457</v>
      </c>
      <c r="K141" s="68" t="s">
        <v>37</v>
      </c>
      <c r="L141" s="73" t="s">
        <v>69</v>
      </c>
      <c r="M141" s="73" t="s">
        <v>57</v>
      </c>
      <c r="N141" s="73"/>
      <c r="O141" s="73"/>
      <c r="P141" s="66">
        <v>45168</v>
      </c>
      <c r="Q141" s="73"/>
      <c r="R141" s="76"/>
      <c r="S141" s="76"/>
      <c r="T141" s="73"/>
      <c r="U141" s="74">
        <v>1</v>
      </c>
      <c r="V141" s="70" t="s">
        <v>660</v>
      </c>
      <c r="W141" s="70" t="s">
        <v>661</v>
      </c>
      <c r="X141" s="70" t="s">
        <v>662</v>
      </c>
      <c r="Y141" s="70" t="s">
        <v>662</v>
      </c>
      <c r="Z141" s="65">
        <v>1</v>
      </c>
      <c r="AA141" s="100">
        <v>45170</v>
      </c>
      <c r="AB141" s="100">
        <v>45382</v>
      </c>
      <c r="AC141" s="65" t="s">
        <v>130</v>
      </c>
      <c r="AD141" s="65" t="s">
        <v>76</v>
      </c>
      <c r="AE141" s="93" t="s">
        <v>111</v>
      </c>
      <c r="AF141" s="111" t="str">
        <f t="shared" si="25"/>
        <v>A</v>
      </c>
      <c r="AG141" s="112">
        <f t="shared" si="18"/>
        <v>0</v>
      </c>
      <c r="AH141" s="113" t="s">
        <v>1210</v>
      </c>
      <c r="AI141" s="112">
        <v>0</v>
      </c>
      <c r="AJ141" s="113" t="s">
        <v>1211</v>
      </c>
      <c r="AK141" s="114">
        <v>45310</v>
      </c>
      <c r="AL141" s="115"/>
      <c r="AM141" s="115"/>
      <c r="AN141" s="22">
        <f t="shared" si="19"/>
        <v>0</v>
      </c>
      <c r="AO141" s="22">
        <f t="shared" si="22"/>
        <v>1</v>
      </c>
      <c r="AP141" s="22">
        <f t="shared" si="23"/>
        <v>0</v>
      </c>
      <c r="AQ141" s="22">
        <f t="shared" si="20"/>
        <v>0</v>
      </c>
      <c r="AR141" s="22">
        <f t="shared" si="24"/>
        <v>0</v>
      </c>
      <c r="AS141" s="21">
        <f t="shared" si="21"/>
        <v>0</v>
      </c>
    </row>
    <row r="142" spans="1:45" ht="45" customHeight="1" x14ac:dyDescent="0.25">
      <c r="A142" s="71">
        <v>136</v>
      </c>
      <c r="B142" s="64">
        <v>1731</v>
      </c>
      <c r="C142" s="74"/>
      <c r="D142" s="74"/>
      <c r="E142" s="73" t="s">
        <v>1525</v>
      </c>
      <c r="F142" s="72"/>
      <c r="G142" s="65" t="s">
        <v>101</v>
      </c>
      <c r="H142" s="65"/>
      <c r="I142" s="65" t="s">
        <v>201</v>
      </c>
      <c r="J142" s="75" t="s">
        <v>458</v>
      </c>
      <c r="K142" s="68" t="s">
        <v>37</v>
      </c>
      <c r="L142" s="68" t="s">
        <v>125</v>
      </c>
      <c r="M142" s="73" t="s">
        <v>57</v>
      </c>
      <c r="N142" s="73"/>
      <c r="O142" s="73"/>
      <c r="P142" s="66">
        <v>45169</v>
      </c>
      <c r="Q142" s="73"/>
      <c r="R142" s="76"/>
      <c r="S142" s="76"/>
      <c r="T142" s="73"/>
      <c r="U142" s="74">
        <v>1</v>
      </c>
      <c r="V142" s="70" t="s">
        <v>663</v>
      </c>
      <c r="W142" s="70" t="s">
        <v>665</v>
      </c>
      <c r="X142" s="70" t="s">
        <v>592</v>
      </c>
      <c r="Y142" s="70" t="s">
        <v>592</v>
      </c>
      <c r="Z142" s="65">
        <v>1</v>
      </c>
      <c r="AA142" s="100">
        <v>45170</v>
      </c>
      <c r="AB142" s="100">
        <v>45230</v>
      </c>
      <c r="AC142" s="65" t="s">
        <v>670</v>
      </c>
      <c r="AD142" s="65" t="s">
        <v>44</v>
      </c>
      <c r="AE142" s="93" t="s">
        <v>111</v>
      </c>
      <c r="AF142" s="111" t="str">
        <f t="shared" si="25"/>
        <v>C</v>
      </c>
      <c r="AG142" s="112">
        <f t="shared" si="18"/>
        <v>1</v>
      </c>
      <c r="AH142" s="113" t="s">
        <v>1212</v>
      </c>
      <c r="AI142" s="112">
        <v>1</v>
      </c>
      <c r="AJ142" s="113" t="s">
        <v>1213</v>
      </c>
      <c r="AK142" s="114" t="s">
        <v>1214</v>
      </c>
      <c r="AL142" s="115"/>
      <c r="AM142" s="115"/>
      <c r="AN142" s="22">
        <f t="shared" si="19"/>
        <v>1</v>
      </c>
      <c r="AO142" s="22">
        <f t="shared" si="22"/>
        <v>0</v>
      </c>
      <c r="AP142" s="22">
        <f t="shared" si="23"/>
        <v>1</v>
      </c>
      <c r="AQ142" s="22">
        <f t="shared" si="20"/>
        <v>0</v>
      </c>
      <c r="AR142" s="22">
        <f t="shared" si="24"/>
        <v>1</v>
      </c>
      <c r="AS142" s="21">
        <f t="shared" si="21"/>
        <v>0</v>
      </c>
    </row>
    <row r="143" spans="1:45" ht="45" customHeight="1" x14ac:dyDescent="0.25">
      <c r="A143" s="63">
        <v>137</v>
      </c>
      <c r="B143" s="64">
        <v>1731</v>
      </c>
      <c r="C143" s="74"/>
      <c r="D143" s="74"/>
      <c r="E143" s="73" t="s">
        <v>1525</v>
      </c>
      <c r="F143" s="72"/>
      <c r="G143" s="65" t="s">
        <v>101</v>
      </c>
      <c r="H143" s="65"/>
      <c r="I143" s="65" t="s">
        <v>201</v>
      </c>
      <c r="J143" s="75" t="s">
        <v>458</v>
      </c>
      <c r="K143" s="68" t="s">
        <v>37</v>
      </c>
      <c r="L143" s="68" t="s">
        <v>125</v>
      </c>
      <c r="M143" s="73" t="s">
        <v>57</v>
      </c>
      <c r="N143" s="73"/>
      <c r="O143" s="73"/>
      <c r="P143" s="66">
        <v>45169</v>
      </c>
      <c r="Q143" s="73"/>
      <c r="R143" s="76"/>
      <c r="S143" s="76"/>
      <c r="T143" s="73"/>
      <c r="U143" s="74">
        <v>2</v>
      </c>
      <c r="V143" s="70" t="s">
        <v>664</v>
      </c>
      <c r="W143" s="70" t="s">
        <v>666</v>
      </c>
      <c r="X143" s="70" t="s">
        <v>668</v>
      </c>
      <c r="Y143" s="70" t="s">
        <v>668</v>
      </c>
      <c r="Z143" s="65">
        <v>16</v>
      </c>
      <c r="AA143" s="100">
        <v>45170</v>
      </c>
      <c r="AB143" s="100">
        <v>45289</v>
      </c>
      <c r="AC143" s="65" t="s">
        <v>670</v>
      </c>
      <c r="AD143" s="65" t="s">
        <v>44</v>
      </c>
      <c r="AE143" s="93" t="s">
        <v>111</v>
      </c>
      <c r="AF143" s="111" t="str">
        <f t="shared" si="25"/>
        <v>C</v>
      </c>
      <c r="AG143" s="112">
        <f t="shared" si="18"/>
        <v>1</v>
      </c>
      <c r="AH143" s="113" t="s">
        <v>1215</v>
      </c>
      <c r="AI143" s="112">
        <v>1</v>
      </c>
      <c r="AJ143" s="113" t="s">
        <v>1216</v>
      </c>
      <c r="AK143" s="114">
        <v>45645</v>
      </c>
      <c r="AL143" s="115"/>
      <c r="AM143" s="115"/>
      <c r="AN143" s="22">
        <f t="shared" si="19"/>
        <v>1</v>
      </c>
      <c r="AO143" s="22">
        <f t="shared" si="22"/>
        <v>0</v>
      </c>
      <c r="AP143" s="22">
        <f t="shared" si="23"/>
        <v>1</v>
      </c>
      <c r="AQ143" s="22">
        <f t="shared" si="20"/>
        <v>0</v>
      </c>
      <c r="AR143" s="22">
        <f t="shared" si="24"/>
        <v>1</v>
      </c>
      <c r="AS143" s="21">
        <f t="shared" si="21"/>
        <v>0</v>
      </c>
    </row>
    <row r="144" spans="1:45" ht="45" customHeight="1" x14ac:dyDescent="0.25">
      <c r="A144" s="71">
        <v>138</v>
      </c>
      <c r="B144" s="64">
        <v>1731</v>
      </c>
      <c r="C144" s="74"/>
      <c r="D144" s="74"/>
      <c r="E144" s="73" t="s">
        <v>1525</v>
      </c>
      <c r="F144" s="72"/>
      <c r="G144" s="65" t="s">
        <v>101</v>
      </c>
      <c r="H144" s="65"/>
      <c r="I144" s="65" t="s">
        <v>201</v>
      </c>
      <c r="J144" s="75" t="s">
        <v>458</v>
      </c>
      <c r="K144" s="68" t="s">
        <v>37</v>
      </c>
      <c r="L144" s="68" t="s">
        <v>125</v>
      </c>
      <c r="M144" s="73" t="s">
        <v>57</v>
      </c>
      <c r="N144" s="73"/>
      <c r="O144" s="73"/>
      <c r="P144" s="66">
        <v>45169</v>
      </c>
      <c r="Q144" s="73"/>
      <c r="R144" s="76"/>
      <c r="S144" s="76"/>
      <c r="T144" s="73"/>
      <c r="U144" s="74">
        <v>3</v>
      </c>
      <c r="V144" s="70" t="s">
        <v>664</v>
      </c>
      <c r="W144" s="70" t="s">
        <v>667</v>
      </c>
      <c r="X144" s="70" t="s">
        <v>669</v>
      </c>
      <c r="Y144" s="70" t="s">
        <v>669</v>
      </c>
      <c r="Z144" s="65">
        <v>16</v>
      </c>
      <c r="AA144" s="100">
        <v>45170</v>
      </c>
      <c r="AB144" s="100">
        <v>45289</v>
      </c>
      <c r="AC144" s="65" t="s">
        <v>670</v>
      </c>
      <c r="AD144" s="65" t="s">
        <v>44</v>
      </c>
      <c r="AE144" s="93" t="s">
        <v>111</v>
      </c>
      <c r="AF144" s="111" t="str">
        <f t="shared" si="25"/>
        <v>C</v>
      </c>
      <c r="AG144" s="112">
        <f t="shared" si="18"/>
        <v>1</v>
      </c>
      <c r="AH144" s="113" t="s">
        <v>1217</v>
      </c>
      <c r="AI144" s="112">
        <v>1</v>
      </c>
      <c r="AJ144" s="113" t="s">
        <v>1216</v>
      </c>
      <c r="AK144" s="114">
        <v>45645</v>
      </c>
      <c r="AL144" s="115"/>
      <c r="AM144" s="115"/>
      <c r="AN144" s="22">
        <f t="shared" si="19"/>
        <v>1</v>
      </c>
      <c r="AO144" s="22">
        <f t="shared" si="22"/>
        <v>0</v>
      </c>
      <c r="AP144" s="22">
        <f t="shared" si="23"/>
        <v>1</v>
      </c>
      <c r="AQ144" s="22">
        <f t="shared" si="20"/>
        <v>0</v>
      </c>
      <c r="AR144" s="22">
        <f t="shared" si="24"/>
        <v>1</v>
      </c>
      <c r="AS144" s="21">
        <f t="shared" si="21"/>
        <v>0</v>
      </c>
    </row>
    <row r="145" spans="1:45" ht="45" customHeight="1" x14ac:dyDescent="0.25">
      <c r="A145" s="63">
        <v>139</v>
      </c>
      <c r="B145" s="64">
        <v>1732</v>
      </c>
      <c r="C145" s="74"/>
      <c r="D145" s="74"/>
      <c r="E145" s="73" t="s">
        <v>1525</v>
      </c>
      <c r="F145" s="72"/>
      <c r="G145" s="65" t="s">
        <v>100</v>
      </c>
      <c r="H145" s="65"/>
      <c r="I145" s="65" t="s">
        <v>201</v>
      </c>
      <c r="J145" s="75" t="s">
        <v>459</v>
      </c>
      <c r="K145" s="68" t="s">
        <v>37</v>
      </c>
      <c r="L145" s="68" t="s">
        <v>125</v>
      </c>
      <c r="M145" s="73" t="s">
        <v>57</v>
      </c>
      <c r="N145" s="73"/>
      <c r="O145" s="73"/>
      <c r="P145" s="66">
        <v>45169</v>
      </c>
      <c r="Q145" s="73"/>
      <c r="R145" s="76"/>
      <c r="S145" s="76"/>
      <c r="T145" s="73"/>
      <c r="U145" s="74">
        <v>1</v>
      </c>
      <c r="V145" s="70" t="s">
        <v>671</v>
      </c>
      <c r="W145" s="70" t="s">
        <v>672</v>
      </c>
      <c r="X145" s="70" t="s">
        <v>673</v>
      </c>
      <c r="Y145" s="70" t="s">
        <v>673</v>
      </c>
      <c r="Z145" s="65">
        <v>2</v>
      </c>
      <c r="AA145" s="100">
        <v>45170</v>
      </c>
      <c r="AB145" s="100">
        <v>45289</v>
      </c>
      <c r="AC145" s="65" t="s">
        <v>674</v>
      </c>
      <c r="AD145" s="65" t="s">
        <v>44</v>
      </c>
      <c r="AE145" s="92" t="s">
        <v>93</v>
      </c>
      <c r="AF145" s="111" t="str">
        <f t="shared" si="25"/>
        <v>C</v>
      </c>
      <c r="AG145" s="112">
        <f t="shared" si="18"/>
        <v>1</v>
      </c>
      <c r="AH145" s="113" t="s">
        <v>1197</v>
      </c>
      <c r="AI145" s="112">
        <v>1</v>
      </c>
      <c r="AJ145" s="113" t="s">
        <v>1198</v>
      </c>
      <c r="AK145" s="114">
        <v>45309</v>
      </c>
      <c r="AL145" s="115" t="s">
        <v>1199</v>
      </c>
      <c r="AM145" s="115" t="s">
        <v>848</v>
      </c>
      <c r="AN145" s="22">
        <f t="shared" si="19"/>
        <v>1</v>
      </c>
      <c r="AO145" s="22">
        <f t="shared" si="22"/>
        <v>0</v>
      </c>
      <c r="AP145" s="22">
        <f t="shared" si="23"/>
        <v>1</v>
      </c>
      <c r="AQ145" s="22">
        <f t="shared" si="20"/>
        <v>0</v>
      </c>
      <c r="AR145" s="22">
        <f t="shared" si="24"/>
        <v>1</v>
      </c>
      <c r="AS145" s="21">
        <f t="shared" si="21"/>
        <v>0</v>
      </c>
    </row>
    <row r="146" spans="1:45" ht="45" customHeight="1" x14ac:dyDescent="0.25">
      <c r="A146" s="71">
        <v>140</v>
      </c>
      <c r="B146" s="64">
        <v>1733</v>
      </c>
      <c r="C146" s="74"/>
      <c r="D146" s="74"/>
      <c r="E146" s="73" t="s">
        <v>1525</v>
      </c>
      <c r="F146" s="72"/>
      <c r="G146" s="65" t="s">
        <v>101</v>
      </c>
      <c r="H146" s="65"/>
      <c r="I146" s="65" t="s">
        <v>544</v>
      </c>
      <c r="J146" s="75" t="s">
        <v>460</v>
      </c>
      <c r="K146" s="68" t="s">
        <v>37</v>
      </c>
      <c r="L146" s="68" t="s">
        <v>125</v>
      </c>
      <c r="M146" s="73" t="s">
        <v>57</v>
      </c>
      <c r="N146" s="73"/>
      <c r="O146" s="73"/>
      <c r="P146" s="66">
        <v>45169</v>
      </c>
      <c r="Q146" s="73"/>
      <c r="R146" s="76"/>
      <c r="S146" s="76"/>
      <c r="T146" s="73"/>
      <c r="U146" s="74">
        <v>1</v>
      </c>
      <c r="V146" s="70" t="s">
        <v>1324</v>
      </c>
      <c r="W146" s="70" t="s">
        <v>1325</v>
      </c>
      <c r="X146" s="70" t="s">
        <v>1326</v>
      </c>
      <c r="Y146" s="70" t="s">
        <v>1326</v>
      </c>
      <c r="Z146" s="65">
        <v>1</v>
      </c>
      <c r="AA146" s="100">
        <v>45200</v>
      </c>
      <c r="AB146" s="100">
        <v>45657</v>
      </c>
      <c r="AC146" s="65" t="s">
        <v>776</v>
      </c>
      <c r="AD146" s="65" t="s">
        <v>85</v>
      </c>
      <c r="AE146" s="95" t="s">
        <v>97</v>
      </c>
      <c r="AF146" s="111" t="str">
        <f t="shared" si="25"/>
        <v>A</v>
      </c>
      <c r="AG146" s="112">
        <f t="shared" si="18"/>
        <v>0</v>
      </c>
      <c r="AH146" s="113" t="s">
        <v>1306</v>
      </c>
      <c r="AI146" s="112">
        <v>0</v>
      </c>
      <c r="AJ146" s="113" t="s">
        <v>1307</v>
      </c>
      <c r="AK146" s="114">
        <v>45313</v>
      </c>
      <c r="AL146" s="115" t="s">
        <v>855</v>
      </c>
      <c r="AM146" s="115"/>
      <c r="AN146" s="22">
        <f t="shared" si="19"/>
        <v>0</v>
      </c>
      <c r="AO146" s="22">
        <f t="shared" si="22"/>
        <v>1</v>
      </c>
      <c r="AP146" s="22">
        <f t="shared" si="23"/>
        <v>0</v>
      </c>
      <c r="AQ146" s="22">
        <f t="shared" si="20"/>
        <v>0</v>
      </c>
      <c r="AR146" s="22">
        <f t="shared" si="24"/>
        <v>0</v>
      </c>
      <c r="AS146" s="21">
        <f t="shared" si="21"/>
        <v>0</v>
      </c>
    </row>
    <row r="147" spans="1:45" ht="45" customHeight="1" x14ac:dyDescent="0.25">
      <c r="A147" s="63">
        <v>141</v>
      </c>
      <c r="B147" s="64">
        <v>1734</v>
      </c>
      <c r="C147" s="74"/>
      <c r="D147" s="74"/>
      <c r="E147" s="73" t="s">
        <v>1525</v>
      </c>
      <c r="F147" s="72"/>
      <c r="G147" s="65" t="s">
        <v>101</v>
      </c>
      <c r="H147" s="65"/>
      <c r="I147" s="65" t="s">
        <v>544</v>
      </c>
      <c r="J147" s="75" t="s">
        <v>461</v>
      </c>
      <c r="K147" s="68" t="s">
        <v>37</v>
      </c>
      <c r="L147" s="68" t="s">
        <v>125</v>
      </c>
      <c r="M147" s="73" t="s">
        <v>57</v>
      </c>
      <c r="N147" s="73"/>
      <c r="O147" s="73"/>
      <c r="P147" s="66">
        <v>45173</v>
      </c>
      <c r="Q147" s="73"/>
      <c r="R147" s="76"/>
      <c r="S147" s="76"/>
      <c r="T147" s="73"/>
      <c r="U147" s="74">
        <v>1</v>
      </c>
      <c r="V147" s="70" t="s">
        <v>951</v>
      </c>
      <c r="W147" s="70" t="s">
        <v>952</v>
      </c>
      <c r="X147" s="70" t="s">
        <v>953</v>
      </c>
      <c r="Y147" s="70" t="s">
        <v>953</v>
      </c>
      <c r="Z147" s="65">
        <v>1</v>
      </c>
      <c r="AA147" s="100">
        <v>45231</v>
      </c>
      <c r="AB147" s="100">
        <v>45382</v>
      </c>
      <c r="AC147" s="65" t="s">
        <v>397</v>
      </c>
      <c r="AD147" s="65" t="s">
        <v>85</v>
      </c>
      <c r="AE147" s="92" t="s">
        <v>98</v>
      </c>
      <c r="AF147" s="111" t="str">
        <f t="shared" si="25"/>
        <v>C</v>
      </c>
      <c r="AG147" s="112">
        <f t="shared" si="18"/>
        <v>1</v>
      </c>
      <c r="AH147" s="113" t="s">
        <v>1012</v>
      </c>
      <c r="AI147" s="112">
        <v>1</v>
      </c>
      <c r="AJ147" s="113" t="s">
        <v>1013</v>
      </c>
      <c r="AK147" s="114"/>
      <c r="AL147" s="115"/>
      <c r="AM147" s="115"/>
      <c r="AN147" s="22">
        <f t="shared" si="19"/>
        <v>0</v>
      </c>
      <c r="AO147" s="22">
        <f t="shared" si="22"/>
        <v>0</v>
      </c>
      <c r="AP147" s="22">
        <f t="shared" si="23"/>
        <v>1</v>
      </c>
      <c r="AQ147" s="22">
        <f t="shared" si="20"/>
        <v>0</v>
      </c>
      <c r="AR147" s="22">
        <f t="shared" si="24"/>
        <v>1</v>
      </c>
      <c r="AS147" s="21">
        <f t="shared" si="21"/>
        <v>0</v>
      </c>
    </row>
    <row r="148" spans="1:45" ht="45" customHeight="1" x14ac:dyDescent="0.25">
      <c r="A148" s="71">
        <v>142</v>
      </c>
      <c r="B148" s="64">
        <v>1735</v>
      </c>
      <c r="C148" s="74"/>
      <c r="D148" s="74"/>
      <c r="E148" s="73" t="s">
        <v>1525</v>
      </c>
      <c r="F148" s="72"/>
      <c r="G148" s="65" t="s">
        <v>45</v>
      </c>
      <c r="H148" s="65"/>
      <c r="I148" s="65" t="s">
        <v>544</v>
      </c>
      <c r="J148" s="75" t="s">
        <v>462</v>
      </c>
      <c r="K148" s="68" t="s">
        <v>37</v>
      </c>
      <c r="L148" s="68" t="s">
        <v>125</v>
      </c>
      <c r="M148" s="73" t="s">
        <v>57</v>
      </c>
      <c r="N148" s="73"/>
      <c r="O148" s="73"/>
      <c r="P148" s="66">
        <v>45173</v>
      </c>
      <c r="Q148" s="73"/>
      <c r="R148" s="76"/>
      <c r="S148" s="76"/>
      <c r="T148" s="73"/>
      <c r="U148" s="74"/>
      <c r="V148" s="70"/>
      <c r="W148" s="70" t="s">
        <v>249</v>
      </c>
      <c r="X148" s="70"/>
      <c r="Y148" s="70"/>
      <c r="Z148" s="65"/>
      <c r="AA148" s="100"/>
      <c r="AB148" s="100"/>
      <c r="AC148" s="65" t="s">
        <v>776</v>
      </c>
      <c r="AD148" s="65" t="s">
        <v>85</v>
      </c>
      <c r="AE148" s="94" t="s">
        <v>97</v>
      </c>
      <c r="AF148" s="111" t="str">
        <f t="shared" si="25"/>
        <v>A</v>
      </c>
      <c r="AG148" s="112">
        <f t="shared" si="18"/>
        <v>0</v>
      </c>
      <c r="AH148" s="113" t="s">
        <v>1328</v>
      </c>
      <c r="AI148" s="112">
        <v>0</v>
      </c>
      <c r="AJ148" s="113" t="s">
        <v>1327</v>
      </c>
      <c r="AK148" s="114">
        <v>45313</v>
      </c>
      <c r="AL148" s="115" t="s">
        <v>855</v>
      </c>
      <c r="AM148" s="115"/>
      <c r="AN148" s="22">
        <f t="shared" si="19"/>
        <v>0</v>
      </c>
      <c r="AO148" s="22">
        <f t="shared" si="22"/>
        <v>1</v>
      </c>
      <c r="AP148" s="22">
        <f t="shared" si="23"/>
        <v>0</v>
      </c>
      <c r="AQ148" s="22">
        <f t="shared" si="20"/>
        <v>0</v>
      </c>
      <c r="AR148" s="22">
        <f t="shared" si="24"/>
        <v>0</v>
      </c>
      <c r="AS148" s="21">
        <f t="shared" si="21"/>
        <v>1</v>
      </c>
    </row>
    <row r="149" spans="1:45" ht="45" customHeight="1" x14ac:dyDescent="0.25">
      <c r="A149" s="63">
        <v>143</v>
      </c>
      <c r="B149" s="64">
        <v>1736</v>
      </c>
      <c r="C149" s="74"/>
      <c r="D149" s="74"/>
      <c r="E149" s="73" t="s">
        <v>1525</v>
      </c>
      <c r="F149" s="72"/>
      <c r="G149" s="65" t="s">
        <v>101</v>
      </c>
      <c r="H149" s="65"/>
      <c r="I149" s="65" t="s">
        <v>544</v>
      </c>
      <c r="J149" s="75" t="s">
        <v>463</v>
      </c>
      <c r="K149" s="68" t="s">
        <v>37</v>
      </c>
      <c r="L149" s="68" t="s">
        <v>125</v>
      </c>
      <c r="M149" s="73" t="s">
        <v>57</v>
      </c>
      <c r="N149" s="73"/>
      <c r="O149" s="73"/>
      <c r="P149" s="66">
        <v>45173</v>
      </c>
      <c r="Q149" s="73"/>
      <c r="R149" s="76"/>
      <c r="S149" s="76"/>
      <c r="T149" s="73"/>
      <c r="U149" s="74">
        <v>1</v>
      </c>
      <c r="V149" s="70" t="s">
        <v>463</v>
      </c>
      <c r="W149" s="70" t="s">
        <v>777</v>
      </c>
      <c r="X149" s="70" t="s">
        <v>778</v>
      </c>
      <c r="Y149" s="70" t="s">
        <v>778</v>
      </c>
      <c r="Z149" s="65">
        <v>1</v>
      </c>
      <c r="AA149" s="100">
        <v>45200</v>
      </c>
      <c r="AB149" s="100">
        <v>45381</v>
      </c>
      <c r="AC149" s="65" t="s">
        <v>776</v>
      </c>
      <c r="AD149" s="65" t="s">
        <v>85</v>
      </c>
      <c r="AE149" s="93" t="s">
        <v>97</v>
      </c>
      <c r="AF149" s="111" t="str">
        <f t="shared" si="25"/>
        <v>A</v>
      </c>
      <c r="AG149" s="112">
        <f t="shared" si="18"/>
        <v>0</v>
      </c>
      <c r="AH149" s="113" t="s">
        <v>1308</v>
      </c>
      <c r="AI149" s="112">
        <v>0</v>
      </c>
      <c r="AJ149" s="113" t="s">
        <v>1309</v>
      </c>
      <c r="AK149" s="114">
        <v>45313</v>
      </c>
      <c r="AL149" s="115" t="s">
        <v>855</v>
      </c>
      <c r="AM149" s="115"/>
      <c r="AN149" s="22">
        <f t="shared" si="19"/>
        <v>0</v>
      </c>
      <c r="AO149" s="22">
        <f t="shared" si="22"/>
        <v>1</v>
      </c>
      <c r="AP149" s="22">
        <f t="shared" si="23"/>
        <v>0</v>
      </c>
      <c r="AQ149" s="22">
        <f t="shared" si="20"/>
        <v>0</v>
      </c>
      <c r="AR149" s="22">
        <f t="shared" si="24"/>
        <v>0</v>
      </c>
      <c r="AS149" s="21">
        <f t="shared" si="21"/>
        <v>0</v>
      </c>
    </row>
    <row r="150" spans="1:45" ht="45" customHeight="1" x14ac:dyDescent="0.25">
      <c r="A150" s="71">
        <v>144</v>
      </c>
      <c r="B150" s="64">
        <v>1737</v>
      </c>
      <c r="C150" s="74"/>
      <c r="D150" s="74"/>
      <c r="E150" s="73" t="s">
        <v>1525</v>
      </c>
      <c r="F150" s="72"/>
      <c r="G150" s="65" t="s">
        <v>45</v>
      </c>
      <c r="H150" s="65"/>
      <c r="I150" s="65" t="s">
        <v>544</v>
      </c>
      <c r="J150" s="75" t="s">
        <v>464</v>
      </c>
      <c r="K150" s="68" t="s">
        <v>37</v>
      </c>
      <c r="L150" s="68" t="s">
        <v>125</v>
      </c>
      <c r="M150" s="73" t="s">
        <v>57</v>
      </c>
      <c r="N150" s="73"/>
      <c r="O150" s="73"/>
      <c r="P150" s="66">
        <v>45173</v>
      </c>
      <c r="Q150" s="73"/>
      <c r="R150" s="76"/>
      <c r="S150" s="76"/>
      <c r="T150" s="73"/>
      <c r="U150" s="74">
        <v>1</v>
      </c>
      <c r="V150" s="70" t="s">
        <v>464</v>
      </c>
      <c r="W150" s="70" t="s">
        <v>779</v>
      </c>
      <c r="X150" s="70" t="s">
        <v>782</v>
      </c>
      <c r="Y150" s="70" t="s">
        <v>782</v>
      </c>
      <c r="Z150" s="65">
        <v>1</v>
      </c>
      <c r="AA150" s="100">
        <v>45200</v>
      </c>
      <c r="AB150" s="100">
        <v>45412</v>
      </c>
      <c r="AC150" s="65" t="s">
        <v>776</v>
      </c>
      <c r="AD150" s="65" t="s">
        <v>85</v>
      </c>
      <c r="AE150" s="93" t="s">
        <v>97</v>
      </c>
      <c r="AF150" s="111" t="str">
        <f t="shared" si="25"/>
        <v>A</v>
      </c>
      <c r="AG150" s="112">
        <f t="shared" si="18"/>
        <v>0</v>
      </c>
      <c r="AH150" s="113" t="s">
        <v>1308</v>
      </c>
      <c r="AI150" s="112">
        <v>0</v>
      </c>
      <c r="AJ150" s="113" t="s">
        <v>1309</v>
      </c>
      <c r="AK150" s="114">
        <v>45313</v>
      </c>
      <c r="AL150" s="115" t="s">
        <v>855</v>
      </c>
      <c r="AM150" s="115"/>
      <c r="AN150" s="22">
        <f t="shared" si="19"/>
        <v>0</v>
      </c>
      <c r="AO150" s="22">
        <f t="shared" si="22"/>
        <v>1</v>
      </c>
      <c r="AP150" s="22">
        <f t="shared" si="23"/>
        <v>0</v>
      </c>
      <c r="AQ150" s="22">
        <f t="shared" si="20"/>
        <v>0</v>
      </c>
      <c r="AR150" s="22">
        <f t="shared" si="24"/>
        <v>0</v>
      </c>
      <c r="AS150" s="21">
        <f t="shared" si="21"/>
        <v>0</v>
      </c>
    </row>
    <row r="151" spans="1:45" ht="45" customHeight="1" x14ac:dyDescent="0.25">
      <c r="A151" s="63">
        <v>145</v>
      </c>
      <c r="B151" s="64">
        <v>1737</v>
      </c>
      <c r="C151" s="74"/>
      <c r="D151" s="74"/>
      <c r="E151" s="73" t="s">
        <v>1525</v>
      </c>
      <c r="F151" s="72"/>
      <c r="G151" s="65" t="s">
        <v>45</v>
      </c>
      <c r="H151" s="65"/>
      <c r="I151" s="65" t="s">
        <v>544</v>
      </c>
      <c r="J151" s="75" t="s">
        <v>464</v>
      </c>
      <c r="K151" s="68" t="s">
        <v>37</v>
      </c>
      <c r="L151" s="68" t="s">
        <v>125</v>
      </c>
      <c r="M151" s="73" t="s">
        <v>57</v>
      </c>
      <c r="N151" s="73"/>
      <c r="O151" s="73"/>
      <c r="P151" s="66">
        <v>45173</v>
      </c>
      <c r="Q151" s="73"/>
      <c r="R151" s="76"/>
      <c r="S151" s="76"/>
      <c r="T151" s="73"/>
      <c r="U151" s="74">
        <v>2</v>
      </c>
      <c r="V151" s="70" t="s">
        <v>464</v>
      </c>
      <c r="W151" s="70" t="s">
        <v>780</v>
      </c>
      <c r="X151" s="70" t="s">
        <v>783</v>
      </c>
      <c r="Y151" s="70" t="s">
        <v>783</v>
      </c>
      <c r="Z151" s="65">
        <v>1</v>
      </c>
      <c r="AA151" s="100">
        <v>45200</v>
      </c>
      <c r="AB151" s="100">
        <v>45412</v>
      </c>
      <c r="AC151" s="65" t="s">
        <v>776</v>
      </c>
      <c r="AD151" s="65" t="s">
        <v>85</v>
      </c>
      <c r="AE151" s="93" t="s">
        <v>97</v>
      </c>
      <c r="AF151" s="111" t="str">
        <f t="shared" si="25"/>
        <v>C</v>
      </c>
      <c r="AG151" s="112">
        <f t="shared" si="18"/>
        <v>1</v>
      </c>
      <c r="AH151" s="113" t="s">
        <v>1310</v>
      </c>
      <c r="AI151" s="112">
        <v>1</v>
      </c>
      <c r="AJ151" s="113" t="s">
        <v>1311</v>
      </c>
      <c r="AK151" s="114">
        <v>45313</v>
      </c>
      <c r="AL151" s="115" t="s">
        <v>1312</v>
      </c>
      <c r="AM151" s="115"/>
      <c r="AN151" s="22">
        <f t="shared" si="19"/>
        <v>0</v>
      </c>
      <c r="AO151" s="22">
        <f t="shared" si="22"/>
        <v>0</v>
      </c>
      <c r="AP151" s="22">
        <f t="shared" si="23"/>
        <v>1</v>
      </c>
      <c r="AQ151" s="22">
        <f t="shared" si="20"/>
        <v>0</v>
      </c>
      <c r="AR151" s="22">
        <f t="shared" si="24"/>
        <v>1</v>
      </c>
      <c r="AS151" s="21">
        <f t="shared" si="21"/>
        <v>0</v>
      </c>
    </row>
    <row r="152" spans="1:45" ht="45" customHeight="1" x14ac:dyDescent="0.25">
      <c r="A152" s="71">
        <v>146</v>
      </c>
      <c r="B152" s="64">
        <v>1737</v>
      </c>
      <c r="C152" s="74"/>
      <c r="D152" s="74"/>
      <c r="E152" s="73" t="s">
        <v>1525</v>
      </c>
      <c r="F152" s="72"/>
      <c r="G152" s="65" t="s">
        <v>45</v>
      </c>
      <c r="H152" s="65"/>
      <c r="I152" s="65" t="s">
        <v>544</v>
      </c>
      <c r="J152" s="75" t="s">
        <v>464</v>
      </c>
      <c r="K152" s="68" t="s">
        <v>37</v>
      </c>
      <c r="L152" s="68" t="s">
        <v>125</v>
      </c>
      <c r="M152" s="73" t="s">
        <v>57</v>
      </c>
      <c r="N152" s="73"/>
      <c r="O152" s="73"/>
      <c r="P152" s="66">
        <v>45173</v>
      </c>
      <c r="Q152" s="73"/>
      <c r="R152" s="76"/>
      <c r="S152" s="76"/>
      <c r="T152" s="73"/>
      <c r="U152" s="74">
        <v>3</v>
      </c>
      <c r="V152" s="70" t="s">
        <v>464</v>
      </c>
      <c r="W152" s="70" t="s">
        <v>781</v>
      </c>
      <c r="X152" s="70" t="s">
        <v>784</v>
      </c>
      <c r="Y152" s="70" t="s">
        <v>784</v>
      </c>
      <c r="Z152" s="65">
        <v>1</v>
      </c>
      <c r="AA152" s="100">
        <v>45200</v>
      </c>
      <c r="AB152" s="100">
        <v>45412</v>
      </c>
      <c r="AC152" s="65" t="s">
        <v>776</v>
      </c>
      <c r="AD152" s="65" t="s">
        <v>85</v>
      </c>
      <c r="AE152" s="93" t="s">
        <v>97</v>
      </c>
      <c r="AF152" s="111" t="str">
        <f t="shared" si="25"/>
        <v>C</v>
      </c>
      <c r="AG152" s="112">
        <f t="shared" si="18"/>
        <v>1</v>
      </c>
      <c r="AH152" s="113" t="s">
        <v>1310</v>
      </c>
      <c r="AI152" s="112">
        <v>1</v>
      </c>
      <c r="AJ152" s="113" t="s">
        <v>1313</v>
      </c>
      <c r="AK152" s="114">
        <v>45313</v>
      </c>
      <c r="AL152" s="115" t="s">
        <v>1314</v>
      </c>
      <c r="AM152" s="115"/>
      <c r="AN152" s="22">
        <f t="shared" si="19"/>
        <v>0</v>
      </c>
      <c r="AO152" s="22">
        <f t="shared" si="22"/>
        <v>0</v>
      </c>
      <c r="AP152" s="22">
        <f t="shared" si="23"/>
        <v>1</v>
      </c>
      <c r="AQ152" s="22">
        <f t="shared" si="20"/>
        <v>0</v>
      </c>
      <c r="AR152" s="22">
        <f t="shared" si="24"/>
        <v>1</v>
      </c>
      <c r="AS152" s="21">
        <f t="shared" si="21"/>
        <v>0</v>
      </c>
    </row>
    <row r="153" spans="1:45" ht="45" customHeight="1" x14ac:dyDescent="0.25">
      <c r="A153" s="63">
        <v>147</v>
      </c>
      <c r="B153" s="64">
        <v>1738</v>
      </c>
      <c r="C153" s="74"/>
      <c r="D153" s="74"/>
      <c r="E153" s="73" t="s">
        <v>1525</v>
      </c>
      <c r="F153" s="72"/>
      <c r="G153" s="65" t="s">
        <v>101</v>
      </c>
      <c r="H153" s="65"/>
      <c r="I153" s="73" t="s">
        <v>58</v>
      </c>
      <c r="J153" s="75" t="s">
        <v>465</v>
      </c>
      <c r="K153" s="68" t="s">
        <v>37</v>
      </c>
      <c r="L153" s="68" t="s">
        <v>125</v>
      </c>
      <c r="M153" s="73" t="s">
        <v>57</v>
      </c>
      <c r="N153" s="73"/>
      <c r="O153" s="73"/>
      <c r="P153" s="66">
        <v>45173</v>
      </c>
      <c r="Q153" s="73"/>
      <c r="R153" s="76"/>
      <c r="S153" s="76"/>
      <c r="T153" s="73"/>
      <c r="U153" s="74">
        <v>1</v>
      </c>
      <c r="V153" s="70" t="s">
        <v>465</v>
      </c>
      <c r="W153" s="70" t="s">
        <v>785</v>
      </c>
      <c r="X153" s="70" t="s">
        <v>786</v>
      </c>
      <c r="Y153" s="70" t="s">
        <v>786</v>
      </c>
      <c r="Z153" s="65">
        <v>1</v>
      </c>
      <c r="AA153" s="100">
        <v>45200</v>
      </c>
      <c r="AB153" s="100">
        <v>45382</v>
      </c>
      <c r="AC153" s="65" t="s">
        <v>776</v>
      </c>
      <c r="AD153" s="65" t="s">
        <v>85</v>
      </c>
      <c r="AE153" s="93" t="s">
        <v>97</v>
      </c>
      <c r="AF153" s="111" t="str">
        <f t="shared" si="25"/>
        <v>A</v>
      </c>
      <c r="AG153" s="112">
        <f t="shared" si="18"/>
        <v>0</v>
      </c>
      <c r="AH153" s="113" t="s">
        <v>1308</v>
      </c>
      <c r="AI153" s="112">
        <v>0</v>
      </c>
      <c r="AJ153" s="113" t="s">
        <v>1315</v>
      </c>
      <c r="AK153" s="114">
        <v>45313</v>
      </c>
      <c r="AL153" s="115" t="s">
        <v>855</v>
      </c>
      <c r="AM153" s="115"/>
      <c r="AN153" s="22">
        <f t="shared" si="19"/>
        <v>0</v>
      </c>
      <c r="AO153" s="22">
        <f t="shared" si="22"/>
        <v>1</v>
      </c>
      <c r="AP153" s="22">
        <f t="shared" si="23"/>
        <v>0</v>
      </c>
      <c r="AQ153" s="22">
        <f t="shared" si="20"/>
        <v>0</v>
      </c>
      <c r="AR153" s="22">
        <f t="shared" si="24"/>
        <v>0</v>
      </c>
      <c r="AS153" s="21">
        <f t="shared" si="21"/>
        <v>0</v>
      </c>
    </row>
    <row r="154" spans="1:45" ht="45" customHeight="1" x14ac:dyDescent="0.25">
      <c r="A154" s="71">
        <v>148</v>
      </c>
      <c r="B154" s="64">
        <v>1739</v>
      </c>
      <c r="C154" s="74"/>
      <c r="D154" s="74"/>
      <c r="E154" s="73" t="s">
        <v>1525</v>
      </c>
      <c r="F154" s="72"/>
      <c r="G154" s="65" t="s">
        <v>101</v>
      </c>
      <c r="H154" s="65"/>
      <c r="I154" s="73" t="s">
        <v>58</v>
      </c>
      <c r="J154" s="75" t="s">
        <v>466</v>
      </c>
      <c r="K154" s="68" t="s">
        <v>37</v>
      </c>
      <c r="L154" s="68" t="s">
        <v>125</v>
      </c>
      <c r="M154" s="73" t="s">
        <v>57</v>
      </c>
      <c r="N154" s="73"/>
      <c r="O154" s="73"/>
      <c r="P154" s="66">
        <v>45173</v>
      </c>
      <c r="Q154" s="73"/>
      <c r="R154" s="76"/>
      <c r="S154" s="76"/>
      <c r="T154" s="73"/>
      <c r="U154" s="74"/>
      <c r="V154" s="70"/>
      <c r="W154" s="70" t="s">
        <v>249</v>
      </c>
      <c r="X154" s="70"/>
      <c r="Y154" s="70"/>
      <c r="Z154" s="65"/>
      <c r="AA154" s="100"/>
      <c r="AB154" s="100"/>
      <c r="AC154" s="65" t="s">
        <v>776</v>
      </c>
      <c r="AD154" s="65" t="s">
        <v>85</v>
      </c>
      <c r="AE154" s="94" t="s">
        <v>97</v>
      </c>
      <c r="AF154" s="111" t="str">
        <f t="shared" si="25"/>
        <v>A</v>
      </c>
      <c r="AG154" s="112">
        <f t="shared" si="18"/>
        <v>0</v>
      </c>
      <c r="AH154" s="113" t="s">
        <v>1308</v>
      </c>
      <c r="AI154" s="112">
        <v>0</v>
      </c>
      <c r="AJ154" s="113" t="s">
        <v>1315</v>
      </c>
      <c r="AK154" s="114">
        <v>45313</v>
      </c>
      <c r="AL154" s="115" t="s">
        <v>855</v>
      </c>
      <c r="AM154" s="115"/>
      <c r="AN154" s="22">
        <f t="shared" si="19"/>
        <v>0</v>
      </c>
      <c r="AO154" s="22">
        <f t="shared" si="22"/>
        <v>1</v>
      </c>
      <c r="AP154" s="22">
        <f t="shared" si="23"/>
        <v>0</v>
      </c>
      <c r="AQ154" s="22">
        <f t="shared" si="20"/>
        <v>0</v>
      </c>
      <c r="AR154" s="22">
        <f t="shared" si="24"/>
        <v>0</v>
      </c>
      <c r="AS154" s="21">
        <f t="shared" si="21"/>
        <v>1</v>
      </c>
    </row>
    <row r="155" spans="1:45" ht="45" customHeight="1" x14ac:dyDescent="0.25">
      <c r="A155" s="63">
        <v>149</v>
      </c>
      <c r="B155" s="64">
        <v>1740</v>
      </c>
      <c r="C155" s="74"/>
      <c r="D155" s="74"/>
      <c r="E155" s="73" t="s">
        <v>1525</v>
      </c>
      <c r="F155" s="72"/>
      <c r="G155" s="65" t="s">
        <v>101</v>
      </c>
      <c r="H155" s="65"/>
      <c r="I155" s="73" t="s">
        <v>58</v>
      </c>
      <c r="J155" s="75" t="s">
        <v>467</v>
      </c>
      <c r="K155" s="68" t="s">
        <v>37</v>
      </c>
      <c r="L155" s="68" t="s">
        <v>125</v>
      </c>
      <c r="M155" s="73" t="s">
        <v>57</v>
      </c>
      <c r="N155" s="73"/>
      <c r="O155" s="73"/>
      <c r="P155" s="66">
        <v>45173</v>
      </c>
      <c r="Q155" s="73"/>
      <c r="R155" s="76"/>
      <c r="S155" s="76"/>
      <c r="T155" s="73"/>
      <c r="U155" s="74">
        <v>1</v>
      </c>
      <c r="V155" s="70" t="s">
        <v>467</v>
      </c>
      <c r="W155" s="70" t="s">
        <v>787</v>
      </c>
      <c r="X155" s="70" t="s">
        <v>788</v>
      </c>
      <c r="Y155" s="70" t="s">
        <v>788</v>
      </c>
      <c r="Z155" s="65">
        <v>1</v>
      </c>
      <c r="AA155" s="100">
        <v>45231</v>
      </c>
      <c r="AB155" s="100">
        <v>45322</v>
      </c>
      <c r="AC155" s="65" t="s">
        <v>776</v>
      </c>
      <c r="AD155" s="65" t="s">
        <v>85</v>
      </c>
      <c r="AE155" s="93" t="s">
        <v>97</v>
      </c>
      <c r="AF155" s="111" t="str">
        <f t="shared" si="25"/>
        <v>A</v>
      </c>
      <c r="AG155" s="112">
        <f t="shared" si="18"/>
        <v>0</v>
      </c>
      <c r="AH155" s="113" t="s">
        <v>1308</v>
      </c>
      <c r="AI155" s="112">
        <v>0</v>
      </c>
      <c r="AJ155" s="113" t="s">
        <v>1315</v>
      </c>
      <c r="AK155" s="114">
        <v>45313</v>
      </c>
      <c r="AL155" s="115" t="s">
        <v>855</v>
      </c>
      <c r="AM155" s="115"/>
      <c r="AN155" s="22">
        <f t="shared" si="19"/>
        <v>0</v>
      </c>
      <c r="AO155" s="22">
        <f t="shared" si="22"/>
        <v>1</v>
      </c>
      <c r="AP155" s="22">
        <f t="shared" si="23"/>
        <v>0</v>
      </c>
      <c r="AQ155" s="22">
        <f t="shared" si="20"/>
        <v>0</v>
      </c>
      <c r="AR155" s="22">
        <f t="shared" si="24"/>
        <v>0</v>
      </c>
      <c r="AS155" s="21">
        <f t="shared" si="21"/>
        <v>0</v>
      </c>
    </row>
    <row r="156" spans="1:45" ht="45" customHeight="1" x14ac:dyDescent="0.25">
      <c r="A156" s="71">
        <v>150</v>
      </c>
      <c r="B156" s="64">
        <v>1741</v>
      </c>
      <c r="C156" s="74"/>
      <c r="D156" s="74"/>
      <c r="E156" s="73" t="s">
        <v>1525</v>
      </c>
      <c r="F156" s="72"/>
      <c r="G156" s="65" t="s">
        <v>101</v>
      </c>
      <c r="H156" s="65"/>
      <c r="I156" s="73" t="s">
        <v>58</v>
      </c>
      <c r="J156" s="75" t="s">
        <v>468</v>
      </c>
      <c r="K156" s="68" t="s">
        <v>37</v>
      </c>
      <c r="L156" s="68" t="s">
        <v>125</v>
      </c>
      <c r="M156" s="73" t="s">
        <v>57</v>
      </c>
      <c r="N156" s="73"/>
      <c r="O156" s="73"/>
      <c r="P156" s="66">
        <v>45173</v>
      </c>
      <c r="Q156" s="73"/>
      <c r="R156" s="76"/>
      <c r="S156" s="76"/>
      <c r="T156" s="73"/>
      <c r="U156" s="74"/>
      <c r="V156" s="70"/>
      <c r="W156" s="70" t="s">
        <v>249</v>
      </c>
      <c r="X156" s="70"/>
      <c r="Y156" s="70"/>
      <c r="Z156" s="65"/>
      <c r="AA156" s="100"/>
      <c r="AB156" s="100"/>
      <c r="AC156" s="65" t="s">
        <v>776</v>
      </c>
      <c r="AD156" s="65" t="s">
        <v>85</v>
      </c>
      <c r="AE156" s="94" t="s">
        <v>97</v>
      </c>
      <c r="AF156" s="111" t="str">
        <f t="shared" si="25"/>
        <v>A</v>
      </c>
      <c r="AG156" s="112">
        <f t="shared" si="18"/>
        <v>0</v>
      </c>
      <c r="AH156" s="113" t="s">
        <v>1308</v>
      </c>
      <c r="AI156" s="112">
        <v>0</v>
      </c>
      <c r="AJ156" s="113" t="s">
        <v>1315</v>
      </c>
      <c r="AK156" s="114">
        <v>45313</v>
      </c>
      <c r="AL156" s="115" t="s">
        <v>855</v>
      </c>
      <c r="AM156" s="115"/>
      <c r="AN156" s="22">
        <f t="shared" si="19"/>
        <v>0</v>
      </c>
      <c r="AO156" s="22">
        <f t="shared" si="22"/>
        <v>1</v>
      </c>
      <c r="AP156" s="22">
        <f t="shared" si="23"/>
        <v>0</v>
      </c>
      <c r="AQ156" s="22">
        <f t="shared" si="20"/>
        <v>0</v>
      </c>
      <c r="AR156" s="22">
        <f t="shared" si="24"/>
        <v>0</v>
      </c>
      <c r="AS156" s="21">
        <f t="shared" si="21"/>
        <v>1</v>
      </c>
    </row>
    <row r="157" spans="1:45" ht="45" customHeight="1" x14ac:dyDescent="0.25">
      <c r="A157" s="63">
        <v>151</v>
      </c>
      <c r="B157" s="64">
        <v>1742</v>
      </c>
      <c r="C157" s="74"/>
      <c r="D157" s="74"/>
      <c r="E157" s="73" t="s">
        <v>1525</v>
      </c>
      <c r="F157" s="72"/>
      <c r="G157" s="65" t="s">
        <v>101</v>
      </c>
      <c r="H157" s="65"/>
      <c r="I157" s="73" t="s">
        <v>58</v>
      </c>
      <c r="J157" s="75" t="s">
        <v>469</v>
      </c>
      <c r="K157" s="68" t="s">
        <v>37</v>
      </c>
      <c r="L157" s="68" t="s">
        <v>125</v>
      </c>
      <c r="M157" s="73" t="s">
        <v>57</v>
      </c>
      <c r="N157" s="73"/>
      <c r="O157" s="73"/>
      <c r="P157" s="66">
        <v>45173</v>
      </c>
      <c r="Q157" s="73"/>
      <c r="R157" s="76"/>
      <c r="S157" s="76"/>
      <c r="T157" s="73"/>
      <c r="U157" s="74">
        <v>1</v>
      </c>
      <c r="V157" s="70" t="s">
        <v>954</v>
      </c>
      <c r="W157" s="70" t="s">
        <v>955</v>
      </c>
      <c r="X157" s="70" t="s">
        <v>957</v>
      </c>
      <c r="Y157" s="70" t="s">
        <v>957</v>
      </c>
      <c r="Z157" s="65">
        <v>1</v>
      </c>
      <c r="AA157" s="100">
        <v>45231</v>
      </c>
      <c r="AB157" s="100">
        <v>45381</v>
      </c>
      <c r="AC157" s="65" t="s">
        <v>776</v>
      </c>
      <c r="AD157" s="65" t="s">
        <v>85</v>
      </c>
      <c r="AE157" s="93" t="s">
        <v>97</v>
      </c>
      <c r="AF157" s="111" t="str">
        <f t="shared" si="25"/>
        <v>A</v>
      </c>
      <c r="AG157" s="112">
        <f t="shared" si="18"/>
        <v>0</v>
      </c>
      <c r="AH157" s="113" t="s">
        <v>1308</v>
      </c>
      <c r="AI157" s="112">
        <v>0</v>
      </c>
      <c r="AJ157" s="113" t="s">
        <v>1315</v>
      </c>
      <c r="AK157" s="114">
        <v>45313</v>
      </c>
      <c r="AL157" s="115" t="s">
        <v>855</v>
      </c>
      <c r="AM157" s="115"/>
      <c r="AN157" s="22">
        <f t="shared" si="19"/>
        <v>0</v>
      </c>
      <c r="AO157" s="22">
        <f t="shared" si="22"/>
        <v>1</v>
      </c>
      <c r="AP157" s="22">
        <f t="shared" si="23"/>
        <v>0</v>
      </c>
      <c r="AQ157" s="22">
        <f t="shared" si="20"/>
        <v>0</v>
      </c>
      <c r="AR157" s="22">
        <f t="shared" si="24"/>
        <v>0</v>
      </c>
      <c r="AS157" s="21">
        <f t="shared" si="21"/>
        <v>0</v>
      </c>
    </row>
    <row r="158" spans="1:45" ht="45" customHeight="1" x14ac:dyDescent="0.25">
      <c r="A158" s="71">
        <v>152</v>
      </c>
      <c r="B158" s="64">
        <v>1742</v>
      </c>
      <c r="C158" s="74"/>
      <c r="D158" s="74"/>
      <c r="E158" s="73" t="s">
        <v>1525</v>
      </c>
      <c r="F158" s="72"/>
      <c r="G158" s="65" t="s">
        <v>101</v>
      </c>
      <c r="H158" s="65"/>
      <c r="I158" s="73" t="s">
        <v>58</v>
      </c>
      <c r="J158" s="75" t="s">
        <v>469</v>
      </c>
      <c r="K158" s="68" t="s">
        <v>37</v>
      </c>
      <c r="L158" s="68" t="s">
        <v>125</v>
      </c>
      <c r="M158" s="73" t="s">
        <v>57</v>
      </c>
      <c r="N158" s="73"/>
      <c r="O158" s="73"/>
      <c r="P158" s="66">
        <v>45173</v>
      </c>
      <c r="Q158" s="73"/>
      <c r="R158" s="76"/>
      <c r="S158" s="76"/>
      <c r="T158" s="73"/>
      <c r="U158" s="74">
        <v>2</v>
      </c>
      <c r="V158" s="70" t="s">
        <v>954</v>
      </c>
      <c r="W158" s="70" t="s">
        <v>956</v>
      </c>
      <c r="X158" s="70" t="s">
        <v>958</v>
      </c>
      <c r="Y158" s="70" t="s">
        <v>958</v>
      </c>
      <c r="Z158" s="65">
        <v>1</v>
      </c>
      <c r="AA158" s="100">
        <v>45231</v>
      </c>
      <c r="AB158" s="100">
        <v>45351</v>
      </c>
      <c r="AC158" s="65" t="s">
        <v>776</v>
      </c>
      <c r="AD158" s="65" t="s">
        <v>85</v>
      </c>
      <c r="AE158" s="93" t="s">
        <v>97</v>
      </c>
      <c r="AF158" s="111" t="str">
        <f t="shared" si="25"/>
        <v>A</v>
      </c>
      <c r="AG158" s="112">
        <f t="shared" si="18"/>
        <v>0</v>
      </c>
      <c r="AH158" s="113" t="s">
        <v>1308</v>
      </c>
      <c r="AI158" s="112">
        <v>0</v>
      </c>
      <c r="AJ158" s="113" t="s">
        <v>1315</v>
      </c>
      <c r="AK158" s="114">
        <v>45313</v>
      </c>
      <c r="AL158" s="115" t="s">
        <v>855</v>
      </c>
      <c r="AM158" s="115"/>
      <c r="AN158" s="22">
        <f t="shared" si="19"/>
        <v>0</v>
      </c>
      <c r="AO158" s="22">
        <f t="shared" si="22"/>
        <v>1</v>
      </c>
      <c r="AP158" s="22">
        <f t="shared" si="23"/>
        <v>0</v>
      </c>
      <c r="AQ158" s="22">
        <f t="shared" si="20"/>
        <v>0</v>
      </c>
      <c r="AR158" s="22">
        <f t="shared" si="24"/>
        <v>0</v>
      </c>
      <c r="AS158" s="21">
        <f t="shared" si="21"/>
        <v>0</v>
      </c>
    </row>
    <row r="159" spans="1:45" ht="45" customHeight="1" x14ac:dyDescent="0.25">
      <c r="A159" s="63">
        <v>153</v>
      </c>
      <c r="B159" s="64">
        <v>1743</v>
      </c>
      <c r="C159" s="74"/>
      <c r="D159" s="74"/>
      <c r="E159" s="73" t="s">
        <v>1525</v>
      </c>
      <c r="F159" s="72"/>
      <c r="G159" s="65" t="s">
        <v>101</v>
      </c>
      <c r="H159" s="65"/>
      <c r="I159" s="73" t="s">
        <v>58</v>
      </c>
      <c r="J159" s="75" t="s">
        <v>470</v>
      </c>
      <c r="K159" s="68" t="s">
        <v>37</v>
      </c>
      <c r="L159" s="68" t="s">
        <v>125</v>
      </c>
      <c r="M159" s="73" t="s">
        <v>57</v>
      </c>
      <c r="N159" s="73"/>
      <c r="O159" s="73"/>
      <c r="P159" s="66">
        <v>45173</v>
      </c>
      <c r="Q159" s="73"/>
      <c r="R159" s="76"/>
      <c r="S159" s="76"/>
      <c r="T159" s="73"/>
      <c r="U159" s="74">
        <v>1</v>
      </c>
      <c r="V159" s="70" t="s">
        <v>470</v>
      </c>
      <c r="W159" s="70" t="s">
        <v>789</v>
      </c>
      <c r="X159" s="70" t="s">
        <v>103</v>
      </c>
      <c r="Y159" s="70" t="s">
        <v>103</v>
      </c>
      <c r="Z159" s="65">
        <v>1</v>
      </c>
      <c r="AA159" s="100">
        <v>45200</v>
      </c>
      <c r="AB159" s="100">
        <v>45382</v>
      </c>
      <c r="AC159" s="65" t="s">
        <v>776</v>
      </c>
      <c r="AD159" s="65" t="s">
        <v>85</v>
      </c>
      <c r="AE159" s="93" t="s">
        <v>97</v>
      </c>
      <c r="AF159" s="111" t="str">
        <f t="shared" si="25"/>
        <v>A</v>
      </c>
      <c r="AG159" s="112">
        <f t="shared" si="18"/>
        <v>0</v>
      </c>
      <c r="AH159" s="113" t="s">
        <v>1308</v>
      </c>
      <c r="AI159" s="112">
        <v>0</v>
      </c>
      <c r="AJ159" s="113" t="s">
        <v>1315</v>
      </c>
      <c r="AK159" s="114">
        <v>45313</v>
      </c>
      <c r="AL159" s="115" t="s">
        <v>855</v>
      </c>
      <c r="AM159" s="115"/>
      <c r="AN159" s="22">
        <f t="shared" si="19"/>
        <v>0</v>
      </c>
      <c r="AO159" s="22">
        <f t="shared" si="22"/>
        <v>1</v>
      </c>
      <c r="AP159" s="22">
        <f t="shared" si="23"/>
        <v>0</v>
      </c>
      <c r="AQ159" s="22">
        <f t="shared" si="20"/>
        <v>0</v>
      </c>
      <c r="AR159" s="22">
        <f t="shared" si="24"/>
        <v>0</v>
      </c>
      <c r="AS159" s="21">
        <f t="shared" si="21"/>
        <v>0</v>
      </c>
    </row>
    <row r="160" spans="1:45" ht="45" customHeight="1" x14ac:dyDescent="0.25">
      <c r="A160" s="71">
        <v>154</v>
      </c>
      <c r="B160" s="64">
        <v>1744</v>
      </c>
      <c r="C160" s="74"/>
      <c r="D160" s="74"/>
      <c r="E160" s="73" t="s">
        <v>1525</v>
      </c>
      <c r="F160" s="72"/>
      <c r="G160" s="65" t="s">
        <v>45</v>
      </c>
      <c r="H160" s="65"/>
      <c r="I160" s="73" t="s">
        <v>58</v>
      </c>
      <c r="J160" s="75" t="s">
        <v>471</v>
      </c>
      <c r="K160" s="68" t="s">
        <v>37</v>
      </c>
      <c r="L160" s="68" t="s">
        <v>125</v>
      </c>
      <c r="M160" s="73" t="s">
        <v>57</v>
      </c>
      <c r="N160" s="73"/>
      <c r="O160" s="73"/>
      <c r="P160" s="66">
        <v>45173</v>
      </c>
      <c r="Q160" s="73"/>
      <c r="R160" s="76"/>
      <c r="S160" s="76"/>
      <c r="T160" s="73"/>
      <c r="U160" s="74"/>
      <c r="V160" s="70"/>
      <c r="W160" s="70" t="s">
        <v>249</v>
      </c>
      <c r="X160" s="70"/>
      <c r="Y160" s="70"/>
      <c r="Z160" s="65"/>
      <c r="AA160" s="100"/>
      <c r="AB160" s="100"/>
      <c r="AC160" s="65" t="s">
        <v>776</v>
      </c>
      <c r="AD160" s="65" t="s">
        <v>85</v>
      </c>
      <c r="AE160" s="94" t="s">
        <v>97</v>
      </c>
      <c r="AF160" s="111" t="str">
        <f t="shared" si="25"/>
        <v>A</v>
      </c>
      <c r="AG160" s="112">
        <f t="shared" si="18"/>
        <v>0</v>
      </c>
      <c r="AH160" s="113" t="s">
        <v>1316</v>
      </c>
      <c r="AI160" s="112">
        <v>0</v>
      </c>
      <c r="AJ160" s="113" t="s">
        <v>1316</v>
      </c>
      <c r="AK160" s="114">
        <v>45313</v>
      </c>
      <c r="AL160" s="115" t="s">
        <v>855</v>
      </c>
      <c r="AM160" s="115"/>
      <c r="AN160" s="22">
        <f t="shared" si="19"/>
        <v>0</v>
      </c>
      <c r="AO160" s="22">
        <f t="shared" si="22"/>
        <v>1</v>
      </c>
      <c r="AP160" s="22">
        <f t="shared" si="23"/>
        <v>0</v>
      </c>
      <c r="AQ160" s="22">
        <f t="shared" si="20"/>
        <v>0</v>
      </c>
      <c r="AR160" s="22">
        <f t="shared" si="24"/>
        <v>0</v>
      </c>
      <c r="AS160" s="21">
        <f t="shared" si="21"/>
        <v>1</v>
      </c>
    </row>
    <row r="161" spans="1:45" ht="45" customHeight="1" x14ac:dyDescent="0.25">
      <c r="A161" s="63">
        <v>155</v>
      </c>
      <c r="B161" s="64">
        <v>1745</v>
      </c>
      <c r="C161" s="74"/>
      <c r="D161" s="74"/>
      <c r="E161" s="73" t="s">
        <v>1525</v>
      </c>
      <c r="F161" s="72"/>
      <c r="G161" s="65" t="s">
        <v>100</v>
      </c>
      <c r="H161" s="65"/>
      <c r="I161" s="73" t="s">
        <v>58</v>
      </c>
      <c r="J161" s="75" t="s">
        <v>472</v>
      </c>
      <c r="K161" s="68" t="s">
        <v>37</v>
      </c>
      <c r="L161" s="68" t="s">
        <v>125</v>
      </c>
      <c r="M161" s="73" t="s">
        <v>57</v>
      </c>
      <c r="N161" s="73"/>
      <c r="O161" s="73"/>
      <c r="P161" s="66">
        <v>45173</v>
      </c>
      <c r="Q161" s="73"/>
      <c r="R161" s="76"/>
      <c r="S161" s="76"/>
      <c r="T161" s="73"/>
      <c r="U161" s="74"/>
      <c r="V161" s="70"/>
      <c r="W161" s="70" t="s">
        <v>249</v>
      </c>
      <c r="X161" s="70"/>
      <c r="Y161" s="70"/>
      <c r="Z161" s="65"/>
      <c r="AA161" s="100"/>
      <c r="AB161" s="100"/>
      <c r="AC161" s="65" t="s">
        <v>776</v>
      </c>
      <c r="AD161" s="65" t="s">
        <v>85</v>
      </c>
      <c r="AE161" s="94" t="s">
        <v>97</v>
      </c>
      <c r="AF161" s="111" t="str">
        <f t="shared" si="25"/>
        <v>A</v>
      </c>
      <c r="AG161" s="112">
        <f t="shared" si="18"/>
        <v>0</v>
      </c>
      <c r="AH161" s="113" t="s">
        <v>1316</v>
      </c>
      <c r="AI161" s="112">
        <v>0</v>
      </c>
      <c r="AJ161" s="113" t="s">
        <v>1316</v>
      </c>
      <c r="AK161" s="114">
        <v>45313</v>
      </c>
      <c r="AL161" s="115" t="s">
        <v>855</v>
      </c>
      <c r="AM161" s="115"/>
      <c r="AN161" s="22">
        <f t="shared" si="19"/>
        <v>0</v>
      </c>
      <c r="AO161" s="22">
        <f t="shared" si="22"/>
        <v>1</v>
      </c>
      <c r="AP161" s="22">
        <f t="shared" si="23"/>
        <v>0</v>
      </c>
      <c r="AQ161" s="22">
        <f t="shared" si="20"/>
        <v>0</v>
      </c>
      <c r="AR161" s="22">
        <f t="shared" si="24"/>
        <v>0</v>
      </c>
      <c r="AS161" s="21">
        <f t="shared" si="21"/>
        <v>1</v>
      </c>
    </row>
    <row r="162" spans="1:45" ht="45" customHeight="1" x14ac:dyDescent="0.25">
      <c r="A162" s="71">
        <v>156</v>
      </c>
      <c r="B162" s="64">
        <v>1746</v>
      </c>
      <c r="C162" s="74"/>
      <c r="D162" s="74"/>
      <c r="E162" s="73" t="s">
        <v>1525</v>
      </c>
      <c r="F162" s="72"/>
      <c r="G162" s="65" t="s">
        <v>100</v>
      </c>
      <c r="H162" s="65"/>
      <c r="I162" s="73" t="s">
        <v>58</v>
      </c>
      <c r="J162" s="75" t="s">
        <v>473</v>
      </c>
      <c r="K162" s="68" t="s">
        <v>37</v>
      </c>
      <c r="L162" s="68" t="s">
        <v>125</v>
      </c>
      <c r="M162" s="73" t="s">
        <v>57</v>
      </c>
      <c r="N162" s="73"/>
      <c r="O162" s="73"/>
      <c r="P162" s="66">
        <v>45173</v>
      </c>
      <c r="Q162" s="73"/>
      <c r="R162" s="76"/>
      <c r="S162" s="76"/>
      <c r="T162" s="73"/>
      <c r="U162" s="74">
        <v>1</v>
      </c>
      <c r="V162" s="70" t="s">
        <v>959</v>
      </c>
      <c r="W162" s="70" t="s">
        <v>960</v>
      </c>
      <c r="X162" s="70" t="s">
        <v>961</v>
      </c>
      <c r="Y162" s="70" t="s">
        <v>961</v>
      </c>
      <c r="Z162" s="65">
        <v>2</v>
      </c>
      <c r="AA162" s="100">
        <v>45261</v>
      </c>
      <c r="AB162" s="100">
        <v>45473</v>
      </c>
      <c r="AC162" s="65" t="s">
        <v>962</v>
      </c>
      <c r="AD162" s="65" t="s">
        <v>305</v>
      </c>
      <c r="AE162" s="93" t="s">
        <v>97</v>
      </c>
      <c r="AF162" s="111" t="str">
        <f t="shared" si="25"/>
        <v>A</v>
      </c>
      <c r="AG162" s="112">
        <f t="shared" si="18"/>
        <v>0</v>
      </c>
      <c r="AH162" s="113" t="s">
        <v>1308</v>
      </c>
      <c r="AI162" s="112">
        <v>0</v>
      </c>
      <c r="AJ162" s="113" t="s">
        <v>1317</v>
      </c>
      <c r="AK162" s="114">
        <v>45313</v>
      </c>
      <c r="AL162" s="115" t="s">
        <v>855</v>
      </c>
      <c r="AM162" s="115"/>
      <c r="AN162" s="22">
        <f t="shared" si="19"/>
        <v>0</v>
      </c>
      <c r="AO162" s="22">
        <f t="shared" si="22"/>
        <v>1</v>
      </c>
      <c r="AP162" s="22">
        <f t="shared" si="23"/>
        <v>0</v>
      </c>
      <c r="AQ162" s="22">
        <f t="shared" si="20"/>
        <v>0</v>
      </c>
      <c r="AR162" s="22">
        <f t="shared" si="24"/>
        <v>0</v>
      </c>
      <c r="AS162" s="21">
        <f t="shared" si="21"/>
        <v>0</v>
      </c>
    </row>
    <row r="163" spans="1:45" ht="45" customHeight="1" x14ac:dyDescent="0.25">
      <c r="A163" s="63">
        <v>157</v>
      </c>
      <c r="B163" s="64">
        <v>1747</v>
      </c>
      <c r="C163" s="74"/>
      <c r="D163" s="74"/>
      <c r="E163" s="73" t="s">
        <v>675</v>
      </c>
      <c r="F163" s="72">
        <v>45078</v>
      </c>
      <c r="G163" s="65" t="s">
        <v>45</v>
      </c>
      <c r="H163" s="65" t="s">
        <v>1347</v>
      </c>
      <c r="I163" s="78" t="s">
        <v>42</v>
      </c>
      <c r="J163" s="75" t="s">
        <v>474</v>
      </c>
      <c r="K163" s="68" t="s">
        <v>59</v>
      </c>
      <c r="L163" s="73" t="s">
        <v>107</v>
      </c>
      <c r="M163" s="73" t="s">
        <v>33</v>
      </c>
      <c r="N163" s="73"/>
      <c r="O163" s="73"/>
      <c r="P163" s="66">
        <v>45195</v>
      </c>
      <c r="Q163" s="73"/>
      <c r="R163" s="76"/>
      <c r="S163" s="76"/>
      <c r="T163" s="73"/>
      <c r="U163" s="74">
        <v>1</v>
      </c>
      <c r="V163" s="70" t="s">
        <v>676</v>
      </c>
      <c r="W163" s="70" t="s">
        <v>677</v>
      </c>
      <c r="X163" s="70" t="s">
        <v>176</v>
      </c>
      <c r="Y163" s="70" t="s">
        <v>176</v>
      </c>
      <c r="Z163" s="65">
        <v>1</v>
      </c>
      <c r="AA163" s="100">
        <v>45139</v>
      </c>
      <c r="AB163" s="100">
        <v>45412</v>
      </c>
      <c r="AC163" s="65" t="s">
        <v>611</v>
      </c>
      <c r="AD163" s="65" t="s">
        <v>64</v>
      </c>
      <c r="AE163" s="93" t="s">
        <v>95</v>
      </c>
      <c r="AF163" s="111" t="str">
        <f t="shared" si="25"/>
        <v>A</v>
      </c>
      <c r="AG163" s="112">
        <f t="shared" si="18"/>
        <v>0</v>
      </c>
      <c r="AH163" s="113" t="s">
        <v>1135</v>
      </c>
      <c r="AI163" s="112">
        <v>0</v>
      </c>
      <c r="AJ163" s="113" t="s">
        <v>1135</v>
      </c>
      <c r="AK163" s="114">
        <v>45308</v>
      </c>
      <c r="AL163" s="115" t="s">
        <v>392</v>
      </c>
      <c r="AM163" s="115" t="s">
        <v>393</v>
      </c>
      <c r="AN163" s="22">
        <f t="shared" si="19"/>
        <v>0</v>
      </c>
      <c r="AO163" s="22">
        <f t="shared" si="22"/>
        <v>1</v>
      </c>
      <c r="AP163" s="22">
        <f t="shared" si="23"/>
        <v>0</v>
      </c>
      <c r="AQ163" s="22">
        <f t="shared" si="20"/>
        <v>0</v>
      </c>
      <c r="AR163" s="22">
        <f t="shared" si="24"/>
        <v>0</v>
      </c>
      <c r="AS163" s="21">
        <f t="shared" si="21"/>
        <v>0</v>
      </c>
    </row>
    <row r="164" spans="1:45" ht="45" customHeight="1" x14ac:dyDescent="0.25">
      <c r="A164" s="71">
        <v>158</v>
      </c>
      <c r="B164" s="64">
        <v>1747</v>
      </c>
      <c r="C164" s="74"/>
      <c r="D164" s="74"/>
      <c r="E164" s="73" t="s">
        <v>675</v>
      </c>
      <c r="F164" s="72">
        <v>45078</v>
      </c>
      <c r="G164" s="65" t="s">
        <v>45</v>
      </c>
      <c r="H164" s="65" t="s">
        <v>1348</v>
      </c>
      <c r="I164" s="78" t="s">
        <v>42</v>
      </c>
      <c r="J164" s="75" t="s">
        <v>474</v>
      </c>
      <c r="K164" s="68" t="s">
        <v>59</v>
      </c>
      <c r="L164" s="73" t="s">
        <v>107</v>
      </c>
      <c r="M164" s="73" t="s">
        <v>33</v>
      </c>
      <c r="N164" s="73"/>
      <c r="O164" s="73"/>
      <c r="P164" s="66">
        <v>45195</v>
      </c>
      <c r="Q164" s="73"/>
      <c r="R164" s="76"/>
      <c r="S164" s="76"/>
      <c r="T164" s="73"/>
      <c r="U164" s="74">
        <v>2</v>
      </c>
      <c r="V164" s="70" t="s">
        <v>676</v>
      </c>
      <c r="W164" s="70" t="s">
        <v>678</v>
      </c>
      <c r="X164" s="70" t="s">
        <v>679</v>
      </c>
      <c r="Y164" s="70" t="s">
        <v>679</v>
      </c>
      <c r="Z164" s="65">
        <v>1</v>
      </c>
      <c r="AA164" s="100">
        <v>45139</v>
      </c>
      <c r="AB164" s="100">
        <v>45443</v>
      </c>
      <c r="AC164" s="65" t="s">
        <v>611</v>
      </c>
      <c r="AD164" s="65" t="s">
        <v>64</v>
      </c>
      <c r="AE164" s="93" t="s">
        <v>95</v>
      </c>
      <c r="AF164" s="111" t="str">
        <f t="shared" si="25"/>
        <v>A</v>
      </c>
      <c r="AG164" s="112">
        <f t="shared" si="18"/>
        <v>0</v>
      </c>
      <c r="AH164" s="113" t="s">
        <v>1135</v>
      </c>
      <c r="AI164" s="112">
        <v>0</v>
      </c>
      <c r="AJ164" s="113" t="s">
        <v>1135</v>
      </c>
      <c r="AK164" s="114">
        <v>45308</v>
      </c>
      <c r="AL164" s="115" t="s">
        <v>392</v>
      </c>
      <c r="AM164" s="115" t="s">
        <v>393</v>
      </c>
      <c r="AN164" s="22">
        <f t="shared" si="19"/>
        <v>0</v>
      </c>
      <c r="AO164" s="22">
        <f t="shared" si="22"/>
        <v>1</v>
      </c>
      <c r="AP164" s="22">
        <f t="shared" si="23"/>
        <v>0</v>
      </c>
      <c r="AQ164" s="22">
        <f t="shared" si="20"/>
        <v>0</v>
      </c>
      <c r="AR164" s="22">
        <f t="shared" si="24"/>
        <v>0</v>
      </c>
      <c r="AS164" s="21">
        <f t="shared" si="21"/>
        <v>0</v>
      </c>
    </row>
    <row r="165" spans="1:45" ht="45" customHeight="1" x14ac:dyDescent="0.25">
      <c r="A165" s="63">
        <v>159</v>
      </c>
      <c r="B165" s="64">
        <v>1748</v>
      </c>
      <c r="C165" s="74"/>
      <c r="D165" s="74"/>
      <c r="E165" s="73" t="s">
        <v>675</v>
      </c>
      <c r="F165" s="72">
        <v>45078</v>
      </c>
      <c r="G165" s="65" t="s">
        <v>45</v>
      </c>
      <c r="H165" s="65" t="s">
        <v>1349</v>
      </c>
      <c r="I165" s="78" t="s">
        <v>42</v>
      </c>
      <c r="J165" s="75" t="s">
        <v>475</v>
      </c>
      <c r="K165" s="68" t="s">
        <v>59</v>
      </c>
      <c r="L165" s="73" t="s">
        <v>107</v>
      </c>
      <c r="M165" s="73" t="s">
        <v>33</v>
      </c>
      <c r="N165" s="73"/>
      <c r="O165" s="73"/>
      <c r="P165" s="66">
        <v>45195</v>
      </c>
      <c r="Q165" s="73"/>
      <c r="R165" s="76"/>
      <c r="S165" s="76"/>
      <c r="T165" s="73"/>
      <c r="U165" s="74">
        <v>1</v>
      </c>
      <c r="V165" s="70" t="s">
        <v>680</v>
      </c>
      <c r="W165" s="70" t="s">
        <v>681</v>
      </c>
      <c r="X165" s="70" t="s">
        <v>683</v>
      </c>
      <c r="Y165" s="70" t="s">
        <v>683</v>
      </c>
      <c r="Z165" s="65">
        <v>3</v>
      </c>
      <c r="AA165" s="100">
        <v>45139</v>
      </c>
      <c r="AB165" s="100">
        <v>45443</v>
      </c>
      <c r="AC165" s="65" t="s">
        <v>611</v>
      </c>
      <c r="AD165" s="65" t="s">
        <v>64</v>
      </c>
      <c r="AE165" s="93" t="s">
        <v>96</v>
      </c>
      <c r="AF165" s="111" t="str">
        <f t="shared" si="25"/>
        <v>A</v>
      </c>
      <c r="AG165" s="112">
        <f t="shared" si="18"/>
        <v>0</v>
      </c>
      <c r="AH165" s="113" t="s">
        <v>1069</v>
      </c>
      <c r="AI165" s="112">
        <v>0</v>
      </c>
      <c r="AJ165" s="113" t="s">
        <v>1070</v>
      </c>
      <c r="AK165" s="114">
        <v>45313</v>
      </c>
      <c r="AL165" s="115" t="s">
        <v>1071</v>
      </c>
      <c r="AM165" s="115" t="s">
        <v>1072</v>
      </c>
      <c r="AN165" s="22">
        <f t="shared" si="19"/>
        <v>0</v>
      </c>
      <c r="AO165" s="22">
        <f t="shared" si="22"/>
        <v>1</v>
      </c>
      <c r="AP165" s="22">
        <f t="shared" si="23"/>
        <v>0</v>
      </c>
      <c r="AQ165" s="22">
        <f t="shared" si="20"/>
        <v>0</v>
      </c>
      <c r="AR165" s="22">
        <f t="shared" si="24"/>
        <v>0</v>
      </c>
      <c r="AS165" s="21">
        <f t="shared" si="21"/>
        <v>0</v>
      </c>
    </row>
    <row r="166" spans="1:45" ht="45" customHeight="1" x14ac:dyDescent="0.25">
      <c r="A166" s="71">
        <v>160</v>
      </c>
      <c r="B166" s="64">
        <v>1748</v>
      </c>
      <c r="C166" s="74"/>
      <c r="D166" s="74"/>
      <c r="E166" s="73" t="s">
        <v>675</v>
      </c>
      <c r="F166" s="72">
        <v>45078</v>
      </c>
      <c r="G166" s="65" t="s">
        <v>45</v>
      </c>
      <c r="H166" s="65" t="s">
        <v>1350</v>
      </c>
      <c r="I166" s="78" t="s">
        <v>42</v>
      </c>
      <c r="J166" s="75" t="s">
        <v>475</v>
      </c>
      <c r="K166" s="68" t="s">
        <v>59</v>
      </c>
      <c r="L166" s="73" t="s">
        <v>107</v>
      </c>
      <c r="M166" s="73" t="s">
        <v>33</v>
      </c>
      <c r="N166" s="73"/>
      <c r="O166" s="73"/>
      <c r="P166" s="66">
        <v>45195</v>
      </c>
      <c r="Q166" s="73"/>
      <c r="R166" s="76"/>
      <c r="S166" s="76"/>
      <c r="T166" s="73"/>
      <c r="U166" s="74">
        <v>2</v>
      </c>
      <c r="V166" s="70" t="s">
        <v>680</v>
      </c>
      <c r="W166" s="70" t="s">
        <v>677</v>
      </c>
      <c r="X166" s="70" t="s">
        <v>176</v>
      </c>
      <c r="Y166" s="70" t="s">
        <v>176</v>
      </c>
      <c r="Z166" s="65">
        <v>1</v>
      </c>
      <c r="AA166" s="100">
        <v>45139</v>
      </c>
      <c r="AB166" s="100">
        <v>45412</v>
      </c>
      <c r="AC166" s="65" t="s">
        <v>611</v>
      </c>
      <c r="AD166" s="65" t="s">
        <v>64</v>
      </c>
      <c r="AE166" s="93" t="s">
        <v>96</v>
      </c>
      <c r="AF166" s="111" t="str">
        <f t="shared" si="25"/>
        <v>A</v>
      </c>
      <c r="AG166" s="112">
        <f t="shared" si="18"/>
        <v>0</v>
      </c>
      <c r="AH166" s="113" t="s">
        <v>1069</v>
      </c>
      <c r="AI166" s="112">
        <v>0</v>
      </c>
      <c r="AJ166" s="113" t="s">
        <v>1073</v>
      </c>
      <c r="AK166" s="114">
        <v>45313</v>
      </c>
      <c r="AL166" s="115" t="s">
        <v>1071</v>
      </c>
      <c r="AM166" s="115" t="s">
        <v>1072</v>
      </c>
      <c r="AN166" s="22">
        <f t="shared" si="19"/>
        <v>0</v>
      </c>
      <c r="AO166" s="22">
        <f t="shared" si="22"/>
        <v>1</v>
      </c>
      <c r="AP166" s="22">
        <f t="shared" si="23"/>
        <v>0</v>
      </c>
      <c r="AQ166" s="22">
        <f t="shared" si="20"/>
        <v>0</v>
      </c>
      <c r="AR166" s="22">
        <f t="shared" si="24"/>
        <v>0</v>
      </c>
      <c r="AS166" s="21">
        <f t="shared" si="21"/>
        <v>0</v>
      </c>
    </row>
    <row r="167" spans="1:45" ht="45" customHeight="1" x14ac:dyDescent="0.25">
      <c r="A167" s="63">
        <v>161</v>
      </c>
      <c r="B167" s="64">
        <v>1748</v>
      </c>
      <c r="C167" s="74"/>
      <c r="D167" s="74"/>
      <c r="E167" s="73" t="s">
        <v>675</v>
      </c>
      <c r="F167" s="72">
        <v>45078</v>
      </c>
      <c r="G167" s="65" t="s">
        <v>45</v>
      </c>
      <c r="H167" s="65" t="s">
        <v>1351</v>
      </c>
      <c r="I167" s="78" t="s">
        <v>42</v>
      </c>
      <c r="J167" s="75" t="s">
        <v>475</v>
      </c>
      <c r="K167" s="68" t="s">
        <v>59</v>
      </c>
      <c r="L167" s="73" t="s">
        <v>107</v>
      </c>
      <c r="M167" s="73" t="s">
        <v>33</v>
      </c>
      <c r="N167" s="73"/>
      <c r="O167" s="73"/>
      <c r="P167" s="66">
        <v>45195</v>
      </c>
      <c r="Q167" s="73"/>
      <c r="R167" s="76"/>
      <c r="S167" s="76"/>
      <c r="T167" s="73"/>
      <c r="U167" s="74">
        <v>3</v>
      </c>
      <c r="V167" s="70" t="s">
        <v>680</v>
      </c>
      <c r="W167" s="70" t="s">
        <v>682</v>
      </c>
      <c r="X167" s="70" t="s">
        <v>679</v>
      </c>
      <c r="Y167" s="70" t="s">
        <v>679</v>
      </c>
      <c r="Z167" s="65">
        <v>1</v>
      </c>
      <c r="AA167" s="100">
        <v>45139</v>
      </c>
      <c r="AB167" s="100">
        <v>45443</v>
      </c>
      <c r="AC167" s="65" t="s">
        <v>611</v>
      </c>
      <c r="AD167" s="65" t="s">
        <v>64</v>
      </c>
      <c r="AE167" s="93" t="s">
        <v>96</v>
      </c>
      <c r="AF167" s="111" t="str">
        <f t="shared" si="25"/>
        <v>A</v>
      </c>
      <c r="AG167" s="112">
        <f t="shared" si="18"/>
        <v>0</v>
      </c>
      <c r="AH167" s="113" t="s">
        <v>1069</v>
      </c>
      <c r="AI167" s="112">
        <v>0</v>
      </c>
      <c r="AJ167" s="113" t="s">
        <v>1070</v>
      </c>
      <c r="AK167" s="114">
        <v>45313</v>
      </c>
      <c r="AL167" s="115" t="s">
        <v>1071</v>
      </c>
      <c r="AM167" s="115" t="s">
        <v>1072</v>
      </c>
      <c r="AN167" s="22">
        <f t="shared" si="19"/>
        <v>0</v>
      </c>
      <c r="AO167" s="22">
        <f t="shared" si="22"/>
        <v>1</v>
      </c>
      <c r="AP167" s="22">
        <f t="shared" si="23"/>
        <v>0</v>
      </c>
      <c r="AQ167" s="22">
        <f t="shared" si="20"/>
        <v>0</v>
      </c>
      <c r="AR167" s="22">
        <f t="shared" si="24"/>
        <v>0</v>
      </c>
      <c r="AS167" s="21">
        <f t="shared" si="21"/>
        <v>0</v>
      </c>
    </row>
    <row r="168" spans="1:45" ht="45" customHeight="1" x14ac:dyDescent="0.25">
      <c r="A168" s="71">
        <v>162</v>
      </c>
      <c r="B168" s="64">
        <v>1749</v>
      </c>
      <c r="C168" s="74"/>
      <c r="D168" s="74"/>
      <c r="E168" s="73" t="s">
        <v>675</v>
      </c>
      <c r="F168" s="72">
        <v>45078</v>
      </c>
      <c r="G168" s="65" t="s">
        <v>45</v>
      </c>
      <c r="H168" s="65" t="s">
        <v>1352</v>
      </c>
      <c r="I168" s="78" t="s">
        <v>42</v>
      </c>
      <c r="J168" s="75" t="s">
        <v>476</v>
      </c>
      <c r="K168" s="68" t="s">
        <v>59</v>
      </c>
      <c r="L168" s="73" t="s">
        <v>107</v>
      </c>
      <c r="M168" s="73" t="s">
        <v>33</v>
      </c>
      <c r="N168" s="73"/>
      <c r="O168" s="73"/>
      <c r="P168" s="66">
        <v>45195</v>
      </c>
      <c r="Q168" s="73"/>
      <c r="R168" s="76"/>
      <c r="S168" s="76"/>
      <c r="T168" s="73"/>
      <c r="U168" s="74">
        <v>1</v>
      </c>
      <c r="V168" s="70" t="s">
        <v>684</v>
      </c>
      <c r="W168" s="70" t="s">
        <v>681</v>
      </c>
      <c r="X168" s="70" t="s">
        <v>683</v>
      </c>
      <c r="Y168" s="70" t="s">
        <v>683</v>
      </c>
      <c r="Z168" s="65">
        <v>3</v>
      </c>
      <c r="AA168" s="100">
        <v>45139</v>
      </c>
      <c r="AB168" s="100">
        <v>45443</v>
      </c>
      <c r="AC168" s="65" t="s">
        <v>611</v>
      </c>
      <c r="AD168" s="65" t="s">
        <v>64</v>
      </c>
      <c r="AE168" s="93" t="s">
        <v>111</v>
      </c>
      <c r="AF168" s="111" t="str">
        <f t="shared" si="25"/>
        <v>A</v>
      </c>
      <c r="AG168" s="112">
        <f t="shared" si="18"/>
        <v>0</v>
      </c>
      <c r="AH168" s="113" t="s">
        <v>1218</v>
      </c>
      <c r="AI168" s="112">
        <v>0</v>
      </c>
      <c r="AJ168" s="113" t="s">
        <v>1218</v>
      </c>
      <c r="AK168" s="114">
        <v>45310</v>
      </c>
      <c r="AL168" s="115"/>
      <c r="AM168" s="115"/>
      <c r="AN168" s="22">
        <f t="shared" si="19"/>
        <v>0</v>
      </c>
      <c r="AO168" s="22">
        <f t="shared" si="22"/>
        <v>1</v>
      </c>
      <c r="AP168" s="22">
        <f t="shared" si="23"/>
        <v>0</v>
      </c>
      <c r="AQ168" s="22">
        <f t="shared" si="20"/>
        <v>0</v>
      </c>
      <c r="AR168" s="22">
        <f t="shared" si="24"/>
        <v>0</v>
      </c>
      <c r="AS168" s="21">
        <f t="shared" si="21"/>
        <v>0</v>
      </c>
    </row>
    <row r="169" spans="1:45" ht="45" customHeight="1" x14ac:dyDescent="0.25">
      <c r="A169" s="63">
        <v>163</v>
      </c>
      <c r="B169" s="64">
        <v>1749</v>
      </c>
      <c r="C169" s="74"/>
      <c r="D169" s="74"/>
      <c r="E169" s="73" t="s">
        <v>675</v>
      </c>
      <c r="F169" s="72">
        <v>45078</v>
      </c>
      <c r="G169" s="65" t="s">
        <v>45</v>
      </c>
      <c r="H169" s="65" t="s">
        <v>1353</v>
      </c>
      <c r="I169" s="78" t="s">
        <v>42</v>
      </c>
      <c r="J169" s="75" t="s">
        <v>476</v>
      </c>
      <c r="K169" s="68" t="s">
        <v>59</v>
      </c>
      <c r="L169" s="73" t="s">
        <v>107</v>
      </c>
      <c r="M169" s="73" t="s">
        <v>33</v>
      </c>
      <c r="N169" s="73"/>
      <c r="O169" s="73"/>
      <c r="P169" s="66">
        <v>45195</v>
      </c>
      <c r="Q169" s="73"/>
      <c r="R169" s="76"/>
      <c r="S169" s="76"/>
      <c r="T169" s="73"/>
      <c r="U169" s="74">
        <v>2</v>
      </c>
      <c r="V169" s="70" t="s">
        <v>684</v>
      </c>
      <c r="W169" s="70" t="s">
        <v>677</v>
      </c>
      <c r="X169" s="70" t="s">
        <v>176</v>
      </c>
      <c r="Y169" s="70" t="s">
        <v>176</v>
      </c>
      <c r="Z169" s="65">
        <v>1</v>
      </c>
      <c r="AA169" s="100">
        <v>45139</v>
      </c>
      <c r="AB169" s="100">
        <v>45412</v>
      </c>
      <c r="AC169" s="65" t="s">
        <v>611</v>
      </c>
      <c r="AD169" s="65" t="s">
        <v>64</v>
      </c>
      <c r="AE169" s="93" t="s">
        <v>111</v>
      </c>
      <c r="AF169" s="111" t="str">
        <f t="shared" si="25"/>
        <v>A</v>
      </c>
      <c r="AG169" s="112">
        <f t="shared" si="18"/>
        <v>0</v>
      </c>
      <c r="AH169" s="113" t="s">
        <v>1218</v>
      </c>
      <c r="AI169" s="112">
        <v>0</v>
      </c>
      <c r="AJ169" s="113" t="s">
        <v>1218</v>
      </c>
      <c r="AK169" s="114">
        <v>45310</v>
      </c>
      <c r="AL169" s="115"/>
      <c r="AM169" s="115"/>
      <c r="AN169" s="22">
        <f t="shared" si="19"/>
        <v>0</v>
      </c>
      <c r="AO169" s="22">
        <f t="shared" si="22"/>
        <v>1</v>
      </c>
      <c r="AP169" s="22">
        <f t="shared" si="23"/>
        <v>0</v>
      </c>
      <c r="AQ169" s="22">
        <f t="shared" si="20"/>
        <v>0</v>
      </c>
      <c r="AR169" s="22">
        <f t="shared" si="24"/>
        <v>0</v>
      </c>
      <c r="AS169" s="21">
        <f t="shared" si="21"/>
        <v>0</v>
      </c>
    </row>
    <row r="170" spans="1:45" ht="45" customHeight="1" x14ac:dyDescent="0.25">
      <c r="A170" s="71">
        <v>164</v>
      </c>
      <c r="B170" s="64">
        <v>1749</v>
      </c>
      <c r="C170" s="74"/>
      <c r="D170" s="74"/>
      <c r="E170" s="73" t="s">
        <v>675</v>
      </c>
      <c r="F170" s="72">
        <v>45078</v>
      </c>
      <c r="G170" s="65" t="s">
        <v>45</v>
      </c>
      <c r="H170" s="65" t="s">
        <v>1354</v>
      </c>
      <c r="I170" s="78" t="s">
        <v>42</v>
      </c>
      <c r="J170" s="75" t="s">
        <v>476</v>
      </c>
      <c r="K170" s="68" t="s">
        <v>59</v>
      </c>
      <c r="L170" s="73" t="s">
        <v>107</v>
      </c>
      <c r="M170" s="73" t="s">
        <v>33</v>
      </c>
      <c r="N170" s="73"/>
      <c r="O170" s="73"/>
      <c r="P170" s="66">
        <v>45195</v>
      </c>
      <c r="Q170" s="73"/>
      <c r="R170" s="76"/>
      <c r="S170" s="76"/>
      <c r="T170" s="73"/>
      <c r="U170" s="74">
        <v>3</v>
      </c>
      <c r="V170" s="70" t="s">
        <v>684</v>
      </c>
      <c r="W170" s="70" t="s">
        <v>682</v>
      </c>
      <c r="X170" s="70" t="s">
        <v>679</v>
      </c>
      <c r="Y170" s="70" t="s">
        <v>679</v>
      </c>
      <c r="Z170" s="65">
        <v>1</v>
      </c>
      <c r="AA170" s="100">
        <v>45139</v>
      </c>
      <c r="AB170" s="100">
        <v>45443</v>
      </c>
      <c r="AC170" s="65" t="s">
        <v>611</v>
      </c>
      <c r="AD170" s="65" t="s">
        <v>64</v>
      </c>
      <c r="AE170" s="93" t="s">
        <v>111</v>
      </c>
      <c r="AF170" s="111" t="str">
        <f t="shared" si="25"/>
        <v>A</v>
      </c>
      <c r="AG170" s="112">
        <f t="shared" si="18"/>
        <v>0</v>
      </c>
      <c r="AH170" s="113" t="s">
        <v>1218</v>
      </c>
      <c r="AI170" s="112">
        <v>0</v>
      </c>
      <c r="AJ170" s="113" t="s">
        <v>1218</v>
      </c>
      <c r="AK170" s="114">
        <v>45310</v>
      </c>
      <c r="AL170" s="115"/>
      <c r="AM170" s="115"/>
      <c r="AN170" s="22">
        <f t="shared" si="19"/>
        <v>0</v>
      </c>
      <c r="AO170" s="22">
        <f t="shared" si="22"/>
        <v>1</v>
      </c>
      <c r="AP170" s="22">
        <f t="shared" si="23"/>
        <v>0</v>
      </c>
      <c r="AQ170" s="22">
        <f t="shared" si="20"/>
        <v>0</v>
      </c>
      <c r="AR170" s="22">
        <f t="shared" si="24"/>
        <v>0</v>
      </c>
      <c r="AS170" s="21">
        <f t="shared" si="21"/>
        <v>0</v>
      </c>
    </row>
    <row r="171" spans="1:45" ht="45" customHeight="1" x14ac:dyDescent="0.25">
      <c r="A171" s="63">
        <v>165</v>
      </c>
      <c r="B171" s="64">
        <v>1750</v>
      </c>
      <c r="C171" s="74"/>
      <c r="D171" s="74"/>
      <c r="E171" s="73" t="s">
        <v>675</v>
      </c>
      <c r="F171" s="72">
        <v>45078</v>
      </c>
      <c r="G171" s="65" t="s">
        <v>45</v>
      </c>
      <c r="H171" s="65" t="s">
        <v>1355</v>
      </c>
      <c r="I171" s="78" t="s">
        <v>42</v>
      </c>
      <c r="J171" s="75" t="s">
        <v>477</v>
      </c>
      <c r="K171" s="68" t="s">
        <v>59</v>
      </c>
      <c r="L171" s="73" t="s">
        <v>107</v>
      </c>
      <c r="M171" s="73" t="s">
        <v>33</v>
      </c>
      <c r="N171" s="73"/>
      <c r="O171" s="73"/>
      <c r="P171" s="66">
        <v>45195</v>
      </c>
      <c r="Q171" s="73"/>
      <c r="R171" s="76"/>
      <c r="S171" s="76"/>
      <c r="T171" s="73"/>
      <c r="U171" s="74">
        <v>1</v>
      </c>
      <c r="V171" s="70" t="s">
        <v>685</v>
      </c>
      <c r="W171" s="70" t="s">
        <v>681</v>
      </c>
      <c r="X171" s="70" t="s">
        <v>683</v>
      </c>
      <c r="Y171" s="70" t="s">
        <v>683</v>
      </c>
      <c r="Z171" s="65">
        <v>3</v>
      </c>
      <c r="AA171" s="100">
        <v>45139</v>
      </c>
      <c r="AB171" s="100">
        <v>45443</v>
      </c>
      <c r="AC171" s="65" t="s">
        <v>611</v>
      </c>
      <c r="AD171" s="65" t="s">
        <v>64</v>
      </c>
      <c r="AE171" s="93" t="s">
        <v>111</v>
      </c>
      <c r="AF171" s="111" t="str">
        <f t="shared" si="25"/>
        <v>A</v>
      </c>
      <c r="AG171" s="112">
        <f t="shared" si="18"/>
        <v>0</v>
      </c>
      <c r="AH171" s="113" t="s">
        <v>1218</v>
      </c>
      <c r="AI171" s="112">
        <v>0</v>
      </c>
      <c r="AJ171" s="113" t="s">
        <v>1218</v>
      </c>
      <c r="AK171" s="114">
        <v>45310</v>
      </c>
      <c r="AL171" s="115"/>
      <c r="AM171" s="115"/>
      <c r="AN171" s="22">
        <f t="shared" si="19"/>
        <v>0</v>
      </c>
      <c r="AO171" s="22">
        <f t="shared" si="22"/>
        <v>1</v>
      </c>
      <c r="AP171" s="22">
        <f t="shared" si="23"/>
        <v>0</v>
      </c>
      <c r="AQ171" s="22">
        <f t="shared" si="20"/>
        <v>0</v>
      </c>
      <c r="AR171" s="22">
        <f t="shared" si="24"/>
        <v>0</v>
      </c>
      <c r="AS171" s="21">
        <f t="shared" si="21"/>
        <v>0</v>
      </c>
    </row>
    <row r="172" spans="1:45" ht="45" customHeight="1" x14ac:dyDescent="0.25">
      <c r="A172" s="71">
        <v>166</v>
      </c>
      <c r="B172" s="64">
        <v>1750</v>
      </c>
      <c r="C172" s="74"/>
      <c r="D172" s="74"/>
      <c r="E172" s="73" t="s">
        <v>675</v>
      </c>
      <c r="F172" s="72">
        <v>45078</v>
      </c>
      <c r="G172" s="65" t="s">
        <v>45</v>
      </c>
      <c r="H172" s="65" t="s">
        <v>1356</v>
      </c>
      <c r="I172" s="78" t="s">
        <v>42</v>
      </c>
      <c r="J172" s="75" t="s">
        <v>477</v>
      </c>
      <c r="K172" s="68" t="s">
        <v>59</v>
      </c>
      <c r="L172" s="73" t="s">
        <v>107</v>
      </c>
      <c r="M172" s="73" t="s">
        <v>33</v>
      </c>
      <c r="N172" s="73"/>
      <c r="O172" s="73"/>
      <c r="P172" s="66">
        <v>45195</v>
      </c>
      <c r="Q172" s="73"/>
      <c r="R172" s="76"/>
      <c r="S172" s="76"/>
      <c r="T172" s="73"/>
      <c r="U172" s="74">
        <v>2</v>
      </c>
      <c r="V172" s="70" t="s">
        <v>685</v>
      </c>
      <c r="W172" s="70" t="s">
        <v>677</v>
      </c>
      <c r="X172" s="70" t="s">
        <v>176</v>
      </c>
      <c r="Y172" s="70" t="s">
        <v>176</v>
      </c>
      <c r="Z172" s="65">
        <v>1</v>
      </c>
      <c r="AA172" s="100">
        <v>45139</v>
      </c>
      <c r="AB172" s="100">
        <v>45412</v>
      </c>
      <c r="AC172" s="65" t="s">
        <v>611</v>
      </c>
      <c r="AD172" s="65" t="s">
        <v>64</v>
      </c>
      <c r="AE172" s="93" t="s">
        <v>111</v>
      </c>
      <c r="AF172" s="111" t="str">
        <f t="shared" si="25"/>
        <v>A</v>
      </c>
      <c r="AG172" s="112">
        <f t="shared" si="18"/>
        <v>0</v>
      </c>
      <c r="AH172" s="113" t="s">
        <v>1218</v>
      </c>
      <c r="AI172" s="112">
        <v>0</v>
      </c>
      <c r="AJ172" s="113" t="s">
        <v>1218</v>
      </c>
      <c r="AK172" s="114">
        <v>45310</v>
      </c>
      <c r="AL172" s="115"/>
      <c r="AM172" s="115"/>
      <c r="AN172" s="22">
        <f t="shared" si="19"/>
        <v>0</v>
      </c>
      <c r="AO172" s="22">
        <f t="shared" si="22"/>
        <v>1</v>
      </c>
      <c r="AP172" s="22">
        <f t="shared" si="23"/>
        <v>0</v>
      </c>
      <c r="AQ172" s="22">
        <f t="shared" si="20"/>
        <v>0</v>
      </c>
      <c r="AR172" s="22">
        <f t="shared" si="24"/>
        <v>0</v>
      </c>
      <c r="AS172" s="21">
        <f t="shared" si="21"/>
        <v>0</v>
      </c>
    </row>
    <row r="173" spans="1:45" ht="45" customHeight="1" x14ac:dyDescent="0.25">
      <c r="A173" s="63">
        <v>167</v>
      </c>
      <c r="B173" s="64">
        <v>1750</v>
      </c>
      <c r="C173" s="74"/>
      <c r="D173" s="74"/>
      <c r="E173" s="73" t="s">
        <v>675</v>
      </c>
      <c r="F173" s="72">
        <v>45078</v>
      </c>
      <c r="G173" s="65" t="s">
        <v>45</v>
      </c>
      <c r="H173" s="65" t="s">
        <v>1357</v>
      </c>
      <c r="I173" s="78" t="s">
        <v>42</v>
      </c>
      <c r="J173" s="75" t="s">
        <v>477</v>
      </c>
      <c r="K173" s="68" t="s">
        <v>59</v>
      </c>
      <c r="L173" s="73" t="s">
        <v>107</v>
      </c>
      <c r="M173" s="73" t="s">
        <v>33</v>
      </c>
      <c r="N173" s="73"/>
      <c r="O173" s="73"/>
      <c r="P173" s="66">
        <v>45195</v>
      </c>
      <c r="Q173" s="73"/>
      <c r="R173" s="76"/>
      <c r="S173" s="76"/>
      <c r="T173" s="73"/>
      <c r="U173" s="74">
        <v>3</v>
      </c>
      <c r="V173" s="70" t="s">
        <v>685</v>
      </c>
      <c r="W173" s="70" t="s">
        <v>682</v>
      </c>
      <c r="X173" s="70" t="s">
        <v>679</v>
      </c>
      <c r="Y173" s="70" t="s">
        <v>679</v>
      </c>
      <c r="Z173" s="65">
        <v>1</v>
      </c>
      <c r="AA173" s="100">
        <v>45139</v>
      </c>
      <c r="AB173" s="100">
        <v>45443</v>
      </c>
      <c r="AC173" s="65" t="s">
        <v>611</v>
      </c>
      <c r="AD173" s="65" t="s">
        <v>64</v>
      </c>
      <c r="AE173" s="93" t="s">
        <v>111</v>
      </c>
      <c r="AF173" s="111" t="str">
        <f t="shared" si="25"/>
        <v>A</v>
      </c>
      <c r="AG173" s="112">
        <f t="shared" si="18"/>
        <v>0</v>
      </c>
      <c r="AH173" s="113" t="s">
        <v>1218</v>
      </c>
      <c r="AI173" s="112">
        <v>0</v>
      </c>
      <c r="AJ173" s="113" t="s">
        <v>1218</v>
      </c>
      <c r="AK173" s="114">
        <v>45310</v>
      </c>
      <c r="AL173" s="115"/>
      <c r="AM173" s="115"/>
      <c r="AN173" s="22">
        <f t="shared" si="19"/>
        <v>0</v>
      </c>
      <c r="AO173" s="22">
        <f t="shared" si="22"/>
        <v>1</v>
      </c>
      <c r="AP173" s="22">
        <f t="shared" si="23"/>
        <v>0</v>
      </c>
      <c r="AQ173" s="22">
        <f t="shared" si="20"/>
        <v>0</v>
      </c>
      <c r="AR173" s="22">
        <f t="shared" si="24"/>
        <v>0</v>
      </c>
      <c r="AS173" s="21">
        <f t="shared" si="21"/>
        <v>0</v>
      </c>
    </row>
    <row r="174" spans="1:45" ht="45" customHeight="1" x14ac:dyDescent="0.25">
      <c r="A174" s="71">
        <v>168</v>
      </c>
      <c r="B174" s="64">
        <v>1751</v>
      </c>
      <c r="C174" s="74"/>
      <c r="D174" s="74"/>
      <c r="E174" s="73" t="s">
        <v>675</v>
      </c>
      <c r="F174" s="72">
        <v>45078</v>
      </c>
      <c r="G174" s="65" t="s">
        <v>45</v>
      </c>
      <c r="H174" s="65" t="s">
        <v>1358</v>
      </c>
      <c r="I174" s="78" t="s">
        <v>42</v>
      </c>
      <c r="J174" s="75" t="s">
        <v>478</v>
      </c>
      <c r="K174" s="68" t="s">
        <v>59</v>
      </c>
      <c r="L174" s="73" t="s">
        <v>107</v>
      </c>
      <c r="M174" s="73" t="s">
        <v>33</v>
      </c>
      <c r="N174" s="73"/>
      <c r="O174" s="73"/>
      <c r="P174" s="66">
        <v>45195</v>
      </c>
      <c r="Q174" s="73"/>
      <c r="R174" s="76"/>
      <c r="S174" s="76"/>
      <c r="T174" s="73"/>
      <c r="U174" s="74">
        <v>1</v>
      </c>
      <c r="V174" s="70" t="s">
        <v>686</v>
      </c>
      <c r="W174" s="70" t="s">
        <v>681</v>
      </c>
      <c r="X174" s="70" t="s">
        <v>683</v>
      </c>
      <c r="Y174" s="70" t="s">
        <v>683</v>
      </c>
      <c r="Z174" s="65">
        <v>3</v>
      </c>
      <c r="AA174" s="100">
        <v>45139</v>
      </c>
      <c r="AB174" s="100">
        <v>45443</v>
      </c>
      <c r="AC174" s="65" t="s">
        <v>611</v>
      </c>
      <c r="AD174" s="65" t="s">
        <v>64</v>
      </c>
      <c r="AE174" s="93" t="s">
        <v>111</v>
      </c>
      <c r="AF174" s="111" t="str">
        <f t="shared" si="25"/>
        <v>A</v>
      </c>
      <c r="AG174" s="112">
        <f t="shared" si="18"/>
        <v>0</v>
      </c>
      <c r="AH174" s="113" t="s">
        <v>1218</v>
      </c>
      <c r="AI174" s="112">
        <v>0</v>
      </c>
      <c r="AJ174" s="113" t="s">
        <v>1218</v>
      </c>
      <c r="AK174" s="114">
        <v>45310</v>
      </c>
      <c r="AL174" s="115"/>
      <c r="AM174" s="115"/>
      <c r="AN174" s="22">
        <f t="shared" si="19"/>
        <v>0</v>
      </c>
      <c r="AO174" s="22">
        <f t="shared" si="22"/>
        <v>1</v>
      </c>
      <c r="AP174" s="22">
        <f t="shared" si="23"/>
        <v>0</v>
      </c>
      <c r="AQ174" s="22">
        <f t="shared" si="20"/>
        <v>0</v>
      </c>
      <c r="AR174" s="22">
        <f t="shared" si="24"/>
        <v>0</v>
      </c>
      <c r="AS174" s="21">
        <f t="shared" si="21"/>
        <v>0</v>
      </c>
    </row>
    <row r="175" spans="1:45" ht="45" customHeight="1" x14ac:dyDescent="0.25">
      <c r="A175" s="63">
        <v>169</v>
      </c>
      <c r="B175" s="64">
        <v>1751</v>
      </c>
      <c r="C175" s="74"/>
      <c r="D175" s="74"/>
      <c r="E175" s="73" t="s">
        <v>675</v>
      </c>
      <c r="F175" s="72">
        <v>45078</v>
      </c>
      <c r="G175" s="65" t="s">
        <v>45</v>
      </c>
      <c r="H175" s="65" t="s">
        <v>1359</v>
      </c>
      <c r="I175" s="78" t="s">
        <v>42</v>
      </c>
      <c r="J175" s="75" t="s">
        <v>478</v>
      </c>
      <c r="K175" s="68" t="s">
        <v>59</v>
      </c>
      <c r="L175" s="73" t="s">
        <v>107</v>
      </c>
      <c r="M175" s="73" t="s">
        <v>33</v>
      </c>
      <c r="N175" s="73"/>
      <c r="O175" s="73"/>
      <c r="P175" s="66">
        <v>45195</v>
      </c>
      <c r="Q175" s="73"/>
      <c r="R175" s="76"/>
      <c r="S175" s="76"/>
      <c r="T175" s="73"/>
      <c r="U175" s="74">
        <v>2</v>
      </c>
      <c r="V175" s="70" t="s">
        <v>686</v>
      </c>
      <c r="W175" s="70" t="s">
        <v>677</v>
      </c>
      <c r="X175" s="70" t="s">
        <v>176</v>
      </c>
      <c r="Y175" s="70" t="s">
        <v>176</v>
      </c>
      <c r="Z175" s="65">
        <v>1</v>
      </c>
      <c r="AA175" s="100">
        <v>45139</v>
      </c>
      <c r="AB175" s="100">
        <v>45412</v>
      </c>
      <c r="AC175" s="65" t="s">
        <v>611</v>
      </c>
      <c r="AD175" s="65" t="s">
        <v>64</v>
      </c>
      <c r="AE175" s="93" t="s">
        <v>111</v>
      </c>
      <c r="AF175" s="111" t="str">
        <f t="shared" si="25"/>
        <v>A</v>
      </c>
      <c r="AG175" s="112">
        <f t="shared" si="18"/>
        <v>0</v>
      </c>
      <c r="AH175" s="113" t="s">
        <v>1218</v>
      </c>
      <c r="AI175" s="112">
        <v>0</v>
      </c>
      <c r="AJ175" s="113" t="s">
        <v>1218</v>
      </c>
      <c r="AK175" s="114">
        <v>45310</v>
      </c>
      <c r="AL175" s="115"/>
      <c r="AM175" s="115"/>
      <c r="AN175" s="22">
        <f t="shared" si="19"/>
        <v>0</v>
      </c>
      <c r="AO175" s="22">
        <f t="shared" si="22"/>
        <v>1</v>
      </c>
      <c r="AP175" s="22">
        <f t="shared" si="23"/>
        <v>0</v>
      </c>
      <c r="AQ175" s="22">
        <f t="shared" si="20"/>
        <v>0</v>
      </c>
      <c r="AR175" s="22">
        <f t="shared" si="24"/>
        <v>0</v>
      </c>
      <c r="AS175" s="21">
        <f t="shared" si="21"/>
        <v>0</v>
      </c>
    </row>
    <row r="176" spans="1:45" ht="45" customHeight="1" x14ac:dyDescent="0.25">
      <c r="A176" s="71">
        <v>170</v>
      </c>
      <c r="B176" s="64">
        <v>1751</v>
      </c>
      <c r="C176" s="74"/>
      <c r="D176" s="74"/>
      <c r="E176" s="73" t="s">
        <v>675</v>
      </c>
      <c r="F176" s="72">
        <v>45078</v>
      </c>
      <c r="G176" s="65" t="s">
        <v>45</v>
      </c>
      <c r="H176" s="65" t="s">
        <v>1360</v>
      </c>
      <c r="I176" s="78" t="s">
        <v>42</v>
      </c>
      <c r="J176" s="75" t="s">
        <v>478</v>
      </c>
      <c r="K176" s="68" t="s">
        <v>59</v>
      </c>
      <c r="L176" s="73" t="s">
        <v>107</v>
      </c>
      <c r="M176" s="73" t="s">
        <v>33</v>
      </c>
      <c r="N176" s="73"/>
      <c r="O176" s="73"/>
      <c r="P176" s="66">
        <v>45195</v>
      </c>
      <c r="Q176" s="73"/>
      <c r="R176" s="76"/>
      <c r="S176" s="76"/>
      <c r="T176" s="73"/>
      <c r="U176" s="74">
        <v>3</v>
      </c>
      <c r="V176" s="70" t="s">
        <v>686</v>
      </c>
      <c r="W176" s="70" t="s">
        <v>682</v>
      </c>
      <c r="X176" s="70" t="s">
        <v>679</v>
      </c>
      <c r="Y176" s="70" t="s">
        <v>679</v>
      </c>
      <c r="Z176" s="65">
        <v>1</v>
      </c>
      <c r="AA176" s="100">
        <v>45139</v>
      </c>
      <c r="AB176" s="100">
        <v>45443</v>
      </c>
      <c r="AC176" s="65" t="s">
        <v>611</v>
      </c>
      <c r="AD176" s="65" t="s">
        <v>64</v>
      </c>
      <c r="AE176" s="93" t="s">
        <v>111</v>
      </c>
      <c r="AF176" s="111" t="str">
        <f t="shared" si="25"/>
        <v>A</v>
      </c>
      <c r="AG176" s="112">
        <f t="shared" si="18"/>
        <v>0</v>
      </c>
      <c r="AH176" s="113" t="s">
        <v>1218</v>
      </c>
      <c r="AI176" s="112">
        <v>0</v>
      </c>
      <c r="AJ176" s="113" t="s">
        <v>1218</v>
      </c>
      <c r="AK176" s="114">
        <v>45310</v>
      </c>
      <c r="AL176" s="115"/>
      <c r="AM176" s="115"/>
      <c r="AN176" s="22">
        <f t="shared" si="19"/>
        <v>0</v>
      </c>
      <c r="AO176" s="22">
        <f t="shared" si="22"/>
        <v>1</v>
      </c>
      <c r="AP176" s="22">
        <f t="shared" si="23"/>
        <v>0</v>
      </c>
      <c r="AQ176" s="22">
        <f t="shared" si="20"/>
        <v>0</v>
      </c>
      <c r="AR176" s="22">
        <f t="shared" si="24"/>
        <v>0</v>
      </c>
      <c r="AS176" s="21">
        <f t="shared" si="21"/>
        <v>0</v>
      </c>
    </row>
    <row r="177" spans="1:45" ht="45" customHeight="1" x14ac:dyDescent="0.25">
      <c r="A177" s="63">
        <v>171</v>
      </c>
      <c r="B177" s="64">
        <v>1752</v>
      </c>
      <c r="C177" s="74"/>
      <c r="D177" s="74"/>
      <c r="E177" s="73" t="s">
        <v>675</v>
      </c>
      <c r="F177" s="72">
        <v>45078</v>
      </c>
      <c r="G177" s="65" t="s">
        <v>45</v>
      </c>
      <c r="H177" s="65" t="s">
        <v>1361</v>
      </c>
      <c r="I177" s="78" t="s">
        <v>42</v>
      </c>
      <c r="J177" s="75" t="s">
        <v>479</v>
      </c>
      <c r="K177" s="68" t="s">
        <v>59</v>
      </c>
      <c r="L177" s="73" t="s">
        <v>107</v>
      </c>
      <c r="M177" s="73" t="s">
        <v>33</v>
      </c>
      <c r="N177" s="73"/>
      <c r="O177" s="73"/>
      <c r="P177" s="66">
        <v>45195</v>
      </c>
      <c r="Q177" s="73"/>
      <c r="R177" s="76"/>
      <c r="S177" s="76"/>
      <c r="T177" s="73"/>
      <c r="U177" s="74">
        <v>1</v>
      </c>
      <c r="V177" s="70" t="s">
        <v>687</v>
      </c>
      <c r="W177" s="70" t="s">
        <v>681</v>
      </c>
      <c r="X177" s="70" t="s">
        <v>683</v>
      </c>
      <c r="Y177" s="70" t="s">
        <v>683</v>
      </c>
      <c r="Z177" s="65">
        <v>3</v>
      </c>
      <c r="AA177" s="100">
        <v>45139</v>
      </c>
      <c r="AB177" s="100">
        <v>45443</v>
      </c>
      <c r="AC177" s="65" t="s">
        <v>611</v>
      </c>
      <c r="AD177" s="65" t="s">
        <v>64</v>
      </c>
      <c r="AE177" s="93" t="s">
        <v>111</v>
      </c>
      <c r="AF177" s="111" t="str">
        <f t="shared" si="25"/>
        <v>A</v>
      </c>
      <c r="AG177" s="112">
        <f t="shared" si="18"/>
        <v>0</v>
      </c>
      <c r="AH177" s="113" t="s">
        <v>1218</v>
      </c>
      <c r="AI177" s="112">
        <v>0</v>
      </c>
      <c r="AJ177" s="113" t="s">
        <v>1218</v>
      </c>
      <c r="AK177" s="114">
        <v>45310</v>
      </c>
      <c r="AL177" s="115"/>
      <c r="AM177" s="115"/>
      <c r="AN177" s="22">
        <f t="shared" si="19"/>
        <v>0</v>
      </c>
      <c r="AO177" s="22">
        <f t="shared" si="22"/>
        <v>1</v>
      </c>
      <c r="AP177" s="22">
        <f t="shared" si="23"/>
        <v>0</v>
      </c>
      <c r="AQ177" s="22">
        <f t="shared" si="20"/>
        <v>0</v>
      </c>
      <c r="AR177" s="22">
        <f t="shared" si="24"/>
        <v>0</v>
      </c>
      <c r="AS177" s="21">
        <f t="shared" si="21"/>
        <v>0</v>
      </c>
    </row>
    <row r="178" spans="1:45" ht="45" customHeight="1" x14ac:dyDescent="0.25">
      <c r="A178" s="71">
        <v>172</v>
      </c>
      <c r="B178" s="64">
        <v>1752</v>
      </c>
      <c r="C178" s="74"/>
      <c r="D178" s="74"/>
      <c r="E178" s="73" t="s">
        <v>675</v>
      </c>
      <c r="F178" s="72">
        <v>45078</v>
      </c>
      <c r="G178" s="65" t="s">
        <v>45</v>
      </c>
      <c r="H178" s="65" t="s">
        <v>1362</v>
      </c>
      <c r="I178" s="78" t="s">
        <v>42</v>
      </c>
      <c r="J178" s="75" t="s">
        <v>479</v>
      </c>
      <c r="K178" s="68" t="s">
        <v>59</v>
      </c>
      <c r="L178" s="73" t="s">
        <v>107</v>
      </c>
      <c r="M178" s="73" t="s">
        <v>33</v>
      </c>
      <c r="N178" s="73"/>
      <c r="O178" s="73"/>
      <c r="P178" s="66">
        <v>45195</v>
      </c>
      <c r="Q178" s="73"/>
      <c r="R178" s="76"/>
      <c r="S178" s="76"/>
      <c r="T178" s="73"/>
      <c r="U178" s="74">
        <v>2</v>
      </c>
      <c r="V178" s="70" t="s">
        <v>687</v>
      </c>
      <c r="W178" s="70" t="s">
        <v>677</v>
      </c>
      <c r="X178" s="70" t="s">
        <v>176</v>
      </c>
      <c r="Y178" s="70" t="s">
        <v>176</v>
      </c>
      <c r="Z178" s="65">
        <v>1</v>
      </c>
      <c r="AA178" s="100">
        <v>45139</v>
      </c>
      <c r="AB178" s="100">
        <v>45412</v>
      </c>
      <c r="AC178" s="65" t="s">
        <v>611</v>
      </c>
      <c r="AD178" s="65" t="s">
        <v>64</v>
      </c>
      <c r="AE178" s="93" t="s">
        <v>111</v>
      </c>
      <c r="AF178" s="111" t="str">
        <f t="shared" si="25"/>
        <v>A</v>
      </c>
      <c r="AG178" s="112">
        <f t="shared" si="18"/>
        <v>0</v>
      </c>
      <c r="AH178" s="113" t="s">
        <v>1218</v>
      </c>
      <c r="AI178" s="112">
        <v>0</v>
      </c>
      <c r="AJ178" s="113" t="s">
        <v>1218</v>
      </c>
      <c r="AK178" s="114">
        <v>45310</v>
      </c>
      <c r="AL178" s="115"/>
      <c r="AM178" s="115"/>
      <c r="AN178" s="22">
        <f t="shared" si="19"/>
        <v>0</v>
      </c>
      <c r="AO178" s="22">
        <f t="shared" si="22"/>
        <v>1</v>
      </c>
      <c r="AP178" s="22">
        <f t="shared" si="23"/>
        <v>0</v>
      </c>
      <c r="AQ178" s="22">
        <f t="shared" si="20"/>
        <v>0</v>
      </c>
      <c r="AR178" s="22">
        <f t="shared" si="24"/>
        <v>0</v>
      </c>
      <c r="AS178" s="21">
        <f t="shared" si="21"/>
        <v>0</v>
      </c>
    </row>
    <row r="179" spans="1:45" ht="45" customHeight="1" x14ac:dyDescent="0.25">
      <c r="A179" s="63">
        <v>173</v>
      </c>
      <c r="B179" s="64">
        <v>1752</v>
      </c>
      <c r="C179" s="74"/>
      <c r="D179" s="74"/>
      <c r="E179" s="73" t="s">
        <v>675</v>
      </c>
      <c r="F179" s="72">
        <v>45078</v>
      </c>
      <c r="G179" s="65" t="s">
        <v>45</v>
      </c>
      <c r="H179" s="65" t="s">
        <v>1363</v>
      </c>
      <c r="I179" s="78" t="s">
        <v>42</v>
      </c>
      <c r="J179" s="75" t="s">
        <v>479</v>
      </c>
      <c r="K179" s="68" t="s">
        <v>59</v>
      </c>
      <c r="L179" s="73" t="s">
        <v>107</v>
      </c>
      <c r="M179" s="73" t="s">
        <v>33</v>
      </c>
      <c r="N179" s="73"/>
      <c r="O179" s="73"/>
      <c r="P179" s="66">
        <v>45195</v>
      </c>
      <c r="Q179" s="73"/>
      <c r="R179" s="76"/>
      <c r="S179" s="76"/>
      <c r="T179" s="73"/>
      <c r="U179" s="74">
        <v>3</v>
      </c>
      <c r="V179" s="70" t="s">
        <v>687</v>
      </c>
      <c r="W179" s="70" t="s">
        <v>682</v>
      </c>
      <c r="X179" s="70" t="s">
        <v>679</v>
      </c>
      <c r="Y179" s="70" t="s">
        <v>679</v>
      </c>
      <c r="Z179" s="65">
        <v>1</v>
      </c>
      <c r="AA179" s="100">
        <v>45139</v>
      </c>
      <c r="AB179" s="100">
        <v>45443</v>
      </c>
      <c r="AC179" s="65" t="s">
        <v>611</v>
      </c>
      <c r="AD179" s="65" t="s">
        <v>64</v>
      </c>
      <c r="AE179" s="93" t="s">
        <v>111</v>
      </c>
      <c r="AF179" s="111" t="str">
        <f t="shared" si="25"/>
        <v>A</v>
      </c>
      <c r="AG179" s="112">
        <f t="shared" si="18"/>
        <v>0</v>
      </c>
      <c r="AH179" s="113" t="s">
        <v>1218</v>
      </c>
      <c r="AI179" s="112">
        <v>0</v>
      </c>
      <c r="AJ179" s="113" t="s">
        <v>1218</v>
      </c>
      <c r="AK179" s="114">
        <v>45310</v>
      </c>
      <c r="AL179" s="115"/>
      <c r="AM179" s="115"/>
      <c r="AN179" s="22">
        <f t="shared" si="19"/>
        <v>0</v>
      </c>
      <c r="AO179" s="22">
        <f t="shared" si="22"/>
        <v>1</v>
      </c>
      <c r="AP179" s="22">
        <f t="shared" si="23"/>
        <v>0</v>
      </c>
      <c r="AQ179" s="22">
        <f t="shared" si="20"/>
        <v>0</v>
      </c>
      <c r="AR179" s="22">
        <f t="shared" si="24"/>
        <v>0</v>
      </c>
      <c r="AS179" s="21">
        <f t="shared" si="21"/>
        <v>0</v>
      </c>
    </row>
    <row r="180" spans="1:45" ht="45" customHeight="1" x14ac:dyDescent="0.25">
      <c r="A180" s="71">
        <v>174</v>
      </c>
      <c r="B180" s="64">
        <v>1753</v>
      </c>
      <c r="C180" s="74"/>
      <c r="D180" s="74"/>
      <c r="E180" s="73" t="s">
        <v>675</v>
      </c>
      <c r="F180" s="72">
        <v>45078</v>
      </c>
      <c r="G180" s="65" t="s">
        <v>45</v>
      </c>
      <c r="H180" s="65" t="s">
        <v>1364</v>
      </c>
      <c r="I180" s="78" t="s">
        <v>42</v>
      </c>
      <c r="J180" s="75" t="s">
        <v>480</v>
      </c>
      <c r="K180" s="68" t="s">
        <v>59</v>
      </c>
      <c r="L180" s="73" t="s">
        <v>107</v>
      </c>
      <c r="M180" s="73" t="s">
        <v>33</v>
      </c>
      <c r="N180" s="73"/>
      <c r="O180" s="73"/>
      <c r="P180" s="66">
        <v>45195</v>
      </c>
      <c r="Q180" s="73"/>
      <c r="R180" s="76"/>
      <c r="S180" s="76"/>
      <c r="T180" s="73"/>
      <c r="U180" s="74">
        <v>1</v>
      </c>
      <c r="V180" s="70" t="s">
        <v>688</v>
      </c>
      <c r="W180" s="70" t="s">
        <v>681</v>
      </c>
      <c r="X180" s="70" t="s">
        <v>683</v>
      </c>
      <c r="Y180" s="70" t="s">
        <v>683</v>
      </c>
      <c r="Z180" s="65">
        <v>3</v>
      </c>
      <c r="AA180" s="100">
        <v>45139</v>
      </c>
      <c r="AB180" s="100">
        <v>45443</v>
      </c>
      <c r="AC180" s="65" t="s">
        <v>611</v>
      </c>
      <c r="AD180" s="65" t="s">
        <v>64</v>
      </c>
      <c r="AE180" s="93" t="s">
        <v>111</v>
      </c>
      <c r="AF180" s="111" t="str">
        <f t="shared" si="25"/>
        <v>A</v>
      </c>
      <c r="AG180" s="112">
        <f t="shared" si="18"/>
        <v>0</v>
      </c>
      <c r="AH180" s="113" t="s">
        <v>1218</v>
      </c>
      <c r="AI180" s="112">
        <v>0</v>
      </c>
      <c r="AJ180" s="113" t="s">
        <v>1218</v>
      </c>
      <c r="AK180" s="114">
        <v>45310</v>
      </c>
      <c r="AL180" s="115"/>
      <c r="AM180" s="115"/>
      <c r="AN180" s="22">
        <f t="shared" si="19"/>
        <v>0</v>
      </c>
      <c r="AO180" s="22">
        <f t="shared" si="22"/>
        <v>1</v>
      </c>
      <c r="AP180" s="22">
        <f t="shared" si="23"/>
        <v>0</v>
      </c>
      <c r="AQ180" s="22">
        <f t="shared" si="20"/>
        <v>0</v>
      </c>
      <c r="AR180" s="22">
        <f t="shared" si="24"/>
        <v>0</v>
      </c>
      <c r="AS180" s="21">
        <f t="shared" si="21"/>
        <v>0</v>
      </c>
    </row>
    <row r="181" spans="1:45" ht="45" customHeight="1" x14ac:dyDescent="0.25">
      <c r="A181" s="63">
        <v>175</v>
      </c>
      <c r="B181" s="64">
        <v>1753</v>
      </c>
      <c r="C181" s="74"/>
      <c r="D181" s="74"/>
      <c r="E181" s="73" t="s">
        <v>675</v>
      </c>
      <c r="F181" s="72">
        <v>45078</v>
      </c>
      <c r="G181" s="65" t="s">
        <v>45</v>
      </c>
      <c r="H181" s="65" t="s">
        <v>1365</v>
      </c>
      <c r="I181" s="78" t="s">
        <v>42</v>
      </c>
      <c r="J181" s="75" t="s">
        <v>480</v>
      </c>
      <c r="K181" s="68" t="s">
        <v>59</v>
      </c>
      <c r="L181" s="73" t="s">
        <v>107</v>
      </c>
      <c r="M181" s="73" t="s">
        <v>33</v>
      </c>
      <c r="N181" s="73"/>
      <c r="O181" s="73"/>
      <c r="P181" s="66">
        <v>45195</v>
      </c>
      <c r="Q181" s="73"/>
      <c r="R181" s="76"/>
      <c r="S181" s="76"/>
      <c r="T181" s="73"/>
      <c r="U181" s="74">
        <v>2</v>
      </c>
      <c r="V181" s="70" t="s">
        <v>688</v>
      </c>
      <c r="W181" s="70" t="s">
        <v>677</v>
      </c>
      <c r="X181" s="70" t="s">
        <v>176</v>
      </c>
      <c r="Y181" s="70" t="s">
        <v>176</v>
      </c>
      <c r="Z181" s="65">
        <v>1</v>
      </c>
      <c r="AA181" s="100">
        <v>45139</v>
      </c>
      <c r="AB181" s="100">
        <v>45412</v>
      </c>
      <c r="AC181" s="65" t="s">
        <v>611</v>
      </c>
      <c r="AD181" s="65" t="s">
        <v>64</v>
      </c>
      <c r="AE181" s="93" t="s">
        <v>111</v>
      </c>
      <c r="AF181" s="111" t="str">
        <f t="shared" si="25"/>
        <v>A</v>
      </c>
      <c r="AG181" s="112">
        <f t="shared" si="18"/>
        <v>0</v>
      </c>
      <c r="AH181" s="113" t="s">
        <v>1218</v>
      </c>
      <c r="AI181" s="112">
        <v>0</v>
      </c>
      <c r="AJ181" s="113" t="s">
        <v>1218</v>
      </c>
      <c r="AK181" s="114">
        <v>45310</v>
      </c>
      <c r="AL181" s="115"/>
      <c r="AM181" s="115"/>
      <c r="AN181" s="22">
        <f t="shared" si="19"/>
        <v>0</v>
      </c>
      <c r="AO181" s="22">
        <f t="shared" si="22"/>
        <v>1</v>
      </c>
      <c r="AP181" s="22">
        <f t="shared" si="23"/>
        <v>0</v>
      </c>
      <c r="AQ181" s="22">
        <f t="shared" si="20"/>
        <v>0</v>
      </c>
      <c r="AR181" s="22">
        <f t="shared" si="24"/>
        <v>0</v>
      </c>
      <c r="AS181" s="21">
        <f t="shared" si="21"/>
        <v>0</v>
      </c>
    </row>
    <row r="182" spans="1:45" ht="45" customHeight="1" x14ac:dyDescent="0.25">
      <c r="A182" s="71">
        <v>176</v>
      </c>
      <c r="B182" s="64">
        <v>1753</v>
      </c>
      <c r="C182" s="74"/>
      <c r="D182" s="74"/>
      <c r="E182" s="73" t="s">
        <v>675</v>
      </c>
      <c r="F182" s="72">
        <v>45078</v>
      </c>
      <c r="G182" s="65" t="s">
        <v>45</v>
      </c>
      <c r="H182" s="65" t="s">
        <v>1366</v>
      </c>
      <c r="I182" s="78" t="s">
        <v>42</v>
      </c>
      <c r="J182" s="75" t="s">
        <v>480</v>
      </c>
      <c r="K182" s="68" t="s">
        <v>59</v>
      </c>
      <c r="L182" s="73" t="s">
        <v>107</v>
      </c>
      <c r="M182" s="73" t="s">
        <v>33</v>
      </c>
      <c r="N182" s="73"/>
      <c r="O182" s="73"/>
      <c r="P182" s="66">
        <v>45195</v>
      </c>
      <c r="Q182" s="73"/>
      <c r="R182" s="76"/>
      <c r="S182" s="76"/>
      <c r="T182" s="73"/>
      <c r="U182" s="74">
        <v>3</v>
      </c>
      <c r="V182" s="70" t="s">
        <v>688</v>
      </c>
      <c r="W182" s="70" t="s">
        <v>682</v>
      </c>
      <c r="X182" s="70" t="s">
        <v>679</v>
      </c>
      <c r="Y182" s="70" t="s">
        <v>679</v>
      </c>
      <c r="Z182" s="65">
        <v>1</v>
      </c>
      <c r="AA182" s="100">
        <v>45139</v>
      </c>
      <c r="AB182" s="100">
        <v>45443</v>
      </c>
      <c r="AC182" s="65" t="s">
        <v>611</v>
      </c>
      <c r="AD182" s="65" t="s">
        <v>64</v>
      </c>
      <c r="AE182" s="93" t="s">
        <v>111</v>
      </c>
      <c r="AF182" s="111" t="str">
        <f t="shared" si="25"/>
        <v>A</v>
      </c>
      <c r="AG182" s="112">
        <f t="shared" si="18"/>
        <v>0</v>
      </c>
      <c r="AH182" s="113" t="s">
        <v>1218</v>
      </c>
      <c r="AI182" s="112">
        <v>0</v>
      </c>
      <c r="AJ182" s="113" t="s">
        <v>1218</v>
      </c>
      <c r="AK182" s="114">
        <v>45310</v>
      </c>
      <c r="AL182" s="115"/>
      <c r="AM182" s="115"/>
      <c r="AN182" s="22">
        <f t="shared" si="19"/>
        <v>0</v>
      </c>
      <c r="AO182" s="22">
        <f t="shared" si="22"/>
        <v>1</v>
      </c>
      <c r="AP182" s="22">
        <f t="shared" si="23"/>
        <v>0</v>
      </c>
      <c r="AQ182" s="22">
        <f t="shared" si="20"/>
        <v>0</v>
      </c>
      <c r="AR182" s="22">
        <f t="shared" si="24"/>
        <v>0</v>
      </c>
      <c r="AS182" s="21">
        <f t="shared" si="21"/>
        <v>0</v>
      </c>
    </row>
    <row r="183" spans="1:45" ht="45" customHeight="1" x14ac:dyDescent="0.25">
      <c r="A183" s="63">
        <v>177</v>
      </c>
      <c r="B183" s="64">
        <v>1754</v>
      </c>
      <c r="C183" s="74"/>
      <c r="D183" s="74"/>
      <c r="E183" s="73" t="s">
        <v>675</v>
      </c>
      <c r="F183" s="72">
        <v>45078</v>
      </c>
      <c r="G183" s="65" t="s">
        <v>45</v>
      </c>
      <c r="H183" s="65" t="s">
        <v>1367</v>
      </c>
      <c r="I183" s="78" t="s">
        <v>42</v>
      </c>
      <c r="J183" s="75" t="s">
        <v>481</v>
      </c>
      <c r="K183" s="68" t="s">
        <v>59</v>
      </c>
      <c r="L183" s="73" t="s">
        <v>107</v>
      </c>
      <c r="M183" s="73" t="s">
        <v>33</v>
      </c>
      <c r="N183" s="73"/>
      <c r="O183" s="73"/>
      <c r="P183" s="66">
        <v>45195</v>
      </c>
      <c r="Q183" s="73"/>
      <c r="R183" s="76"/>
      <c r="S183" s="76"/>
      <c r="T183" s="73"/>
      <c r="U183" s="74">
        <v>1</v>
      </c>
      <c r="V183" s="70" t="s">
        <v>689</v>
      </c>
      <c r="W183" s="70" t="s">
        <v>690</v>
      </c>
      <c r="X183" s="70" t="s">
        <v>693</v>
      </c>
      <c r="Y183" s="70" t="s">
        <v>693</v>
      </c>
      <c r="Z183" s="65">
        <v>3</v>
      </c>
      <c r="AA183" s="100">
        <v>45139</v>
      </c>
      <c r="AB183" s="100">
        <v>45443</v>
      </c>
      <c r="AC183" s="65" t="s">
        <v>611</v>
      </c>
      <c r="AD183" s="65" t="s">
        <v>64</v>
      </c>
      <c r="AE183" s="93" t="s">
        <v>111</v>
      </c>
      <c r="AF183" s="111" t="str">
        <f t="shared" si="25"/>
        <v>A</v>
      </c>
      <c r="AG183" s="112">
        <f t="shared" si="18"/>
        <v>0</v>
      </c>
      <c r="AH183" s="113" t="s">
        <v>1218</v>
      </c>
      <c r="AI183" s="112">
        <v>0</v>
      </c>
      <c r="AJ183" s="113" t="s">
        <v>1218</v>
      </c>
      <c r="AK183" s="114">
        <v>45310</v>
      </c>
      <c r="AL183" s="115"/>
      <c r="AM183" s="115"/>
      <c r="AN183" s="22">
        <f t="shared" si="19"/>
        <v>0</v>
      </c>
      <c r="AO183" s="22">
        <f t="shared" si="22"/>
        <v>1</v>
      </c>
      <c r="AP183" s="22">
        <f t="shared" si="23"/>
        <v>0</v>
      </c>
      <c r="AQ183" s="22">
        <f t="shared" si="20"/>
        <v>0</v>
      </c>
      <c r="AR183" s="22">
        <f t="shared" si="24"/>
        <v>0</v>
      </c>
      <c r="AS183" s="21">
        <f t="shared" si="21"/>
        <v>0</v>
      </c>
    </row>
    <row r="184" spans="1:45" ht="45" customHeight="1" x14ac:dyDescent="0.25">
      <c r="A184" s="71">
        <v>178</v>
      </c>
      <c r="B184" s="64">
        <v>1754</v>
      </c>
      <c r="C184" s="74"/>
      <c r="D184" s="74"/>
      <c r="E184" s="73" t="s">
        <v>675</v>
      </c>
      <c r="F184" s="72">
        <v>45078</v>
      </c>
      <c r="G184" s="65" t="s">
        <v>45</v>
      </c>
      <c r="H184" s="65" t="s">
        <v>1368</v>
      </c>
      <c r="I184" s="78" t="s">
        <v>42</v>
      </c>
      <c r="J184" s="75" t="s">
        <v>481</v>
      </c>
      <c r="K184" s="68" t="s">
        <v>59</v>
      </c>
      <c r="L184" s="73" t="s">
        <v>107</v>
      </c>
      <c r="M184" s="73" t="s">
        <v>33</v>
      </c>
      <c r="N184" s="73"/>
      <c r="O184" s="73"/>
      <c r="P184" s="66">
        <v>45195</v>
      </c>
      <c r="Q184" s="73"/>
      <c r="R184" s="76"/>
      <c r="S184" s="76"/>
      <c r="T184" s="73"/>
      <c r="U184" s="74">
        <v>2</v>
      </c>
      <c r="V184" s="70" t="s">
        <v>689</v>
      </c>
      <c r="W184" s="70" t="s">
        <v>691</v>
      </c>
      <c r="X184" s="70" t="s">
        <v>176</v>
      </c>
      <c r="Y184" s="70" t="s">
        <v>176</v>
      </c>
      <c r="Z184" s="65">
        <v>1</v>
      </c>
      <c r="AA184" s="100">
        <v>45139</v>
      </c>
      <c r="AB184" s="100">
        <v>45412</v>
      </c>
      <c r="AC184" s="65" t="s">
        <v>611</v>
      </c>
      <c r="AD184" s="65" t="s">
        <v>64</v>
      </c>
      <c r="AE184" s="93" t="s">
        <v>111</v>
      </c>
      <c r="AF184" s="111" t="str">
        <f t="shared" si="25"/>
        <v>C</v>
      </c>
      <c r="AG184" s="112">
        <f t="shared" si="18"/>
        <v>1</v>
      </c>
      <c r="AH184" s="113" t="s">
        <v>1219</v>
      </c>
      <c r="AI184" s="112">
        <v>1</v>
      </c>
      <c r="AJ184" s="113" t="s">
        <v>1220</v>
      </c>
      <c r="AK184" s="114">
        <v>45310</v>
      </c>
      <c r="AL184" s="115"/>
      <c r="AM184" s="115"/>
      <c r="AN184" s="22">
        <f t="shared" si="19"/>
        <v>0</v>
      </c>
      <c r="AO184" s="22">
        <f t="shared" si="22"/>
        <v>0</v>
      </c>
      <c r="AP184" s="22">
        <f t="shared" si="23"/>
        <v>1</v>
      </c>
      <c r="AQ184" s="22">
        <f t="shared" si="20"/>
        <v>0</v>
      </c>
      <c r="AR184" s="22">
        <f t="shared" si="24"/>
        <v>1</v>
      </c>
      <c r="AS184" s="21">
        <f t="shared" si="21"/>
        <v>0</v>
      </c>
    </row>
    <row r="185" spans="1:45" ht="45" customHeight="1" x14ac:dyDescent="0.25">
      <c r="A185" s="63">
        <v>179</v>
      </c>
      <c r="B185" s="64">
        <v>1754</v>
      </c>
      <c r="C185" s="74"/>
      <c r="D185" s="74"/>
      <c r="E185" s="73" t="s">
        <v>675</v>
      </c>
      <c r="F185" s="72">
        <v>45078</v>
      </c>
      <c r="G185" s="65" t="s">
        <v>45</v>
      </c>
      <c r="H185" s="65" t="s">
        <v>1369</v>
      </c>
      <c r="I185" s="78" t="s">
        <v>42</v>
      </c>
      <c r="J185" s="75" t="s">
        <v>481</v>
      </c>
      <c r="K185" s="68" t="s">
        <v>59</v>
      </c>
      <c r="L185" s="73" t="s">
        <v>107</v>
      </c>
      <c r="M185" s="73" t="s">
        <v>33</v>
      </c>
      <c r="N185" s="73"/>
      <c r="O185" s="73"/>
      <c r="P185" s="66">
        <v>45195</v>
      </c>
      <c r="Q185" s="73"/>
      <c r="R185" s="76"/>
      <c r="S185" s="76"/>
      <c r="T185" s="73"/>
      <c r="U185" s="74">
        <v>3</v>
      </c>
      <c r="V185" s="70" t="s">
        <v>689</v>
      </c>
      <c r="W185" s="70" t="s">
        <v>692</v>
      </c>
      <c r="X185" s="70" t="s">
        <v>679</v>
      </c>
      <c r="Y185" s="70" t="s">
        <v>679</v>
      </c>
      <c r="Z185" s="65">
        <v>1</v>
      </c>
      <c r="AA185" s="100">
        <v>45139</v>
      </c>
      <c r="AB185" s="100">
        <v>45443</v>
      </c>
      <c r="AC185" s="65" t="s">
        <v>611</v>
      </c>
      <c r="AD185" s="65" t="s">
        <v>64</v>
      </c>
      <c r="AE185" s="93" t="s">
        <v>111</v>
      </c>
      <c r="AF185" s="111" t="str">
        <f t="shared" si="25"/>
        <v>C</v>
      </c>
      <c r="AG185" s="112">
        <f t="shared" si="18"/>
        <v>1</v>
      </c>
      <c r="AH185" s="113" t="s">
        <v>1221</v>
      </c>
      <c r="AI185" s="112">
        <v>1</v>
      </c>
      <c r="AJ185" s="113" t="s">
        <v>1222</v>
      </c>
      <c r="AK185" s="114">
        <v>45310</v>
      </c>
      <c r="AL185" s="115"/>
      <c r="AM185" s="115"/>
      <c r="AN185" s="22">
        <f t="shared" si="19"/>
        <v>0</v>
      </c>
      <c r="AO185" s="22">
        <f t="shared" si="22"/>
        <v>0</v>
      </c>
      <c r="AP185" s="22">
        <f t="shared" si="23"/>
        <v>1</v>
      </c>
      <c r="AQ185" s="22">
        <f t="shared" si="20"/>
        <v>0</v>
      </c>
      <c r="AR185" s="22">
        <f t="shared" si="24"/>
        <v>1</v>
      </c>
      <c r="AS185" s="21">
        <f t="shared" si="21"/>
        <v>0</v>
      </c>
    </row>
    <row r="186" spans="1:45" ht="45" customHeight="1" x14ac:dyDescent="0.25">
      <c r="A186" s="71">
        <v>180</v>
      </c>
      <c r="B186" s="64">
        <v>1755</v>
      </c>
      <c r="C186" s="74"/>
      <c r="D186" s="74"/>
      <c r="E186" s="73" t="s">
        <v>694</v>
      </c>
      <c r="F186" s="72">
        <v>45078</v>
      </c>
      <c r="G186" s="65" t="s">
        <v>45</v>
      </c>
      <c r="H186" s="65" t="s">
        <v>1370</v>
      </c>
      <c r="I186" s="78" t="s">
        <v>42</v>
      </c>
      <c r="J186" s="75" t="s">
        <v>482</v>
      </c>
      <c r="K186" s="68" t="s">
        <v>59</v>
      </c>
      <c r="L186" s="73" t="s">
        <v>107</v>
      </c>
      <c r="M186" s="73" t="s">
        <v>33</v>
      </c>
      <c r="N186" s="73"/>
      <c r="O186" s="73"/>
      <c r="P186" s="66">
        <v>45195</v>
      </c>
      <c r="Q186" s="73"/>
      <c r="R186" s="76"/>
      <c r="S186" s="76"/>
      <c r="T186" s="73"/>
      <c r="U186" s="74">
        <v>1</v>
      </c>
      <c r="V186" s="70" t="s">
        <v>695</v>
      </c>
      <c r="W186" s="70" t="s">
        <v>696</v>
      </c>
      <c r="X186" s="70" t="s">
        <v>693</v>
      </c>
      <c r="Y186" s="70" t="s">
        <v>693</v>
      </c>
      <c r="Z186" s="65">
        <v>3</v>
      </c>
      <c r="AA186" s="100">
        <v>45139</v>
      </c>
      <c r="AB186" s="100">
        <v>45443</v>
      </c>
      <c r="AC186" s="65" t="s">
        <v>611</v>
      </c>
      <c r="AD186" s="65" t="s">
        <v>64</v>
      </c>
      <c r="AE186" s="93" t="s">
        <v>111</v>
      </c>
      <c r="AF186" s="111" t="str">
        <f t="shared" si="25"/>
        <v>A</v>
      </c>
      <c r="AG186" s="112">
        <f t="shared" si="18"/>
        <v>0</v>
      </c>
      <c r="AH186" s="113" t="s">
        <v>1210</v>
      </c>
      <c r="AI186" s="112">
        <v>0</v>
      </c>
      <c r="AJ186" s="113" t="s">
        <v>1210</v>
      </c>
      <c r="AK186" s="114">
        <v>45310</v>
      </c>
      <c r="AL186" s="115"/>
      <c r="AM186" s="115"/>
      <c r="AN186" s="22">
        <f t="shared" si="19"/>
        <v>0</v>
      </c>
      <c r="AO186" s="22">
        <f t="shared" si="22"/>
        <v>1</v>
      </c>
      <c r="AP186" s="22">
        <f t="shared" si="23"/>
        <v>0</v>
      </c>
      <c r="AQ186" s="22">
        <f t="shared" si="20"/>
        <v>0</v>
      </c>
      <c r="AR186" s="22">
        <f t="shared" si="24"/>
        <v>0</v>
      </c>
      <c r="AS186" s="21">
        <f t="shared" si="21"/>
        <v>0</v>
      </c>
    </row>
    <row r="187" spans="1:45" ht="45" customHeight="1" x14ac:dyDescent="0.25">
      <c r="A187" s="63">
        <v>181</v>
      </c>
      <c r="B187" s="64">
        <v>1755</v>
      </c>
      <c r="C187" s="74"/>
      <c r="D187" s="74"/>
      <c r="E187" s="73" t="s">
        <v>694</v>
      </c>
      <c r="F187" s="72">
        <v>45078</v>
      </c>
      <c r="G187" s="65" t="s">
        <v>45</v>
      </c>
      <c r="H187" s="65" t="s">
        <v>1371</v>
      </c>
      <c r="I187" s="78" t="s">
        <v>42</v>
      </c>
      <c r="J187" s="75" t="s">
        <v>482</v>
      </c>
      <c r="K187" s="68" t="s">
        <v>59</v>
      </c>
      <c r="L187" s="73" t="s">
        <v>107</v>
      </c>
      <c r="M187" s="73" t="s">
        <v>33</v>
      </c>
      <c r="N187" s="73"/>
      <c r="O187" s="73"/>
      <c r="P187" s="66">
        <v>45195</v>
      </c>
      <c r="Q187" s="73"/>
      <c r="R187" s="76"/>
      <c r="S187" s="76"/>
      <c r="T187" s="73"/>
      <c r="U187" s="74">
        <v>2</v>
      </c>
      <c r="V187" s="70" t="s">
        <v>695</v>
      </c>
      <c r="W187" s="70" t="s">
        <v>697</v>
      </c>
      <c r="X187" s="70" t="s">
        <v>176</v>
      </c>
      <c r="Y187" s="70" t="s">
        <v>176</v>
      </c>
      <c r="Z187" s="65">
        <v>1</v>
      </c>
      <c r="AA187" s="100">
        <v>45139</v>
      </c>
      <c r="AB187" s="100">
        <v>45412</v>
      </c>
      <c r="AC187" s="65" t="s">
        <v>611</v>
      </c>
      <c r="AD187" s="65" t="s">
        <v>64</v>
      </c>
      <c r="AE187" s="93" t="s">
        <v>111</v>
      </c>
      <c r="AF187" s="111" t="str">
        <f t="shared" si="25"/>
        <v>A</v>
      </c>
      <c r="AG187" s="112">
        <f t="shared" si="18"/>
        <v>0</v>
      </c>
      <c r="AH187" s="113" t="s">
        <v>1210</v>
      </c>
      <c r="AI187" s="112">
        <v>0</v>
      </c>
      <c r="AJ187" s="113" t="s">
        <v>1210</v>
      </c>
      <c r="AK187" s="114">
        <v>45310</v>
      </c>
      <c r="AL187" s="115"/>
      <c r="AM187" s="115"/>
      <c r="AN187" s="22">
        <f t="shared" si="19"/>
        <v>0</v>
      </c>
      <c r="AO187" s="22">
        <f t="shared" si="22"/>
        <v>1</v>
      </c>
      <c r="AP187" s="22">
        <f t="shared" si="23"/>
        <v>0</v>
      </c>
      <c r="AQ187" s="22">
        <f t="shared" si="20"/>
        <v>0</v>
      </c>
      <c r="AR187" s="22">
        <f t="shared" si="24"/>
        <v>0</v>
      </c>
      <c r="AS187" s="21">
        <f t="shared" si="21"/>
        <v>0</v>
      </c>
    </row>
    <row r="188" spans="1:45" ht="45" customHeight="1" x14ac:dyDescent="0.25">
      <c r="A188" s="71">
        <v>182</v>
      </c>
      <c r="B188" s="64">
        <v>1755</v>
      </c>
      <c r="C188" s="74"/>
      <c r="D188" s="74"/>
      <c r="E188" s="73" t="s">
        <v>694</v>
      </c>
      <c r="F188" s="72">
        <v>45078</v>
      </c>
      <c r="G188" s="65" t="s">
        <v>45</v>
      </c>
      <c r="H188" s="65" t="s">
        <v>1372</v>
      </c>
      <c r="I188" s="78" t="s">
        <v>42</v>
      </c>
      <c r="J188" s="75" t="s">
        <v>482</v>
      </c>
      <c r="K188" s="68" t="s">
        <v>59</v>
      </c>
      <c r="L188" s="73" t="s">
        <v>107</v>
      </c>
      <c r="M188" s="73" t="s">
        <v>33</v>
      </c>
      <c r="N188" s="73"/>
      <c r="O188" s="73"/>
      <c r="P188" s="66">
        <v>45195</v>
      </c>
      <c r="Q188" s="73"/>
      <c r="R188" s="76"/>
      <c r="S188" s="76"/>
      <c r="T188" s="73"/>
      <c r="U188" s="74">
        <v>3</v>
      </c>
      <c r="V188" s="70" t="s">
        <v>695</v>
      </c>
      <c r="W188" s="70" t="s">
        <v>698</v>
      </c>
      <c r="X188" s="70" t="s">
        <v>679</v>
      </c>
      <c r="Y188" s="70" t="s">
        <v>679</v>
      </c>
      <c r="Z188" s="65">
        <v>1</v>
      </c>
      <c r="AA188" s="100">
        <v>45139</v>
      </c>
      <c r="AB188" s="100">
        <v>45443</v>
      </c>
      <c r="AC188" s="65" t="s">
        <v>611</v>
      </c>
      <c r="AD188" s="65" t="s">
        <v>64</v>
      </c>
      <c r="AE188" s="93" t="s">
        <v>111</v>
      </c>
      <c r="AF188" s="111" t="str">
        <f t="shared" si="25"/>
        <v>A</v>
      </c>
      <c r="AG188" s="112">
        <f t="shared" si="18"/>
        <v>0</v>
      </c>
      <c r="AH188" s="113" t="s">
        <v>1210</v>
      </c>
      <c r="AI188" s="112">
        <v>0</v>
      </c>
      <c r="AJ188" s="113" t="s">
        <v>1210</v>
      </c>
      <c r="AK188" s="114">
        <v>45310</v>
      </c>
      <c r="AL188" s="115"/>
      <c r="AM188" s="115"/>
      <c r="AN188" s="22">
        <f t="shared" si="19"/>
        <v>0</v>
      </c>
      <c r="AO188" s="22">
        <f t="shared" si="22"/>
        <v>1</v>
      </c>
      <c r="AP188" s="22">
        <f t="shared" si="23"/>
        <v>0</v>
      </c>
      <c r="AQ188" s="22">
        <f t="shared" si="20"/>
        <v>0</v>
      </c>
      <c r="AR188" s="22">
        <f t="shared" si="24"/>
        <v>0</v>
      </c>
      <c r="AS188" s="21">
        <f t="shared" si="21"/>
        <v>0</v>
      </c>
    </row>
    <row r="189" spans="1:45" ht="45" customHeight="1" x14ac:dyDescent="0.25">
      <c r="A189" s="63">
        <v>183</v>
      </c>
      <c r="B189" s="64">
        <v>1756</v>
      </c>
      <c r="C189" s="74"/>
      <c r="D189" s="74"/>
      <c r="E189" s="73" t="s">
        <v>699</v>
      </c>
      <c r="F189" s="72">
        <v>45078</v>
      </c>
      <c r="G189" s="65" t="s">
        <v>45</v>
      </c>
      <c r="H189" s="65" t="s">
        <v>1373</v>
      </c>
      <c r="I189" s="78" t="s">
        <v>42</v>
      </c>
      <c r="J189" s="75" t="s">
        <v>483</v>
      </c>
      <c r="K189" s="68" t="s">
        <v>59</v>
      </c>
      <c r="L189" s="73" t="s">
        <v>107</v>
      </c>
      <c r="M189" s="73" t="s">
        <v>33</v>
      </c>
      <c r="N189" s="73"/>
      <c r="O189" s="73"/>
      <c r="P189" s="66">
        <v>45195</v>
      </c>
      <c r="Q189" s="73"/>
      <c r="R189" s="76"/>
      <c r="S189" s="76"/>
      <c r="T189" s="73"/>
      <c r="U189" s="74">
        <v>1</v>
      </c>
      <c r="V189" s="70" t="s">
        <v>790</v>
      </c>
      <c r="W189" s="70" t="s">
        <v>791</v>
      </c>
      <c r="X189" s="70" t="s">
        <v>693</v>
      </c>
      <c r="Y189" s="70" t="s">
        <v>693</v>
      </c>
      <c r="Z189" s="65">
        <v>2</v>
      </c>
      <c r="AA189" s="100">
        <v>45139</v>
      </c>
      <c r="AB189" s="100">
        <v>45443</v>
      </c>
      <c r="AC189" s="65" t="s">
        <v>611</v>
      </c>
      <c r="AD189" s="65" t="s">
        <v>64</v>
      </c>
      <c r="AE189" s="92" t="s">
        <v>94</v>
      </c>
      <c r="AF189" s="111" t="str">
        <f t="shared" si="25"/>
        <v>A</v>
      </c>
      <c r="AG189" s="112">
        <f t="shared" si="18"/>
        <v>0</v>
      </c>
      <c r="AH189" s="113" t="s">
        <v>1249</v>
      </c>
      <c r="AI189" s="112">
        <v>0</v>
      </c>
      <c r="AJ189" s="113" t="s">
        <v>1249</v>
      </c>
      <c r="AK189" s="114">
        <v>45310</v>
      </c>
      <c r="AL189" s="115" t="s">
        <v>109</v>
      </c>
      <c r="AM189" s="115" t="s">
        <v>1250</v>
      </c>
      <c r="AN189" s="22">
        <f t="shared" si="19"/>
        <v>0</v>
      </c>
      <c r="AO189" s="22">
        <f t="shared" si="22"/>
        <v>1</v>
      </c>
      <c r="AP189" s="22">
        <f t="shared" si="23"/>
        <v>0</v>
      </c>
      <c r="AQ189" s="22">
        <f t="shared" si="20"/>
        <v>0</v>
      </c>
      <c r="AR189" s="22">
        <f t="shared" si="24"/>
        <v>0</v>
      </c>
      <c r="AS189" s="21">
        <f t="shared" si="21"/>
        <v>0</v>
      </c>
    </row>
    <row r="190" spans="1:45" ht="45" customHeight="1" x14ac:dyDescent="0.25">
      <c r="A190" s="71">
        <v>184</v>
      </c>
      <c r="B190" s="64">
        <v>1756</v>
      </c>
      <c r="C190" s="74"/>
      <c r="D190" s="74"/>
      <c r="E190" s="73" t="s">
        <v>699</v>
      </c>
      <c r="F190" s="72">
        <v>45078</v>
      </c>
      <c r="G190" s="65" t="s">
        <v>45</v>
      </c>
      <c r="H190" s="65" t="s">
        <v>1374</v>
      </c>
      <c r="I190" s="78" t="s">
        <v>42</v>
      </c>
      <c r="J190" s="75" t="s">
        <v>483</v>
      </c>
      <c r="K190" s="68" t="s">
        <v>59</v>
      </c>
      <c r="L190" s="73" t="s">
        <v>107</v>
      </c>
      <c r="M190" s="73" t="s">
        <v>33</v>
      </c>
      <c r="N190" s="73"/>
      <c r="O190" s="73"/>
      <c r="P190" s="66">
        <v>45195</v>
      </c>
      <c r="Q190" s="73"/>
      <c r="R190" s="76"/>
      <c r="S190" s="76"/>
      <c r="T190" s="73"/>
      <c r="U190" s="74">
        <v>2</v>
      </c>
      <c r="V190" s="70" t="s">
        <v>790</v>
      </c>
      <c r="W190" s="70" t="s">
        <v>792</v>
      </c>
      <c r="X190" s="70" t="s">
        <v>703</v>
      </c>
      <c r="Y190" s="70" t="s">
        <v>703</v>
      </c>
      <c r="Z190" s="65">
        <v>1</v>
      </c>
      <c r="AA190" s="100">
        <v>45139</v>
      </c>
      <c r="AB190" s="100">
        <v>45443</v>
      </c>
      <c r="AC190" s="65" t="s">
        <v>611</v>
      </c>
      <c r="AD190" s="65" t="s">
        <v>64</v>
      </c>
      <c r="AE190" s="92" t="s">
        <v>94</v>
      </c>
      <c r="AF190" s="111" t="str">
        <f t="shared" si="25"/>
        <v>C</v>
      </c>
      <c r="AG190" s="112">
        <f t="shared" si="18"/>
        <v>1</v>
      </c>
      <c r="AH190" s="113" t="s">
        <v>1251</v>
      </c>
      <c r="AI190" s="112">
        <v>1</v>
      </c>
      <c r="AJ190" s="113" t="s">
        <v>1252</v>
      </c>
      <c r="AK190" s="114">
        <v>45310</v>
      </c>
      <c r="AL190" s="115" t="s">
        <v>1253</v>
      </c>
      <c r="AM190" s="115" t="s">
        <v>1254</v>
      </c>
      <c r="AN190" s="22">
        <f t="shared" si="19"/>
        <v>0</v>
      </c>
      <c r="AO190" s="22">
        <f t="shared" si="22"/>
        <v>0</v>
      </c>
      <c r="AP190" s="22">
        <f t="shared" si="23"/>
        <v>1</v>
      </c>
      <c r="AQ190" s="22">
        <f t="shared" si="20"/>
        <v>0</v>
      </c>
      <c r="AR190" s="22">
        <f t="shared" si="24"/>
        <v>1</v>
      </c>
      <c r="AS190" s="21">
        <f t="shared" si="21"/>
        <v>0</v>
      </c>
    </row>
    <row r="191" spans="1:45" ht="45" customHeight="1" x14ac:dyDescent="0.25">
      <c r="A191" s="63">
        <v>185</v>
      </c>
      <c r="B191" s="64">
        <v>1756</v>
      </c>
      <c r="C191" s="74"/>
      <c r="D191" s="74"/>
      <c r="E191" s="73" t="s">
        <v>699</v>
      </c>
      <c r="F191" s="72">
        <v>45078</v>
      </c>
      <c r="G191" s="65" t="s">
        <v>45</v>
      </c>
      <c r="H191" s="65" t="s">
        <v>1375</v>
      </c>
      <c r="I191" s="78" t="s">
        <v>42</v>
      </c>
      <c r="J191" s="75" t="s">
        <v>483</v>
      </c>
      <c r="K191" s="68" t="s">
        <v>59</v>
      </c>
      <c r="L191" s="73" t="s">
        <v>107</v>
      </c>
      <c r="M191" s="73" t="s">
        <v>33</v>
      </c>
      <c r="N191" s="73"/>
      <c r="O191" s="73"/>
      <c r="P191" s="66">
        <v>45195</v>
      </c>
      <c r="Q191" s="73"/>
      <c r="R191" s="76"/>
      <c r="S191" s="76"/>
      <c r="T191" s="73"/>
      <c r="U191" s="74">
        <v>3</v>
      </c>
      <c r="V191" s="70" t="s">
        <v>790</v>
      </c>
      <c r="W191" s="70" t="s">
        <v>793</v>
      </c>
      <c r="X191" s="70" t="s">
        <v>679</v>
      </c>
      <c r="Y191" s="70" t="s">
        <v>679</v>
      </c>
      <c r="Z191" s="65">
        <v>1</v>
      </c>
      <c r="AA191" s="100">
        <v>45139</v>
      </c>
      <c r="AB191" s="100">
        <v>45443</v>
      </c>
      <c r="AC191" s="65" t="s">
        <v>611</v>
      </c>
      <c r="AD191" s="65" t="s">
        <v>64</v>
      </c>
      <c r="AE191" s="92" t="s">
        <v>94</v>
      </c>
      <c r="AF191" s="111" t="str">
        <f t="shared" si="25"/>
        <v>C</v>
      </c>
      <c r="AG191" s="112">
        <f t="shared" si="18"/>
        <v>1</v>
      </c>
      <c r="AH191" s="113" t="s">
        <v>1255</v>
      </c>
      <c r="AI191" s="112">
        <v>1</v>
      </c>
      <c r="AJ191" s="113" t="s">
        <v>1256</v>
      </c>
      <c r="AK191" s="114">
        <v>45310</v>
      </c>
      <c r="AL191" s="115" t="s">
        <v>1257</v>
      </c>
      <c r="AM191" s="115" t="s">
        <v>1258</v>
      </c>
      <c r="AN191" s="22">
        <f t="shared" si="19"/>
        <v>0</v>
      </c>
      <c r="AO191" s="22">
        <f t="shared" si="22"/>
        <v>0</v>
      </c>
      <c r="AP191" s="22">
        <f t="shared" si="23"/>
        <v>1</v>
      </c>
      <c r="AQ191" s="22">
        <f t="shared" si="20"/>
        <v>0</v>
      </c>
      <c r="AR191" s="22">
        <f t="shared" si="24"/>
        <v>1</v>
      </c>
      <c r="AS191" s="21">
        <f t="shared" si="21"/>
        <v>0</v>
      </c>
    </row>
    <row r="192" spans="1:45" ht="45" customHeight="1" x14ac:dyDescent="0.25">
      <c r="A192" s="71">
        <v>186</v>
      </c>
      <c r="B192" s="64">
        <v>1757</v>
      </c>
      <c r="C192" s="74"/>
      <c r="D192" s="74"/>
      <c r="E192" s="73" t="s">
        <v>699</v>
      </c>
      <c r="F192" s="72">
        <v>45078</v>
      </c>
      <c r="G192" s="65" t="s">
        <v>45</v>
      </c>
      <c r="H192" s="65" t="s">
        <v>1376</v>
      </c>
      <c r="I192" s="78" t="s">
        <v>42</v>
      </c>
      <c r="J192" s="75" t="s">
        <v>484</v>
      </c>
      <c r="K192" s="68" t="s">
        <v>59</v>
      </c>
      <c r="L192" s="73" t="s">
        <v>107</v>
      </c>
      <c r="M192" s="73" t="s">
        <v>33</v>
      </c>
      <c r="N192" s="73"/>
      <c r="O192" s="73"/>
      <c r="P192" s="66">
        <v>45195</v>
      </c>
      <c r="Q192" s="73"/>
      <c r="R192" s="76"/>
      <c r="S192" s="76"/>
      <c r="T192" s="73"/>
      <c r="U192" s="74">
        <v>1</v>
      </c>
      <c r="V192" s="70" t="s">
        <v>700</v>
      </c>
      <c r="W192" s="70" t="s">
        <v>690</v>
      </c>
      <c r="X192" s="70" t="s">
        <v>693</v>
      </c>
      <c r="Y192" s="70" t="s">
        <v>693</v>
      </c>
      <c r="Z192" s="65">
        <v>2</v>
      </c>
      <c r="AA192" s="100">
        <v>45139</v>
      </c>
      <c r="AB192" s="100">
        <v>45443</v>
      </c>
      <c r="AC192" s="65" t="s">
        <v>611</v>
      </c>
      <c r="AD192" s="65" t="s">
        <v>64</v>
      </c>
      <c r="AE192" s="92" t="s">
        <v>843</v>
      </c>
      <c r="AF192" s="111" t="str">
        <f t="shared" si="25"/>
        <v>A</v>
      </c>
      <c r="AG192" s="112">
        <f t="shared" si="18"/>
        <v>0</v>
      </c>
      <c r="AH192" s="113" t="s">
        <v>1228</v>
      </c>
      <c r="AI192" s="112">
        <v>0</v>
      </c>
      <c r="AJ192" s="113" t="s">
        <v>1228</v>
      </c>
      <c r="AK192" s="114">
        <v>45313</v>
      </c>
      <c r="AL192" s="115" t="s">
        <v>392</v>
      </c>
      <c r="AM192" s="115" t="s">
        <v>857</v>
      </c>
      <c r="AN192" s="22">
        <f t="shared" si="19"/>
        <v>0</v>
      </c>
      <c r="AO192" s="22">
        <f t="shared" si="22"/>
        <v>1</v>
      </c>
      <c r="AP192" s="22">
        <f t="shared" si="23"/>
        <v>0</v>
      </c>
      <c r="AQ192" s="22">
        <f t="shared" si="20"/>
        <v>0</v>
      </c>
      <c r="AR192" s="22">
        <f t="shared" si="24"/>
        <v>0</v>
      </c>
      <c r="AS192" s="21">
        <f t="shared" si="21"/>
        <v>0</v>
      </c>
    </row>
    <row r="193" spans="1:45" ht="45" customHeight="1" x14ac:dyDescent="0.25">
      <c r="A193" s="63">
        <v>187</v>
      </c>
      <c r="B193" s="64">
        <v>1757</v>
      </c>
      <c r="C193" s="74"/>
      <c r="D193" s="74"/>
      <c r="E193" s="73" t="s">
        <v>699</v>
      </c>
      <c r="F193" s="72">
        <v>45078</v>
      </c>
      <c r="G193" s="65" t="s">
        <v>45</v>
      </c>
      <c r="H193" s="65" t="s">
        <v>1377</v>
      </c>
      <c r="I193" s="78" t="s">
        <v>42</v>
      </c>
      <c r="J193" s="75" t="s">
        <v>484</v>
      </c>
      <c r="K193" s="68" t="s">
        <v>59</v>
      </c>
      <c r="L193" s="73" t="s">
        <v>107</v>
      </c>
      <c r="M193" s="73" t="s">
        <v>33</v>
      </c>
      <c r="N193" s="73"/>
      <c r="O193" s="73"/>
      <c r="P193" s="66">
        <v>45195</v>
      </c>
      <c r="Q193" s="73"/>
      <c r="R193" s="76"/>
      <c r="S193" s="76"/>
      <c r="T193" s="73"/>
      <c r="U193" s="74">
        <v>2</v>
      </c>
      <c r="V193" s="70" t="s">
        <v>700</v>
      </c>
      <c r="W193" s="70" t="s">
        <v>701</v>
      </c>
      <c r="X193" s="70" t="s">
        <v>703</v>
      </c>
      <c r="Y193" s="70" t="s">
        <v>703</v>
      </c>
      <c r="Z193" s="65">
        <v>1</v>
      </c>
      <c r="AA193" s="100">
        <v>45139</v>
      </c>
      <c r="AB193" s="100">
        <v>45443</v>
      </c>
      <c r="AC193" s="65" t="s">
        <v>611</v>
      </c>
      <c r="AD193" s="65" t="s">
        <v>64</v>
      </c>
      <c r="AE193" s="92" t="s">
        <v>843</v>
      </c>
      <c r="AF193" s="111" t="str">
        <f t="shared" si="25"/>
        <v>A</v>
      </c>
      <c r="AG193" s="112">
        <f t="shared" si="18"/>
        <v>0</v>
      </c>
      <c r="AH193" s="113" t="s">
        <v>1228</v>
      </c>
      <c r="AI193" s="112">
        <v>0</v>
      </c>
      <c r="AJ193" s="113" t="s">
        <v>1228</v>
      </c>
      <c r="AK193" s="114">
        <v>45313</v>
      </c>
      <c r="AL193" s="115" t="s">
        <v>392</v>
      </c>
      <c r="AM193" s="115" t="s">
        <v>857</v>
      </c>
      <c r="AN193" s="22">
        <f t="shared" si="19"/>
        <v>0</v>
      </c>
      <c r="AO193" s="22">
        <f t="shared" si="22"/>
        <v>1</v>
      </c>
      <c r="AP193" s="22">
        <f t="shared" si="23"/>
        <v>0</v>
      </c>
      <c r="AQ193" s="22">
        <f t="shared" si="20"/>
        <v>0</v>
      </c>
      <c r="AR193" s="22">
        <f t="shared" si="24"/>
        <v>0</v>
      </c>
      <c r="AS193" s="21">
        <f t="shared" si="21"/>
        <v>0</v>
      </c>
    </row>
    <row r="194" spans="1:45" ht="45" customHeight="1" x14ac:dyDescent="0.25">
      <c r="A194" s="71">
        <v>188</v>
      </c>
      <c r="B194" s="64">
        <v>1757</v>
      </c>
      <c r="C194" s="74"/>
      <c r="D194" s="74"/>
      <c r="E194" s="73" t="s">
        <v>699</v>
      </c>
      <c r="F194" s="72">
        <v>45078</v>
      </c>
      <c r="G194" s="65" t="s">
        <v>45</v>
      </c>
      <c r="H194" s="65" t="s">
        <v>1378</v>
      </c>
      <c r="I194" s="78" t="s">
        <v>42</v>
      </c>
      <c r="J194" s="75" t="s">
        <v>484</v>
      </c>
      <c r="K194" s="68" t="s">
        <v>59</v>
      </c>
      <c r="L194" s="73" t="s">
        <v>107</v>
      </c>
      <c r="M194" s="73" t="s">
        <v>33</v>
      </c>
      <c r="N194" s="73"/>
      <c r="O194" s="73"/>
      <c r="P194" s="66">
        <v>45195</v>
      </c>
      <c r="Q194" s="73"/>
      <c r="R194" s="76"/>
      <c r="S194" s="76"/>
      <c r="T194" s="73"/>
      <c r="U194" s="74">
        <v>3</v>
      </c>
      <c r="V194" s="70" t="s">
        <v>700</v>
      </c>
      <c r="W194" s="70" t="s">
        <v>702</v>
      </c>
      <c r="X194" s="70" t="s">
        <v>679</v>
      </c>
      <c r="Y194" s="70" t="s">
        <v>679</v>
      </c>
      <c r="Z194" s="65">
        <v>1</v>
      </c>
      <c r="AA194" s="100">
        <v>45139</v>
      </c>
      <c r="AB194" s="100">
        <v>45443</v>
      </c>
      <c r="AC194" s="65" t="s">
        <v>611</v>
      </c>
      <c r="AD194" s="65" t="s">
        <v>64</v>
      </c>
      <c r="AE194" s="92" t="s">
        <v>843</v>
      </c>
      <c r="AF194" s="111" t="str">
        <f t="shared" si="25"/>
        <v>A</v>
      </c>
      <c r="AG194" s="112">
        <f t="shared" si="18"/>
        <v>0</v>
      </c>
      <c r="AH194" s="113" t="s">
        <v>1228</v>
      </c>
      <c r="AI194" s="112">
        <v>0</v>
      </c>
      <c r="AJ194" s="113" t="s">
        <v>1228</v>
      </c>
      <c r="AK194" s="114">
        <v>45313</v>
      </c>
      <c r="AL194" s="115" t="s">
        <v>392</v>
      </c>
      <c r="AM194" s="115" t="s">
        <v>857</v>
      </c>
      <c r="AN194" s="22">
        <f t="shared" si="19"/>
        <v>0</v>
      </c>
      <c r="AO194" s="22">
        <f t="shared" si="22"/>
        <v>1</v>
      </c>
      <c r="AP194" s="22">
        <f t="shared" si="23"/>
        <v>0</v>
      </c>
      <c r="AQ194" s="22">
        <f t="shared" si="20"/>
        <v>0</v>
      </c>
      <c r="AR194" s="22">
        <f t="shared" si="24"/>
        <v>0</v>
      </c>
      <c r="AS194" s="21">
        <f t="shared" si="21"/>
        <v>0</v>
      </c>
    </row>
    <row r="195" spans="1:45" ht="45" customHeight="1" x14ac:dyDescent="0.25">
      <c r="A195" s="63">
        <v>189</v>
      </c>
      <c r="B195" s="64">
        <v>1758</v>
      </c>
      <c r="C195" s="74"/>
      <c r="D195" s="74"/>
      <c r="E195" s="73" t="s">
        <v>699</v>
      </c>
      <c r="F195" s="72">
        <v>45078</v>
      </c>
      <c r="G195" s="65" t="s">
        <v>45</v>
      </c>
      <c r="H195" s="65" t="s">
        <v>1379</v>
      </c>
      <c r="I195" s="78" t="s">
        <v>42</v>
      </c>
      <c r="J195" s="75" t="s">
        <v>485</v>
      </c>
      <c r="K195" s="68" t="s">
        <v>59</v>
      </c>
      <c r="L195" s="73" t="s">
        <v>107</v>
      </c>
      <c r="M195" s="73" t="s">
        <v>33</v>
      </c>
      <c r="N195" s="73"/>
      <c r="O195" s="73"/>
      <c r="P195" s="66">
        <v>45195</v>
      </c>
      <c r="Q195" s="73"/>
      <c r="R195" s="76"/>
      <c r="S195" s="76"/>
      <c r="T195" s="73"/>
      <c r="U195" s="74">
        <v>1</v>
      </c>
      <c r="V195" s="70" t="s">
        <v>704</v>
      </c>
      <c r="W195" s="70" t="s">
        <v>697</v>
      </c>
      <c r="X195" s="70" t="s">
        <v>176</v>
      </c>
      <c r="Y195" s="70" t="s">
        <v>176</v>
      </c>
      <c r="Z195" s="65">
        <v>1</v>
      </c>
      <c r="AA195" s="100">
        <v>45139</v>
      </c>
      <c r="AB195" s="100">
        <v>45443</v>
      </c>
      <c r="AC195" s="65" t="s">
        <v>611</v>
      </c>
      <c r="AD195" s="65" t="s">
        <v>64</v>
      </c>
      <c r="AE195" s="93" t="s">
        <v>843</v>
      </c>
      <c r="AF195" s="111" t="str">
        <f t="shared" si="25"/>
        <v>A</v>
      </c>
      <c r="AG195" s="112">
        <f t="shared" si="18"/>
        <v>0</v>
      </c>
      <c r="AH195" s="113" t="s">
        <v>1228</v>
      </c>
      <c r="AI195" s="112">
        <v>0</v>
      </c>
      <c r="AJ195" s="113" t="s">
        <v>1228</v>
      </c>
      <c r="AK195" s="114">
        <v>45313</v>
      </c>
      <c r="AL195" s="115" t="s">
        <v>392</v>
      </c>
      <c r="AM195" s="115" t="s">
        <v>857</v>
      </c>
      <c r="AN195" s="22">
        <f t="shared" si="19"/>
        <v>0</v>
      </c>
      <c r="AO195" s="22">
        <f t="shared" si="22"/>
        <v>1</v>
      </c>
      <c r="AP195" s="22">
        <f t="shared" si="23"/>
        <v>0</v>
      </c>
      <c r="AQ195" s="22">
        <f t="shared" si="20"/>
        <v>0</v>
      </c>
      <c r="AR195" s="22">
        <f t="shared" si="24"/>
        <v>0</v>
      </c>
      <c r="AS195" s="21">
        <f t="shared" si="21"/>
        <v>0</v>
      </c>
    </row>
    <row r="196" spans="1:45" ht="45" customHeight="1" x14ac:dyDescent="0.25">
      <c r="A196" s="71">
        <v>190</v>
      </c>
      <c r="B196" s="64">
        <v>1758</v>
      </c>
      <c r="C196" s="74"/>
      <c r="D196" s="74"/>
      <c r="E196" s="73" t="s">
        <v>699</v>
      </c>
      <c r="F196" s="72">
        <v>45078</v>
      </c>
      <c r="G196" s="65" t="s">
        <v>45</v>
      </c>
      <c r="H196" s="65" t="s">
        <v>1380</v>
      </c>
      <c r="I196" s="78" t="s">
        <v>42</v>
      </c>
      <c r="J196" s="75" t="s">
        <v>485</v>
      </c>
      <c r="K196" s="68" t="s">
        <v>59</v>
      </c>
      <c r="L196" s="73" t="s">
        <v>107</v>
      </c>
      <c r="M196" s="73" t="s">
        <v>33</v>
      </c>
      <c r="N196" s="73"/>
      <c r="O196" s="73"/>
      <c r="P196" s="66">
        <v>45195</v>
      </c>
      <c r="Q196" s="73"/>
      <c r="R196" s="76"/>
      <c r="S196" s="76"/>
      <c r="T196" s="73"/>
      <c r="U196" s="74">
        <v>2</v>
      </c>
      <c r="V196" s="70" t="s">
        <v>704</v>
      </c>
      <c r="W196" s="70" t="s">
        <v>682</v>
      </c>
      <c r="X196" s="70" t="s">
        <v>679</v>
      </c>
      <c r="Y196" s="70" t="s">
        <v>679</v>
      </c>
      <c r="Z196" s="65">
        <v>1</v>
      </c>
      <c r="AA196" s="100">
        <v>45139</v>
      </c>
      <c r="AB196" s="100">
        <v>45443</v>
      </c>
      <c r="AC196" s="65" t="s">
        <v>611</v>
      </c>
      <c r="AD196" s="65" t="s">
        <v>64</v>
      </c>
      <c r="AE196" s="93" t="s">
        <v>843</v>
      </c>
      <c r="AF196" s="111" t="str">
        <f t="shared" si="25"/>
        <v>A</v>
      </c>
      <c r="AG196" s="112">
        <f t="shared" si="18"/>
        <v>0</v>
      </c>
      <c r="AH196" s="113" t="s">
        <v>1228</v>
      </c>
      <c r="AI196" s="112">
        <v>0</v>
      </c>
      <c r="AJ196" s="113" t="s">
        <v>1228</v>
      </c>
      <c r="AK196" s="114">
        <v>45313</v>
      </c>
      <c r="AL196" s="115" t="s">
        <v>392</v>
      </c>
      <c r="AM196" s="115" t="s">
        <v>857</v>
      </c>
      <c r="AN196" s="22">
        <f t="shared" si="19"/>
        <v>0</v>
      </c>
      <c r="AO196" s="22">
        <f t="shared" si="22"/>
        <v>1</v>
      </c>
      <c r="AP196" s="22">
        <f t="shared" si="23"/>
        <v>0</v>
      </c>
      <c r="AQ196" s="22">
        <f t="shared" si="20"/>
        <v>0</v>
      </c>
      <c r="AR196" s="22">
        <f t="shared" si="24"/>
        <v>0</v>
      </c>
      <c r="AS196" s="21">
        <f t="shared" si="21"/>
        <v>0</v>
      </c>
    </row>
    <row r="197" spans="1:45" ht="45" customHeight="1" x14ac:dyDescent="0.25">
      <c r="A197" s="63">
        <v>191</v>
      </c>
      <c r="B197" s="64">
        <v>1758</v>
      </c>
      <c r="C197" s="74"/>
      <c r="D197" s="74"/>
      <c r="E197" s="73" t="s">
        <v>699</v>
      </c>
      <c r="F197" s="72">
        <v>45078</v>
      </c>
      <c r="G197" s="65" t="s">
        <v>45</v>
      </c>
      <c r="H197" s="65" t="s">
        <v>1381</v>
      </c>
      <c r="I197" s="78" t="s">
        <v>42</v>
      </c>
      <c r="J197" s="75" t="s">
        <v>485</v>
      </c>
      <c r="K197" s="68" t="s">
        <v>59</v>
      </c>
      <c r="L197" s="73" t="s">
        <v>107</v>
      </c>
      <c r="M197" s="73" t="s">
        <v>33</v>
      </c>
      <c r="N197" s="73"/>
      <c r="O197" s="73"/>
      <c r="P197" s="66">
        <v>45195</v>
      </c>
      <c r="Q197" s="73"/>
      <c r="R197" s="76"/>
      <c r="S197" s="76"/>
      <c r="T197" s="73"/>
      <c r="U197" s="74">
        <v>3</v>
      </c>
      <c r="V197" s="70" t="s">
        <v>704</v>
      </c>
      <c r="W197" s="70" t="s">
        <v>690</v>
      </c>
      <c r="X197" s="70" t="s">
        <v>693</v>
      </c>
      <c r="Y197" s="70" t="s">
        <v>693</v>
      </c>
      <c r="Z197" s="65">
        <v>2</v>
      </c>
      <c r="AA197" s="100">
        <v>45139</v>
      </c>
      <c r="AB197" s="100">
        <v>45443</v>
      </c>
      <c r="AC197" s="65" t="s">
        <v>611</v>
      </c>
      <c r="AD197" s="65" t="s">
        <v>64</v>
      </c>
      <c r="AE197" s="93" t="s">
        <v>843</v>
      </c>
      <c r="AF197" s="111" t="str">
        <f t="shared" si="25"/>
        <v>A</v>
      </c>
      <c r="AG197" s="112">
        <f t="shared" ref="AG197:AG260" si="26">AI197</f>
        <v>0</v>
      </c>
      <c r="AH197" s="113" t="s">
        <v>1228</v>
      </c>
      <c r="AI197" s="112">
        <v>0</v>
      </c>
      <c r="AJ197" s="113" t="s">
        <v>1228</v>
      </c>
      <c r="AK197" s="114">
        <v>45313</v>
      </c>
      <c r="AL197" s="115" t="s">
        <v>392</v>
      </c>
      <c r="AM197" s="115" t="s">
        <v>857</v>
      </c>
      <c r="AN197" s="22">
        <f t="shared" ref="AN197:AN260" si="27">IF($AA197="",0,(IF($AA197&lt;=$AN$3,IF($AB197&lt;=$AN$3,1,0),0)))</f>
        <v>0</v>
      </c>
      <c r="AO197" s="22">
        <f t="shared" si="22"/>
        <v>1</v>
      </c>
      <c r="AP197" s="22">
        <f t="shared" si="23"/>
        <v>0</v>
      </c>
      <c r="AQ197" s="22">
        <f t="shared" ref="AQ197:AQ260" si="28">IF($AB197="",0,(IF($AF197="A",IF($AB197&lt;=$AN$3,1,0),0)))</f>
        <v>0</v>
      </c>
      <c r="AR197" s="22">
        <f t="shared" si="24"/>
        <v>0</v>
      </c>
      <c r="AS197" s="21">
        <f t="shared" ref="AS197:AS260" si="29">IF($AA197="",1,0)</f>
        <v>0</v>
      </c>
    </row>
    <row r="198" spans="1:45" ht="45" customHeight="1" x14ac:dyDescent="0.25">
      <c r="A198" s="71">
        <v>192</v>
      </c>
      <c r="B198" s="64">
        <v>1759</v>
      </c>
      <c r="C198" s="74"/>
      <c r="D198" s="74"/>
      <c r="E198" s="73" t="s">
        <v>699</v>
      </c>
      <c r="F198" s="72">
        <v>45078</v>
      </c>
      <c r="G198" s="65" t="s">
        <v>45</v>
      </c>
      <c r="H198" s="65" t="s">
        <v>1382</v>
      </c>
      <c r="I198" s="78" t="s">
        <v>42</v>
      </c>
      <c r="J198" s="75" t="s">
        <v>486</v>
      </c>
      <c r="K198" s="68" t="s">
        <v>59</v>
      </c>
      <c r="L198" s="73" t="s">
        <v>107</v>
      </c>
      <c r="M198" s="73" t="s">
        <v>33</v>
      </c>
      <c r="N198" s="73"/>
      <c r="O198" s="73"/>
      <c r="P198" s="66">
        <v>45195</v>
      </c>
      <c r="Q198" s="73"/>
      <c r="R198" s="76"/>
      <c r="S198" s="76"/>
      <c r="T198" s="73"/>
      <c r="U198" s="74">
        <v>1</v>
      </c>
      <c r="V198" s="70" t="s">
        <v>705</v>
      </c>
      <c r="W198" s="70" t="s">
        <v>697</v>
      </c>
      <c r="X198" s="70" t="s">
        <v>176</v>
      </c>
      <c r="Y198" s="70" t="s">
        <v>176</v>
      </c>
      <c r="Z198" s="65">
        <v>1</v>
      </c>
      <c r="AA198" s="100">
        <v>45139</v>
      </c>
      <c r="AB198" s="100">
        <v>45443</v>
      </c>
      <c r="AC198" s="65" t="s">
        <v>611</v>
      </c>
      <c r="AD198" s="65" t="s">
        <v>64</v>
      </c>
      <c r="AE198" s="92" t="s">
        <v>843</v>
      </c>
      <c r="AF198" s="111" t="str">
        <f t="shared" si="25"/>
        <v>C</v>
      </c>
      <c r="AG198" s="112">
        <f t="shared" si="26"/>
        <v>1</v>
      </c>
      <c r="AH198" s="113" t="s">
        <v>1229</v>
      </c>
      <c r="AI198" s="112">
        <v>1</v>
      </c>
      <c r="AJ198" s="113" t="s">
        <v>1230</v>
      </c>
      <c r="AK198" s="114">
        <v>45313</v>
      </c>
      <c r="AL198" s="115" t="s">
        <v>1231</v>
      </c>
      <c r="AM198" s="115" t="s">
        <v>1230</v>
      </c>
      <c r="AN198" s="22">
        <f t="shared" si="27"/>
        <v>0</v>
      </c>
      <c r="AO198" s="22">
        <f t="shared" ref="AO198:AO261" si="30">IF($AF198="A",1,0)</f>
        <v>0</v>
      </c>
      <c r="AP198" s="22">
        <f t="shared" ref="AP198:AP261" si="31">IF($AF198="C",1,0)</f>
        <v>1</v>
      </c>
      <c r="AQ198" s="22">
        <f t="shared" si="28"/>
        <v>0</v>
      </c>
      <c r="AR198" s="22">
        <f t="shared" ref="AR198:AR261" si="32">(IF(AND($AN198=1,$AP198=1),1,IF(AND($AN198=0,$AP198=1),1,IF(AND($AN198=1,$AP198=0),1,0))))</f>
        <v>1</v>
      </c>
      <c r="AS198" s="21">
        <f t="shared" si="29"/>
        <v>0</v>
      </c>
    </row>
    <row r="199" spans="1:45" ht="45" customHeight="1" x14ac:dyDescent="0.25">
      <c r="A199" s="63">
        <v>193</v>
      </c>
      <c r="B199" s="64">
        <v>1759</v>
      </c>
      <c r="C199" s="74"/>
      <c r="D199" s="74"/>
      <c r="E199" s="73" t="s">
        <v>699</v>
      </c>
      <c r="F199" s="72">
        <v>45078</v>
      </c>
      <c r="G199" s="65" t="s">
        <v>45</v>
      </c>
      <c r="H199" s="65" t="s">
        <v>1383</v>
      </c>
      <c r="I199" s="78" t="s">
        <v>42</v>
      </c>
      <c r="J199" s="75" t="s">
        <v>486</v>
      </c>
      <c r="K199" s="68" t="s">
        <v>59</v>
      </c>
      <c r="L199" s="73" t="s">
        <v>107</v>
      </c>
      <c r="M199" s="73" t="s">
        <v>33</v>
      </c>
      <c r="N199" s="73"/>
      <c r="O199" s="73"/>
      <c r="P199" s="66">
        <v>45195</v>
      </c>
      <c r="Q199" s="73"/>
      <c r="R199" s="76"/>
      <c r="S199" s="76"/>
      <c r="T199" s="73"/>
      <c r="U199" s="74">
        <v>2</v>
      </c>
      <c r="V199" s="70" t="s">
        <v>705</v>
      </c>
      <c r="W199" s="70" t="s">
        <v>682</v>
      </c>
      <c r="X199" s="70" t="s">
        <v>679</v>
      </c>
      <c r="Y199" s="70" t="s">
        <v>679</v>
      </c>
      <c r="Z199" s="65">
        <v>1</v>
      </c>
      <c r="AA199" s="100">
        <v>45139</v>
      </c>
      <c r="AB199" s="100">
        <v>45443</v>
      </c>
      <c r="AC199" s="65" t="s">
        <v>611</v>
      </c>
      <c r="AD199" s="65" t="s">
        <v>64</v>
      </c>
      <c r="AE199" s="92" t="s">
        <v>843</v>
      </c>
      <c r="AF199" s="111" t="str">
        <f t="shared" si="25"/>
        <v>C</v>
      </c>
      <c r="AG199" s="112">
        <f t="shared" si="26"/>
        <v>1</v>
      </c>
      <c r="AH199" s="113" t="s">
        <v>1232</v>
      </c>
      <c r="AI199" s="112">
        <v>1</v>
      </c>
      <c r="AJ199" s="113" t="s">
        <v>1233</v>
      </c>
      <c r="AK199" s="114">
        <v>45313</v>
      </c>
      <c r="AL199" s="115" t="s">
        <v>1234</v>
      </c>
      <c r="AM199" s="115" t="s">
        <v>1233</v>
      </c>
      <c r="AN199" s="22">
        <f t="shared" si="27"/>
        <v>0</v>
      </c>
      <c r="AO199" s="22">
        <f t="shared" si="30"/>
        <v>0</v>
      </c>
      <c r="AP199" s="22">
        <f t="shared" si="31"/>
        <v>1</v>
      </c>
      <c r="AQ199" s="22">
        <f t="shared" si="28"/>
        <v>0</v>
      </c>
      <c r="AR199" s="22">
        <f t="shared" si="32"/>
        <v>1</v>
      </c>
      <c r="AS199" s="21">
        <f t="shared" si="29"/>
        <v>0</v>
      </c>
    </row>
    <row r="200" spans="1:45" ht="45" customHeight="1" x14ac:dyDescent="0.25">
      <c r="A200" s="71">
        <v>194</v>
      </c>
      <c r="B200" s="64">
        <v>1759</v>
      </c>
      <c r="C200" s="74"/>
      <c r="D200" s="74"/>
      <c r="E200" s="73" t="s">
        <v>699</v>
      </c>
      <c r="F200" s="72">
        <v>45078</v>
      </c>
      <c r="G200" s="65" t="s">
        <v>45</v>
      </c>
      <c r="H200" s="65" t="s">
        <v>1384</v>
      </c>
      <c r="I200" s="78" t="s">
        <v>42</v>
      </c>
      <c r="J200" s="75" t="s">
        <v>486</v>
      </c>
      <c r="K200" s="68" t="s">
        <v>59</v>
      </c>
      <c r="L200" s="73" t="s">
        <v>107</v>
      </c>
      <c r="M200" s="73" t="s">
        <v>33</v>
      </c>
      <c r="N200" s="73"/>
      <c r="O200" s="73"/>
      <c r="P200" s="66">
        <v>45195</v>
      </c>
      <c r="Q200" s="73"/>
      <c r="R200" s="76"/>
      <c r="S200" s="76"/>
      <c r="T200" s="73"/>
      <c r="U200" s="74">
        <v>3</v>
      </c>
      <c r="V200" s="70" t="s">
        <v>705</v>
      </c>
      <c r="W200" s="70" t="s">
        <v>690</v>
      </c>
      <c r="X200" s="70" t="s">
        <v>693</v>
      </c>
      <c r="Y200" s="70" t="s">
        <v>693</v>
      </c>
      <c r="Z200" s="65">
        <v>1</v>
      </c>
      <c r="AA200" s="100">
        <v>45139</v>
      </c>
      <c r="AB200" s="100">
        <v>45443</v>
      </c>
      <c r="AC200" s="65" t="s">
        <v>611</v>
      </c>
      <c r="AD200" s="65" t="s">
        <v>64</v>
      </c>
      <c r="AE200" s="92" t="s">
        <v>843</v>
      </c>
      <c r="AF200" s="111" t="str">
        <f t="shared" ref="AF200:AF263" si="33">IF(AI200="N.A.","A",(IF(AI200&lt;100%,"A",(IF(AI200=100%,"C")))))</f>
        <v>A</v>
      </c>
      <c r="AG200" s="112">
        <f t="shared" si="26"/>
        <v>0</v>
      </c>
      <c r="AH200" s="113" t="s">
        <v>1228</v>
      </c>
      <c r="AI200" s="112">
        <v>0</v>
      </c>
      <c r="AJ200" s="113" t="s">
        <v>1228</v>
      </c>
      <c r="AK200" s="114">
        <v>45313</v>
      </c>
      <c r="AL200" s="115" t="s">
        <v>392</v>
      </c>
      <c r="AM200" s="115" t="s">
        <v>857</v>
      </c>
      <c r="AN200" s="22">
        <f t="shared" si="27"/>
        <v>0</v>
      </c>
      <c r="AO200" s="22">
        <f t="shared" si="30"/>
        <v>1</v>
      </c>
      <c r="AP200" s="22">
        <f t="shared" si="31"/>
        <v>0</v>
      </c>
      <c r="AQ200" s="22">
        <f t="shared" si="28"/>
        <v>0</v>
      </c>
      <c r="AR200" s="22">
        <f t="shared" si="32"/>
        <v>0</v>
      </c>
      <c r="AS200" s="21">
        <f t="shared" si="29"/>
        <v>0</v>
      </c>
    </row>
    <row r="201" spans="1:45" ht="45" customHeight="1" x14ac:dyDescent="0.25">
      <c r="A201" s="63">
        <v>195</v>
      </c>
      <c r="B201" s="64">
        <v>1760</v>
      </c>
      <c r="C201" s="74"/>
      <c r="D201" s="74"/>
      <c r="E201" s="73" t="s">
        <v>706</v>
      </c>
      <c r="F201" s="72">
        <v>45078</v>
      </c>
      <c r="G201" s="65" t="s">
        <v>45</v>
      </c>
      <c r="H201" s="65" t="s">
        <v>1385</v>
      </c>
      <c r="I201" s="78" t="s">
        <v>42</v>
      </c>
      <c r="J201" s="75" t="s">
        <v>487</v>
      </c>
      <c r="K201" s="68" t="s">
        <v>59</v>
      </c>
      <c r="L201" s="73" t="s">
        <v>107</v>
      </c>
      <c r="M201" s="73" t="s">
        <v>33</v>
      </c>
      <c r="N201" s="73"/>
      <c r="O201" s="73"/>
      <c r="P201" s="66">
        <v>45195</v>
      </c>
      <c r="Q201" s="73"/>
      <c r="R201" s="76"/>
      <c r="S201" s="76"/>
      <c r="T201" s="73"/>
      <c r="U201" s="74">
        <v>1</v>
      </c>
      <c r="V201" s="70" t="s">
        <v>707</v>
      </c>
      <c r="W201" s="70" t="s">
        <v>708</v>
      </c>
      <c r="X201" s="70" t="s">
        <v>176</v>
      </c>
      <c r="Y201" s="70" t="s">
        <v>176</v>
      </c>
      <c r="Z201" s="65">
        <v>1</v>
      </c>
      <c r="AA201" s="100">
        <v>45139</v>
      </c>
      <c r="AB201" s="100">
        <v>45291</v>
      </c>
      <c r="AC201" s="65" t="s">
        <v>611</v>
      </c>
      <c r="AD201" s="65" t="s">
        <v>64</v>
      </c>
      <c r="AE201" s="92" t="s">
        <v>843</v>
      </c>
      <c r="AF201" s="111" t="str">
        <f t="shared" si="33"/>
        <v>C</v>
      </c>
      <c r="AG201" s="112">
        <f t="shared" si="26"/>
        <v>1</v>
      </c>
      <c r="AH201" s="113" t="s">
        <v>1235</v>
      </c>
      <c r="AI201" s="112">
        <v>1</v>
      </c>
      <c r="AJ201" s="113" t="s">
        <v>1236</v>
      </c>
      <c r="AK201" s="114">
        <v>45313</v>
      </c>
      <c r="AL201" s="115" t="s">
        <v>1237</v>
      </c>
      <c r="AM201" s="115" t="s">
        <v>1236</v>
      </c>
      <c r="AN201" s="22">
        <f t="shared" si="27"/>
        <v>1</v>
      </c>
      <c r="AO201" s="22">
        <f t="shared" si="30"/>
        <v>0</v>
      </c>
      <c r="AP201" s="22">
        <f t="shared" si="31"/>
        <v>1</v>
      </c>
      <c r="AQ201" s="22">
        <f t="shared" si="28"/>
        <v>0</v>
      </c>
      <c r="AR201" s="22">
        <f t="shared" si="32"/>
        <v>1</v>
      </c>
      <c r="AS201" s="21">
        <f t="shared" si="29"/>
        <v>0</v>
      </c>
    </row>
    <row r="202" spans="1:45" ht="45" customHeight="1" x14ac:dyDescent="0.25">
      <c r="A202" s="71">
        <v>196</v>
      </c>
      <c r="B202" s="64">
        <v>1760</v>
      </c>
      <c r="C202" s="74"/>
      <c r="D202" s="74"/>
      <c r="E202" s="73" t="s">
        <v>706</v>
      </c>
      <c r="F202" s="72">
        <v>45078</v>
      </c>
      <c r="G202" s="65" t="s">
        <v>45</v>
      </c>
      <c r="H202" s="65" t="s">
        <v>1386</v>
      </c>
      <c r="I202" s="78" t="s">
        <v>42</v>
      </c>
      <c r="J202" s="75" t="s">
        <v>487</v>
      </c>
      <c r="K202" s="68" t="s">
        <v>59</v>
      </c>
      <c r="L202" s="73" t="s">
        <v>107</v>
      </c>
      <c r="M202" s="73" t="s">
        <v>33</v>
      </c>
      <c r="N202" s="73"/>
      <c r="O202" s="73"/>
      <c r="P202" s="66">
        <v>45195</v>
      </c>
      <c r="Q202" s="73"/>
      <c r="R202" s="76"/>
      <c r="S202" s="76"/>
      <c r="T202" s="73"/>
      <c r="U202" s="74">
        <v>2</v>
      </c>
      <c r="V202" s="70" t="s">
        <v>707</v>
      </c>
      <c r="W202" s="70" t="s">
        <v>690</v>
      </c>
      <c r="X202" s="70" t="s">
        <v>263</v>
      </c>
      <c r="Y202" s="70" t="s">
        <v>263</v>
      </c>
      <c r="Z202" s="65">
        <v>2</v>
      </c>
      <c r="AA202" s="100">
        <v>45139</v>
      </c>
      <c r="AB202" s="100">
        <v>45443</v>
      </c>
      <c r="AC202" s="65" t="s">
        <v>611</v>
      </c>
      <c r="AD202" s="65" t="s">
        <v>64</v>
      </c>
      <c r="AE202" s="92" t="s">
        <v>843</v>
      </c>
      <c r="AF202" s="111" t="str">
        <f t="shared" si="33"/>
        <v>A</v>
      </c>
      <c r="AG202" s="112">
        <f t="shared" si="26"/>
        <v>0</v>
      </c>
      <c r="AH202" s="113" t="s">
        <v>1228</v>
      </c>
      <c r="AI202" s="112">
        <v>0</v>
      </c>
      <c r="AJ202" s="113" t="s">
        <v>1228</v>
      </c>
      <c r="AK202" s="114">
        <v>45313</v>
      </c>
      <c r="AL202" s="115" t="s">
        <v>392</v>
      </c>
      <c r="AM202" s="115" t="s">
        <v>857</v>
      </c>
      <c r="AN202" s="22">
        <f t="shared" si="27"/>
        <v>0</v>
      </c>
      <c r="AO202" s="22">
        <f t="shared" si="30"/>
        <v>1</v>
      </c>
      <c r="AP202" s="22">
        <f t="shared" si="31"/>
        <v>0</v>
      </c>
      <c r="AQ202" s="22">
        <f t="shared" si="28"/>
        <v>0</v>
      </c>
      <c r="AR202" s="22">
        <f t="shared" si="32"/>
        <v>0</v>
      </c>
      <c r="AS202" s="21">
        <f t="shared" si="29"/>
        <v>0</v>
      </c>
    </row>
    <row r="203" spans="1:45" ht="45" customHeight="1" x14ac:dyDescent="0.25">
      <c r="A203" s="63">
        <v>197</v>
      </c>
      <c r="B203" s="64">
        <v>1761</v>
      </c>
      <c r="C203" s="74"/>
      <c r="D203" s="74"/>
      <c r="E203" s="73" t="s">
        <v>709</v>
      </c>
      <c r="F203" s="72">
        <v>45078</v>
      </c>
      <c r="G203" s="65" t="s">
        <v>45</v>
      </c>
      <c r="H203" s="65" t="s">
        <v>1387</v>
      </c>
      <c r="I203" s="78" t="s">
        <v>42</v>
      </c>
      <c r="J203" s="75" t="s">
        <v>488</v>
      </c>
      <c r="K203" s="68" t="s">
        <v>59</v>
      </c>
      <c r="L203" s="73" t="s">
        <v>107</v>
      </c>
      <c r="M203" s="73" t="s">
        <v>33</v>
      </c>
      <c r="N203" s="73"/>
      <c r="O203" s="73"/>
      <c r="P203" s="66">
        <v>45196</v>
      </c>
      <c r="Q203" s="73"/>
      <c r="R203" s="76"/>
      <c r="S203" s="76"/>
      <c r="T203" s="73"/>
      <c r="U203" s="74">
        <v>1</v>
      </c>
      <c r="V203" s="70" t="s">
        <v>710</v>
      </c>
      <c r="W203" s="70" t="s">
        <v>690</v>
      </c>
      <c r="X203" s="70" t="s">
        <v>693</v>
      </c>
      <c r="Y203" s="70" t="s">
        <v>693</v>
      </c>
      <c r="Z203" s="65">
        <v>2</v>
      </c>
      <c r="AA203" s="100">
        <v>45139</v>
      </c>
      <c r="AB203" s="100">
        <v>45443</v>
      </c>
      <c r="AC203" s="65" t="s">
        <v>611</v>
      </c>
      <c r="AD203" s="65" t="s">
        <v>64</v>
      </c>
      <c r="AE203" s="92" t="s">
        <v>843</v>
      </c>
      <c r="AF203" s="111" t="str">
        <f t="shared" si="33"/>
        <v>A</v>
      </c>
      <c r="AG203" s="112">
        <f t="shared" si="26"/>
        <v>0</v>
      </c>
      <c r="AH203" s="113" t="s">
        <v>1228</v>
      </c>
      <c r="AI203" s="112">
        <v>0</v>
      </c>
      <c r="AJ203" s="113" t="s">
        <v>1228</v>
      </c>
      <c r="AK203" s="114">
        <v>45313</v>
      </c>
      <c r="AL203" s="115" t="s">
        <v>392</v>
      </c>
      <c r="AM203" s="115" t="s">
        <v>857</v>
      </c>
      <c r="AN203" s="22">
        <f t="shared" si="27"/>
        <v>0</v>
      </c>
      <c r="AO203" s="22">
        <f t="shared" si="30"/>
        <v>1</v>
      </c>
      <c r="AP203" s="22">
        <f t="shared" si="31"/>
        <v>0</v>
      </c>
      <c r="AQ203" s="22">
        <f t="shared" si="28"/>
        <v>0</v>
      </c>
      <c r="AR203" s="22">
        <f t="shared" si="32"/>
        <v>0</v>
      </c>
      <c r="AS203" s="21">
        <f t="shared" si="29"/>
        <v>0</v>
      </c>
    </row>
    <row r="204" spans="1:45" ht="45" customHeight="1" x14ac:dyDescent="0.25">
      <c r="A204" s="71">
        <v>198</v>
      </c>
      <c r="B204" s="64">
        <v>1761</v>
      </c>
      <c r="C204" s="74"/>
      <c r="D204" s="74"/>
      <c r="E204" s="73" t="s">
        <v>709</v>
      </c>
      <c r="F204" s="72">
        <v>45078</v>
      </c>
      <c r="G204" s="65" t="s">
        <v>45</v>
      </c>
      <c r="H204" s="65" t="s">
        <v>1388</v>
      </c>
      <c r="I204" s="78" t="s">
        <v>42</v>
      </c>
      <c r="J204" s="75" t="s">
        <v>488</v>
      </c>
      <c r="K204" s="68" t="s">
        <v>59</v>
      </c>
      <c r="L204" s="73" t="s">
        <v>107</v>
      </c>
      <c r="M204" s="73" t="s">
        <v>33</v>
      </c>
      <c r="N204" s="73"/>
      <c r="O204" s="73"/>
      <c r="P204" s="66">
        <v>45196</v>
      </c>
      <c r="Q204" s="73"/>
      <c r="R204" s="76"/>
      <c r="S204" s="76"/>
      <c r="T204" s="73"/>
      <c r="U204" s="74">
        <v>2</v>
      </c>
      <c r="V204" s="70" t="s">
        <v>710</v>
      </c>
      <c r="W204" s="70" t="s">
        <v>701</v>
      </c>
      <c r="X204" s="70" t="s">
        <v>703</v>
      </c>
      <c r="Y204" s="70" t="s">
        <v>703</v>
      </c>
      <c r="Z204" s="65">
        <v>1</v>
      </c>
      <c r="AA204" s="100">
        <v>45139</v>
      </c>
      <c r="AB204" s="100">
        <v>45443</v>
      </c>
      <c r="AC204" s="65" t="s">
        <v>611</v>
      </c>
      <c r="AD204" s="65" t="s">
        <v>64</v>
      </c>
      <c r="AE204" s="92" t="s">
        <v>843</v>
      </c>
      <c r="AF204" s="111" t="str">
        <f t="shared" si="33"/>
        <v>C</v>
      </c>
      <c r="AG204" s="112">
        <f t="shared" si="26"/>
        <v>1</v>
      </c>
      <c r="AH204" s="113" t="s">
        <v>1238</v>
      </c>
      <c r="AI204" s="112">
        <v>1</v>
      </c>
      <c r="AJ204" s="113" t="s">
        <v>1239</v>
      </c>
      <c r="AK204" s="114">
        <v>45313</v>
      </c>
      <c r="AL204" s="115" t="s">
        <v>1240</v>
      </c>
      <c r="AM204" s="115" t="s">
        <v>1239</v>
      </c>
      <c r="AN204" s="22">
        <f t="shared" si="27"/>
        <v>0</v>
      </c>
      <c r="AO204" s="22">
        <f t="shared" si="30"/>
        <v>0</v>
      </c>
      <c r="AP204" s="22">
        <f t="shared" si="31"/>
        <v>1</v>
      </c>
      <c r="AQ204" s="22">
        <f t="shared" si="28"/>
        <v>0</v>
      </c>
      <c r="AR204" s="22">
        <f t="shared" si="32"/>
        <v>1</v>
      </c>
      <c r="AS204" s="21">
        <f t="shared" si="29"/>
        <v>0</v>
      </c>
    </row>
    <row r="205" spans="1:45" ht="45" customHeight="1" x14ac:dyDescent="0.25">
      <c r="A205" s="63">
        <v>199</v>
      </c>
      <c r="B205" s="64">
        <v>1761</v>
      </c>
      <c r="C205" s="74"/>
      <c r="D205" s="74"/>
      <c r="E205" s="73" t="s">
        <v>709</v>
      </c>
      <c r="F205" s="72">
        <v>45078</v>
      </c>
      <c r="G205" s="65" t="s">
        <v>45</v>
      </c>
      <c r="H205" s="65" t="s">
        <v>1389</v>
      </c>
      <c r="I205" s="78" t="s">
        <v>42</v>
      </c>
      <c r="J205" s="75" t="s">
        <v>488</v>
      </c>
      <c r="K205" s="68" t="s">
        <v>59</v>
      </c>
      <c r="L205" s="73" t="s">
        <v>107</v>
      </c>
      <c r="M205" s="73" t="s">
        <v>33</v>
      </c>
      <c r="N205" s="73"/>
      <c r="O205" s="73"/>
      <c r="P205" s="66">
        <v>45196</v>
      </c>
      <c r="Q205" s="73"/>
      <c r="R205" s="76"/>
      <c r="S205" s="76"/>
      <c r="T205" s="73"/>
      <c r="U205" s="74">
        <v>3</v>
      </c>
      <c r="V205" s="70" t="s">
        <v>710</v>
      </c>
      <c r="W205" s="70" t="s">
        <v>692</v>
      </c>
      <c r="X205" s="70" t="s">
        <v>679</v>
      </c>
      <c r="Y205" s="70" t="s">
        <v>679</v>
      </c>
      <c r="Z205" s="65">
        <v>1</v>
      </c>
      <c r="AA205" s="100">
        <v>45139</v>
      </c>
      <c r="AB205" s="100">
        <v>45443</v>
      </c>
      <c r="AC205" s="65" t="s">
        <v>611</v>
      </c>
      <c r="AD205" s="65" t="s">
        <v>64</v>
      </c>
      <c r="AE205" s="92" t="s">
        <v>843</v>
      </c>
      <c r="AF205" s="111" t="str">
        <f t="shared" si="33"/>
        <v>C</v>
      </c>
      <c r="AG205" s="112">
        <f t="shared" si="26"/>
        <v>1</v>
      </c>
      <c r="AH205" s="113" t="s">
        <v>1241</v>
      </c>
      <c r="AI205" s="112">
        <v>1</v>
      </c>
      <c r="AJ205" s="113" t="s">
        <v>1242</v>
      </c>
      <c r="AK205" s="114">
        <v>45313</v>
      </c>
      <c r="AL205" s="115" t="s">
        <v>1243</v>
      </c>
      <c r="AM205" s="115" t="s">
        <v>1242</v>
      </c>
      <c r="AN205" s="22">
        <f t="shared" si="27"/>
        <v>0</v>
      </c>
      <c r="AO205" s="22">
        <f t="shared" si="30"/>
        <v>0</v>
      </c>
      <c r="AP205" s="22">
        <f t="shared" si="31"/>
        <v>1</v>
      </c>
      <c r="AQ205" s="22">
        <f t="shared" si="28"/>
        <v>0</v>
      </c>
      <c r="AR205" s="22">
        <f t="shared" si="32"/>
        <v>1</v>
      </c>
      <c r="AS205" s="21">
        <f t="shared" si="29"/>
        <v>0</v>
      </c>
    </row>
    <row r="206" spans="1:45" ht="45" customHeight="1" x14ac:dyDescent="0.25">
      <c r="A206" s="71">
        <v>200</v>
      </c>
      <c r="B206" s="64">
        <v>1762</v>
      </c>
      <c r="C206" s="74"/>
      <c r="D206" s="74"/>
      <c r="E206" s="73" t="s">
        <v>711</v>
      </c>
      <c r="F206" s="72">
        <v>45078</v>
      </c>
      <c r="G206" s="65" t="s">
        <v>45</v>
      </c>
      <c r="H206" s="65" t="s">
        <v>1390</v>
      </c>
      <c r="I206" s="78" t="s">
        <v>42</v>
      </c>
      <c r="J206" s="75" t="s">
        <v>489</v>
      </c>
      <c r="K206" s="68" t="s">
        <v>59</v>
      </c>
      <c r="L206" s="73" t="s">
        <v>107</v>
      </c>
      <c r="M206" s="73" t="s">
        <v>33</v>
      </c>
      <c r="N206" s="73"/>
      <c r="O206" s="73"/>
      <c r="P206" s="66">
        <v>45196</v>
      </c>
      <c r="Q206" s="73"/>
      <c r="R206" s="76"/>
      <c r="S206" s="76"/>
      <c r="T206" s="73"/>
      <c r="U206" s="74">
        <v>1</v>
      </c>
      <c r="V206" s="70" t="s">
        <v>712</v>
      </c>
      <c r="W206" s="70" t="s">
        <v>713</v>
      </c>
      <c r="X206" s="70" t="s">
        <v>176</v>
      </c>
      <c r="Y206" s="70" t="s">
        <v>176</v>
      </c>
      <c r="Z206" s="65">
        <v>1</v>
      </c>
      <c r="AA206" s="100">
        <v>45139</v>
      </c>
      <c r="AB206" s="100">
        <v>45412</v>
      </c>
      <c r="AC206" s="65" t="s">
        <v>611</v>
      </c>
      <c r="AD206" s="65" t="s">
        <v>64</v>
      </c>
      <c r="AE206" s="92" t="s">
        <v>843</v>
      </c>
      <c r="AF206" s="111" t="str">
        <f t="shared" si="33"/>
        <v>A</v>
      </c>
      <c r="AG206" s="112">
        <f t="shared" si="26"/>
        <v>0</v>
      </c>
      <c r="AH206" s="113" t="s">
        <v>1228</v>
      </c>
      <c r="AI206" s="112">
        <v>0</v>
      </c>
      <c r="AJ206" s="113" t="s">
        <v>1228</v>
      </c>
      <c r="AK206" s="114">
        <v>45313</v>
      </c>
      <c r="AL206" s="115" t="s">
        <v>392</v>
      </c>
      <c r="AM206" s="115" t="s">
        <v>857</v>
      </c>
      <c r="AN206" s="22">
        <f t="shared" si="27"/>
        <v>0</v>
      </c>
      <c r="AO206" s="22">
        <f t="shared" si="30"/>
        <v>1</v>
      </c>
      <c r="AP206" s="22">
        <f t="shared" si="31"/>
        <v>0</v>
      </c>
      <c r="AQ206" s="22">
        <f t="shared" si="28"/>
        <v>0</v>
      </c>
      <c r="AR206" s="22">
        <f t="shared" si="32"/>
        <v>0</v>
      </c>
      <c r="AS206" s="21">
        <f t="shared" si="29"/>
        <v>0</v>
      </c>
    </row>
    <row r="207" spans="1:45" ht="45" customHeight="1" x14ac:dyDescent="0.25">
      <c r="A207" s="63">
        <v>201</v>
      </c>
      <c r="B207" s="64">
        <v>1762</v>
      </c>
      <c r="C207" s="74"/>
      <c r="D207" s="74"/>
      <c r="E207" s="73" t="s">
        <v>711</v>
      </c>
      <c r="F207" s="72">
        <v>45078</v>
      </c>
      <c r="G207" s="65" t="s">
        <v>45</v>
      </c>
      <c r="H207" s="65" t="s">
        <v>1391</v>
      </c>
      <c r="I207" s="78" t="s">
        <v>42</v>
      </c>
      <c r="J207" s="75" t="s">
        <v>489</v>
      </c>
      <c r="K207" s="68" t="s">
        <v>59</v>
      </c>
      <c r="L207" s="73" t="s">
        <v>107</v>
      </c>
      <c r="M207" s="73" t="s">
        <v>33</v>
      </c>
      <c r="N207" s="73"/>
      <c r="O207" s="73"/>
      <c r="P207" s="66">
        <v>45196</v>
      </c>
      <c r="Q207" s="73"/>
      <c r="R207" s="76"/>
      <c r="S207" s="76"/>
      <c r="T207" s="73"/>
      <c r="U207" s="74">
        <v>2</v>
      </c>
      <c r="V207" s="70" t="s">
        <v>712</v>
      </c>
      <c r="W207" s="70" t="s">
        <v>714</v>
      </c>
      <c r="X207" s="70" t="s">
        <v>679</v>
      </c>
      <c r="Y207" s="70" t="s">
        <v>679</v>
      </c>
      <c r="Z207" s="65">
        <v>1</v>
      </c>
      <c r="AA207" s="100">
        <v>45139</v>
      </c>
      <c r="AB207" s="100">
        <v>45443</v>
      </c>
      <c r="AC207" s="65" t="s">
        <v>611</v>
      </c>
      <c r="AD207" s="65" t="s">
        <v>64</v>
      </c>
      <c r="AE207" s="92" t="s">
        <v>843</v>
      </c>
      <c r="AF207" s="111" t="str">
        <f t="shared" si="33"/>
        <v>A</v>
      </c>
      <c r="AG207" s="112">
        <f t="shared" si="26"/>
        <v>0</v>
      </c>
      <c r="AH207" s="113" t="s">
        <v>1228</v>
      </c>
      <c r="AI207" s="112">
        <v>0</v>
      </c>
      <c r="AJ207" s="113" t="s">
        <v>1228</v>
      </c>
      <c r="AK207" s="114">
        <v>45313</v>
      </c>
      <c r="AL207" s="115" t="s">
        <v>392</v>
      </c>
      <c r="AM207" s="115" t="s">
        <v>857</v>
      </c>
      <c r="AN207" s="22">
        <f t="shared" si="27"/>
        <v>0</v>
      </c>
      <c r="AO207" s="22">
        <f t="shared" si="30"/>
        <v>1</v>
      </c>
      <c r="AP207" s="22">
        <f t="shared" si="31"/>
        <v>0</v>
      </c>
      <c r="AQ207" s="22">
        <f t="shared" si="28"/>
        <v>0</v>
      </c>
      <c r="AR207" s="22">
        <f t="shared" si="32"/>
        <v>0</v>
      </c>
      <c r="AS207" s="21">
        <f t="shared" si="29"/>
        <v>0</v>
      </c>
    </row>
    <row r="208" spans="1:45" ht="45" customHeight="1" x14ac:dyDescent="0.25">
      <c r="A208" s="71">
        <v>202</v>
      </c>
      <c r="B208" s="64">
        <v>1762</v>
      </c>
      <c r="C208" s="74"/>
      <c r="D208" s="74"/>
      <c r="E208" s="73" t="s">
        <v>711</v>
      </c>
      <c r="F208" s="72">
        <v>45078</v>
      </c>
      <c r="G208" s="65" t="s">
        <v>45</v>
      </c>
      <c r="H208" s="65" t="s">
        <v>1392</v>
      </c>
      <c r="I208" s="78" t="s">
        <v>42</v>
      </c>
      <c r="J208" s="75" t="s">
        <v>489</v>
      </c>
      <c r="K208" s="68" t="s">
        <v>59</v>
      </c>
      <c r="L208" s="73" t="s">
        <v>107</v>
      </c>
      <c r="M208" s="73" t="s">
        <v>33</v>
      </c>
      <c r="N208" s="73"/>
      <c r="O208" s="73"/>
      <c r="P208" s="66">
        <v>45196</v>
      </c>
      <c r="Q208" s="73"/>
      <c r="R208" s="76"/>
      <c r="S208" s="76"/>
      <c r="T208" s="73"/>
      <c r="U208" s="74">
        <v>3</v>
      </c>
      <c r="V208" s="70" t="s">
        <v>712</v>
      </c>
      <c r="W208" s="70" t="s">
        <v>696</v>
      </c>
      <c r="X208" s="70" t="s">
        <v>683</v>
      </c>
      <c r="Y208" s="70" t="s">
        <v>683</v>
      </c>
      <c r="Z208" s="65">
        <v>3</v>
      </c>
      <c r="AA208" s="100">
        <v>45139</v>
      </c>
      <c r="AB208" s="100">
        <v>45443</v>
      </c>
      <c r="AC208" s="65" t="s">
        <v>611</v>
      </c>
      <c r="AD208" s="65" t="s">
        <v>64</v>
      </c>
      <c r="AE208" s="92" t="s">
        <v>843</v>
      </c>
      <c r="AF208" s="111" t="str">
        <f t="shared" si="33"/>
        <v>A</v>
      </c>
      <c r="AG208" s="112">
        <f t="shared" si="26"/>
        <v>0</v>
      </c>
      <c r="AH208" s="113" t="s">
        <v>1228</v>
      </c>
      <c r="AI208" s="112">
        <v>0</v>
      </c>
      <c r="AJ208" s="113" t="s">
        <v>1228</v>
      </c>
      <c r="AK208" s="114">
        <v>45313</v>
      </c>
      <c r="AL208" s="115" t="s">
        <v>392</v>
      </c>
      <c r="AM208" s="115" t="s">
        <v>857</v>
      </c>
      <c r="AN208" s="22">
        <f t="shared" si="27"/>
        <v>0</v>
      </c>
      <c r="AO208" s="22">
        <f t="shared" si="30"/>
        <v>1</v>
      </c>
      <c r="AP208" s="22">
        <f t="shared" si="31"/>
        <v>0</v>
      </c>
      <c r="AQ208" s="22">
        <f t="shared" si="28"/>
        <v>0</v>
      </c>
      <c r="AR208" s="22">
        <f t="shared" si="32"/>
        <v>0</v>
      </c>
      <c r="AS208" s="21">
        <f t="shared" si="29"/>
        <v>0</v>
      </c>
    </row>
    <row r="209" spans="1:45" ht="45" customHeight="1" x14ac:dyDescent="0.25">
      <c r="A209" s="63">
        <v>203</v>
      </c>
      <c r="B209" s="64">
        <v>1763</v>
      </c>
      <c r="C209" s="74"/>
      <c r="D209" s="74"/>
      <c r="E209" s="73" t="s">
        <v>711</v>
      </c>
      <c r="F209" s="72">
        <v>45078</v>
      </c>
      <c r="G209" s="65" t="s">
        <v>45</v>
      </c>
      <c r="H209" s="65" t="s">
        <v>1393</v>
      </c>
      <c r="I209" s="78" t="s">
        <v>42</v>
      </c>
      <c r="J209" s="75" t="s">
        <v>490</v>
      </c>
      <c r="K209" s="68" t="s">
        <v>59</v>
      </c>
      <c r="L209" s="73" t="s">
        <v>107</v>
      </c>
      <c r="M209" s="73" t="s">
        <v>33</v>
      </c>
      <c r="N209" s="73"/>
      <c r="O209" s="73"/>
      <c r="P209" s="66">
        <v>45196</v>
      </c>
      <c r="Q209" s="73"/>
      <c r="R209" s="76"/>
      <c r="S209" s="76"/>
      <c r="T209" s="73"/>
      <c r="U209" s="74">
        <v>1</v>
      </c>
      <c r="V209" s="70" t="s">
        <v>715</v>
      </c>
      <c r="W209" s="70" t="s">
        <v>713</v>
      </c>
      <c r="X209" s="70" t="s">
        <v>176</v>
      </c>
      <c r="Y209" s="70" t="s">
        <v>176</v>
      </c>
      <c r="Z209" s="65">
        <v>1</v>
      </c>
      <c r="AA209" s="100">
        <v>45139</v>
      </c>
      <c r="AB209" s="100">
        <v>45412</v>
      </c>
      <c r="AC209" s="65" t="s">
        <v>611</v>
      </c>
      <c r="AD209" s="65" t="s">
        <v>64</v>
      </c>
      <c r="AE209" s="92" t="s">
        <v>843</v>
      </c>
      <c r="AF209" s="111" t="str">
        <f t="shared" si="33"/>
        <v>A</v>
      </c>
      <c r="AG209" s="112">
        <f t="shared" si="26"/>
        <v>0</v>
      </c>
      <c r="AH209" s="113" t="s">
        <v>1228</v>
      </c>
      <c r="AI209" s="112">
        <v>0</v>
      </c>
      <c r="AJ209" s="113" t="s">
        <v>1228</v>
      </c>
      <c r="AK209" s="114">
        <v>45313</v>
      </c>
      <c r="AL209" s="115" t="s">
        <v>392</v>
      </c>
      <c r="AM209" s="115" t="s">
        <v>857</v>
      </c>
      <c r="AN209" s="22">
        <f t="shared" si="27"/>
        <v>0</v>
      </c>
      <c r="AO209" s="22">
        <f t="shared" si="30"/>
        <v>1</v>
      </c>
      <c r="AP209" s="22">
        <f t="shared" si="31"/>
        <v>0</v>
      </c>
      <c r="AQ209" s="22">
        <f t="shared" si="28"/>
        <v>0</v>
      </c>
      <c r="AR209" s="22">
        <f t="shared" si="32"/>
        <v>0</v>
      </c>
      <c r="AS209" s="21">
        <f t="shared" si="29"/>
        <v>0</v>
      </c>
    </row>
    <row r="210" spans="1:45" ht="45" customHeight="1" x14ac:dyDescent="0.25">
      <c r="A210" s="71">
        <v>204</v>
      </c>
      <c r="B210" s="64">
        <v>1763</v>
      </c>
      <c r="C210" s="74"/>
      <c r="D210" s="74"/>
      <c r="E210" s="73" t="s">
        <v>711</v>
      </c>
      <c r="F210" s="72">
        <v>45078</v>
      </c>
      <c r="G210" s="65" t="s">
        <v>45</v>
      </c>
      <c r="H210" s="65" t="s">
        <v>1394</v>
      </c>
      <c r="I210" s="78" t="s">
        <v>42</v>
      </c>
      <c r="J210" s="75" t="s">
        <v>490</v>
      </c>
      <c r="K210" s="68" t="s">
        <v>59</v>
      </c>
      <c r="L210" s="73" t="s">
        <v>107</v>
      </c>
      <c r="M210" s="73" t="s">
        <v>33</v>
      </c>
      <c r="N210" s="73"/>
      <c r="O210" s="73"/>
      <c r="P210" s="66">
        <v>45196</v>
      </c>
      <c r="Q210" s="73"/>
      <c r="R210" s="76"/>
      <c r="S210" s="76"/>
      <c r="T210" s="73"/>
      <c r="U210" s="74">
        <v>2</v>
      </c>
      <c r="V210" s="70" t="s">
        <v>715</v>
      </c>
      <c r="W210" s="70" t="s">
        <v>716</v>
      </c>
      <c r="X210" s="70" t="s">
        <v>679</v>
      </c>
      <c r="Y210" s="70" t="s">
        <v>679</v>
      </c>
      <c r="Z210" s="65">
        <v>1</v>
      </c>
      <c r="AA210" s="100">
        <v>45139</v>
      </c>
      <c r="AB210" s="100">
        <v>45443</v>
      </c>
      <c r="AC210" s="65" t="s">
        <v>611</v>
      </c>
      <c r="AD210" s="65" t="s">
        <v>64</v>
      </c>
      <c r="AE210" s="92" t="s">
        <v>843</v>
      </c>
      <c r="AF210" s="111" t="str">
        <f t="shared" si="33"/>
        <v>A</v>
      </c>
      <c r="AG210" s="112">
        <f t="shared" si="26"/>
        <v>0</v>
      </c>
      <c r="AH210" s="113" t="s">
        <v>1228</v>
      </c>
      <c r="AI210" s="112">
        <v>0</v>
      </c>
      <c r="AJ210" s="113" t="s">
        <v>1228</v>
      </c>
      <c r="AK210" s="114">
        <v>45313</v>
      </c>
      <c r="AL210" s="115" t="s">
        <v>392</v>
      </c>
      <c r="AM210" s="115" t="s">
        <v>857</v>
      </c>
      <c r="AN210" s="22">
        <f t="shared" si="27"/>
        <v>0</v>
      </c>
      <c r="AO210" s="22">
        <f t="shared" si="30"/>
        <v>1</v>
      </c>
      <c r="AP210" s="22">
        <f t="shared" si="31"/>
        <v>0</v>
      </c>
      <c r="AQ210" s="22">
        <f t="shared" si="28"/>
        <v>0</v>
      </c>
      <c r="AR210" s="22">
        <f t="shared" si="32"/>
        <v>0</v>
      </c>
      <c r="AS210" s="21">
        <f t="shared" si="29"/>
        <v>0</v>
      </c>
    </row>
    <row r="211" spans="1:45" ht="45" customHeight="1" x14ac:dyDescent="0.25">
      <c r="A211" s="63">
        <v>205</v>
      </c>
      <c r="B211" s="64">
        <v>1763</v>
      </c>
      <c r="C211" s="74"/>
      <c r="D211" s="74"/>
      <c r="E211" s="73" t="s">
        <v>711</v>
      </c>
      <c r="F211" s="72">
        <v>45078</v>
      </c>
      <c r="G211" s="65" t="s">
        <v>45</v>
      </c>
      <c r="H211" s="65" t="s">
        <v>1395</v>
      </c>
      <c r="I211" s="78" t="s">
        <v>42</v>
      </c>
      <c r="J211" s="75" t="s">
        <v>490</v>
      </c>
      <c r="K211" s="68" t="s">
        <v>59</v>
      </c>
      <c r="L211" s="73" t="s">
        <v>107</v>
      </c>
      <c r="M211" s="73" t="s">
        <v>33</v>
      </c>
      <c r="N211" s="73"/>
      <c r="O211" s="73"/>
      <c r="P211" s="66">
        <v>45196</v>
      </c>
      <c r="Q211" s="73"/>
      <c r="R211" s="76"/>
      <c r="S211" s="76"/>
      <c r="T211" s="73"/>
      <c r="U211" s="74">
        <v>3</v>
      </c>
      <c r="V211" s="70" t="s">
        <v>715</v>
      </c>
      <c r="W211" s="70" t="s">
        <v>696</v>
      </c>
      <c r="X211" s="70" t="s">
        <v>717</v>
      </c>
      <c r="Y211" s="70" t="s">
        <v>717</v>
      </c>
      <c r="Z211" s="65">
        <v>3</v>
      </c>
      <c r="AA211" s="100">
        <v>45139</v>
      </c>
      <c r="AB211" s="100">
        <v>45443</v>
      </c>
      <c r="AC211" s="65" t="s">
        <v>611</v>
      </c>
      <c r="AD211" s="65" t="s">
        <v>64</v>
      </c>
      <c r="AE211" s="92" t="s">
        <v>843</v>
      </c>
      <c r="AF211" s="111" t="str">
        <f t="shared" si="33"/>
        <v>A</v>
      </c>
      <c r="AG211" s="112">
        <f t="shared" si="26"/>
        <v>0</v>
      </c>
      <c r="AH211" s="113" t="s">
        <v>1228</v>
      </c>
      <c r="AI211" s="112">
        <v>0</v>
      </c>
      <c r="AJ211" s="113" t="s">
        <v>1228</v>
      </c>
      <c r="AK211" s="114">
        <v>45313</v>
      </c>
      <c r="AL211" s="115" t="s">
        <v>392</v>
      </c>
      <c r="AM211" s="115" t="s">
        <v>857</v>
      </c>
      <c r="AN211" s="22">
        <f t="shared" si="27"/>
        <v>0</v>
      </c>
      <c r="AO211" s="22">
        <f t="shared" si="30"/>
        <v>1</v>
      </c>
      <c r="AP211" s="22">
        <f t="shared" si="31"/>
        <v>0</v>
      </c>
      <c r="AQ211" s="22">
        <f t="shared" si="28"/>
        <v>0</v>
      </c>
      <c r="AR211" s="22">
        <f t="shared" si="32"/>
        <v>0</v>
      </c>
      <c r="AS211" s="21">
        <f t="shared" si="29"/>
        <v>0</v>
      </c>
    </row>
    <row r="212" spans="1:45" ht="45" customHeight="1" x14ac:dyDescent="0.25">
      <c r="A212" s="71">
        <v>206</v>
      </c>
      <c r="B212" s="64">
        <v>1764</v>
      </c>
      <c r="C212" s="74"/>
      <c r="D212" s="74"/>
      <c r="E212" s="73" t="s">
        <v>711</v>
      </c>
      <c r="F212" s="72">
        <v>45078</v>
      </c>
      <c r="G212" s="65" t="s">
        <v>45</v>
      </c>
      <c r="H212" s="65" t="s">
        <v>1396</v>
      </c>
      <c r="I212" s="78" t="s">
        <v>42</v>
      </c>
      <c r="J212" s="75" t="s">
        <v>491</v>
      </c>
      <c r="K212" s="68" t="s">
        <v>59</v>
      </c>
      <c r="L212" s="73" t="s">
        <v>107</v>
      </c>
      <c r="M212" s="73" t="s">
        <v>33</v>
      </c>
      <c r="N212" s="73"/>
      <c r="O212" s="73"/>
      <c r="P212" s="66">
        <v>45196</v>
      </c>
      <c r="Q212" s="73"/>
      <c r="R212" s="76"/>
      <c r="S212" s="76"/>
      <c r="T212" s="73"/>
      <c r="U212" s="74">
        <v>1</v>
      </c>
      <c r="V212" s="70" t="s">
        <v>718</v>
      </c>
      <c r="W212" s="70" t="s">
        <v>713</v>
      </c>
      <c r="X212" s="70" t="s">
        <v>176</v>
      </c>
      <c r="Y212" s="70" t="s">
        <v>176</v>
      </c>
      <c r="Z212" s="65">
        <v>1</v>
      </c>
      <c r="AA212" s="100">
        <v>45139</v>
      </c>
      <c r="AB212" s="100">
        <v>45412</v>
      </c>
      <c r="AC212" s="65" t="s">
        <v>611</v>
      </c>
      <c r="AD212" s="65" t="s">
        <v>64</v>
      </c>
      <c r="AE212" s="92" t="s">
        <v>843</v>
      </c>
      <c r="AF212" s="111" t="str">
        <f t="shared" si="33"/>
        <v>A</v>
      </c>
      <c r="AG212" s="112">
        <f t="shared" si="26"/>
        <v>0</v>
      </c>
      <c r="AH212" s="113" t="s">
        <v>1228</v>
      </c>
      <c r="AI212" s="112">
        <v>0</v>
      </c>
      <c r="AJ212" s="113" t="s">
        <v>1228</v>
      </c>
      <c r="AK212" s="114">
        <v>45313</v>
      </c>
      <c r="AL212" s="115" t="s">
        <v>392</v>
      </c>
      <c r="AM212" s="115" t="s">
        <v>857</v>
      </c>
      <c r="AN212" s="22">
        <f t="shared" si="27"/>
        <v>0</v>
      </c>
      <c r="AO212" s="22">
        <f t="shared" si="30"/>
        <v>1</v>
      </c>
      <c r="AP212" s="22">
        <f t="shared" si="31"/>
        <v>0</v>
      </c>
      <c r="AQ212" s="22">
        <f t="shared" si="28"/>
        <v>0</v>
      </c>
      <c r="AR212" s="22">
        <f t="shared" si="32"/>
        <v>0</v>
      </c>
      <c r="AS212" s="21">
        <f t="shared" si="29"/>
        <v>0</v>
      </c>
    </row>
    <row r="213" spans="1:45" ht="45" customHeight="1" x14ac:dyDescent="0.25">
      <c r="A213" s="63">
        <v>207</v>
      </c>
      <c r="B213" s="64">
        <v>1764</v>
      </c>
      <c r="C213" s="74"/>
      <c r="D213" s="74"/>
      <c r="E213" s="73" t="s">
        <v>711</v>
      </c>
      <c r="F213" s="72">
        <v>45078</v>
      </c>
      <c r="G213" s="65" t="s">
        <v>45</v>
      </c>
      <c r="H213" s="65" t="s">
        <v>1397</v>
      </c>
      <c r="I213" s="78" t="s">
        <v>42</v>
      </c>
      <c r="J213" s="75" t="s">
        <v>491</v>
      </c>
      <c r="K213" s="68" t="s">
        <v>59</v>
      </c>
      <c r="L213" s="73" t="s">
        <v>107</v>
      </c>
      <c r="M213" s="73" t="s">
        <v>33</v>
      </c>
      <c r="N213" s="73"/>
      <c r="O213" s="73"/>
      <c r="P213" s="66">
        <v>45196</v>
      </c>
      <c r="Q213" s="73"/>
      <c r="R213" s="76"/>
      <c r="S213" s="76"/>
      <c r="T213" s="73"/>
      <c r="U213" s="74">
        <v>2</v>
      </c>
      <c r="V213" s="70" t="s">
        <v>718</v>
      </c>
      <c r="W213" s="70" t="s">
        <v>714</v>
      </c>
      <c r="X213" s="70" t="s">
        <v>679</v>
      </c>
      <c r="Y213" s="70" t="s">
        <v>679</v>
      </c>
      <c r="Z213" s="65">
        <v>1</v>
      </c>
      <c r="AA213" s="100">
        <v>45139</v>
      </c>
      <c r="AB213" s="100">
        <v>45443</v>
      </c>
      <c r="AC213" s="65" t="s">
        <v>611</v>
      </c>
      <c r="AD213" s="65" t="s">
        <v>64</v>
      </c>
      <c r="AE213" s="92" t="s">
        <v>843</v>
      </c>
      <c r="AF213" s="111" t="str">
        <f t="shared" si="33"/>
        <v>A</v>
      </c>
      <c r="AG213" s="112">
        <f t="shared" si="26"/>
        <v>0</v>
      </c>
      <c r="AH213" s="113" t="s">
        <v>1228</v>
      </c>
      <c r="AI213" s="112">
        <v>0</v>
      </c>
      <c r="AJ213" s="113" t="s">
        <v>1228</v>
      </c>
      <c r="AK213" s="114">
        <v>45313</v>
      </c>
      <c r="AL213" s="115" t="s">
        <v>392</v>
      </c>
      <c r="AM213" s="115" t="s">
        <v>857</v>
      </c>
      <c r="AN213" s="22">
        <f t="shared" si="27"/>
        <v>0</v>
      </c>
      <c r="AO213" s="22">
        <f t="shared" si="30"/>
        <v>1</v>
      </c>
      <c r="AP213" s="22">
        <f t="shared" si="31"/>
        <v>0</v>
      </c>
      <c r="AQ213" s="22">
        <f t="shared" si="28"/>
        <v>0</v>
      </c>
      <c r="AR213" s="22">
        <f t="shared" si="32"/>
        <v>0</v>
      </c>
      <c r="AS213" s="21">
        <f t="shared" si="29"/>
        <v>0</v>
      </c>
    </row>
    <row r="214" spans="1:45" ht="45" customHeight="1" x14ac:dyDescent="0.25">
      <c r="A214" s="71">
        <v>208</v>
      </c>
      <c r="B214" s="64">
        <v>1764</v>
      </c>
      <c r="C214" s="74"/>
      <c r="D214" s="74"/>
      <c r="E214" s="73" t="s">
        <v>711</v>
      </c>
      <c r="F214" s="72">
        <v>45078</v>
      </c>
      <c r="G214" s="65" t="s">
        <v>45</v>
      </c>
      <c r="H214" s="65" t="s">
        <v>1398</v>
      </c>
      <c r="I214" s="78" t="s">
        <v>42</v>
      </c>
      <c r="J214" s="75" t="s">
        <v>491</v>
      </c>
      <c r="K214" s="68" t="s">
        <v>59</v>
      </c>
      <c r="L214" s="73" t="s">
        <v>107</v>
      </c>
      <c r="M214" s="73" t="s">
        <v>33</v>
      </c>
      <c r="N214" s="73"/>
      <c r="O214" s="73"/>
      <c r="P214" s="66">
        <v>45196</v>
      </c>
      <c r="Q214" s="73"/>
      <c r="R214" s="76"/>
      <c r="S214" s="76"/>
      <c r="T214" s="73"/>
      <c r="U214" s="74">
        <v>3</v>
      </c>
      <c r="V214" s="70" t="s">
        <v>718</v>
      </c>
      <c r="W214" s="70" t="s">
        <v>719</v>
      </c>
      <c r="X214" s="70" t="s">
        <v>721</v>
      </c>
      <c r="Y214" s="70" t="s">
        <v>721</v>
      </c>
      <c r="Z214" s="65">
        <v>1</v>
      </c>
      <c r="AA214" s="100">
        <v>45139</v>
      </c>
      <c r="AB214" s="100">
        <v>45412</v>
      </c>
      <c r="AC214" s="65" t="s">
        <v>611</v>
      </c>
      <c r="AD214" s="65" t="s">
        <v>64</v>
      </c>
      <c r="AE214" s="92" t="s">
        <v>843</v>
      </c>
      <c r="AF214" s="111" t="str">
        <f t="shared" si="33"/>
        <v>A</v>
      </c>
      <c r="AG214" s="112">
        <f t="shared" si="26"/>
        <v>0</v>
      </c>
      <c r="AH214" s="113" t="s">
        <v>1228</v>
      </c>
      <c r="AI214" s="112">
        <v>0</v>
      </c>
      <c r="AJ214" s="113" t="s">
        <v>1228</v>
      </c>
      <c r="AK214" s="114">
        <v>45313</v>
      </c>
      <c r="AL214" s="115" t="s">
        <v>392</v>
      </c>
      <c r="AM214" s="115" t="s">
        <v>857</v>
      </c>
      <c r="AN214" s="22">
        <f t="shared" si="27"/>
        <v>0</v>
      </c>
      <c r="AO214" s="22">
        <f t="shared" si="30"/>
        <v>1</v>
      </c>
      <c r="AP214" s="22">
        <f t="shared" si="31"/>
        <v>0</v>
      </c>
      <c r="AQ214" s="22">
        <f t="shared" si="28"/>
        <v>0</v>
      </c>
      <c r="AR214" s="22">
        <f t="shared" si="32"/>
        <v>0</v>
      </c>
      <c r="AS214" s="21">
        <f t="shared" si="29"/>
        <v>0</v>
      </c>
    </row>
    <row r="215" spans="1:45" ht="45" customHeight="1" x14ac:dyDescent="0.25">
      <c r="A215" s="63">
        <v>209</v>
      </c>
      <c r="B215" s="64">
        <v>1764</v>
      </c>
      <c r="C215" s="74"/>
      <c r="D215" s="74"/>
      <c r="E215" s="73" t="s">
        <v>711</v>
      </c>
      <c r="F215" s="72">
        <v>45078</v>
      </c>
      <c r="G215" s="65" t="s">
        <v>45</v>
      </c>
      <c r="H215" s="65" t="s">
        <v>1399</v>
      </c>
      <c r="I215" s="78" t="s">
        <v>42</v>
      </c>
      <c r="J215" s="75" t="s">
        <v>491</v>
      </c>
      <c r="K215" s="68" t="s">
        <v>59</v>
      </c>
      <c r="L215" s="73" t="s">
        <v>107</v>
      </c>
      <c r="M215" s="73" t="s">
        <v>33</v>
      </c>
      <c r="N215" s="73"/>
      <c r="O215" s="73"/>
      <c r="P215" s="66">
        <v>45196</v>
      </c>
      <c r="Q215" s="73"/>
      <c r="R215" s="76"/>
      <c r="S215" s="76"/>
      <c r="T215" s="73"/>
      <c r="U215" s="74">
        <v>4</v>
      </c>
      <c r="V215" s="70" t="s">
        <v>718</v>
      </c>
      <c r="W215" s="70" t="s">
        <v>720</v>
      </c>
      <c r="X215" s="70" t="s">
        <v>679</v>
      </c>
      <c r="Y215" s="70" t="s">
        <v>679</v>
      </c>
      <c r="Z215" s="65">
        <v>1</v>
      </c>
      <c r="AA215" s="100">
        <v>45139</v>
      </c>
      <c r="AB215" s="100">
        <v>45443</v>
      </c>
      <c r="AC215" s="65" t="s">
        <v>611</v>
      </c>
      <c r="AD215" s="65" t="s">
        <v>64</v>
      </c>
      <c r="AE215" s="92" t="s">
        <v>843</v>
      </c>
      <c r="AF215" s="111" t="str">
        <f t="shared" si="33"/>
        <v>A</v>
      </c>
      <c r="AG215" s="112">
        <f t="shared" si="26"/>
        <v>0</v>
      </c>
      <c r="AH215" s="113" t="s">
        <v>1228</v>
      </c>
      <c r="AI215" s="112">
        <v>0</v>
      </c>
      <c r="AJ215" s="113" t="s">
        <v>1228</v>
      </c>
      <c r="AK215" s="114">
        <v>45313</v>
      </c>
      <c r="AL215" s="115" t="s">
        <v>392</v>
      </c>
      <c r="AM215" s="115" t="s">
        <v>857</v>
      </c>
      <c r="AN215" s="22">
        <f t="shared" si="27"/>
        <v>0</v>
      </c>
      <c r="AO215" s="22">
        <f t="shared" si="30"/>
        <v>1</v>
      </c>
      <c r="AP215" s="22">
        <f t="shared" si="31"/>
        <v>0</v>
      </c>
      <c r="AQ215" s="22">
        <f t="shared" si="28"/>
        <v>0</v>
      </c>
      <c r="AR215" s="22">
        <f t="shared" si="32"/>
        <v>0</v>
      </c>
      <c r="AS215" s="21">
        <f t="shared" si="29"/>
        <v>0</v>
      </c>
    </row>
    <row r="216" spans="1:45" ht="45" customHeight="1" x14ac:dyDescent="0.25">
      <c r="A216" s="71">
        <v>210</v>
      </c>
      <c r="B216" s="64">
        <v>1765</v>
      </c>
      <c r="C216" s="74"/>
      <c r="D216" s="74"/>
      <c r="E216" s="73" t="s">
        <v>711</v>
      </c>
      <c r="F216" s="72">
        <v>45078</v>
      </c>
      <c r="G216" s="65" t="s">
        <v>45</v>
      </c>
      <c r="H216" s="65" t="s">
        <v>1400</v>
      </c>
      <c r="I216" s="78" t="s">
        <v>42</v>
      </c>
      <c r="J216" s="75" t="s">
        <v>492</v>
      </c>
      <c r="K216" s="68" t="s">
        <v>59</v>
      </c>
      <c r="L216" s="73" t="s">
        <v>107</v>
      </c>
      <c r="M216" s="73" t="s">
        <v>33</v>
      </c>
      <c r="N216" s="73"/>
      <c r="O216" s="73"/>
      <c r="P216" s="66">
        <v>45196</v>
      </c>
      <c r="Q216" s="73"/>
      <c r="R216" s="76"/>
      <c r="S216" s="76"/>
      <c r="T216" s="73"/>
      <c r="U216" s="74">
        <v>1</v>
      </c>
      <c r="V216" s="70" t="s">
        <v>722</v>
      </c>
      <c r="W216" s="70" t="s">
        <v>723</v>
      </c>
      <c r="X216" s="70" t="s">
        <v>176</v>
      </c>
      <c r="Y216" s="70" t="s">
        <v>176</v>
      </c>
      <c r="Z216" s="65">
        <v>1</v>
      </c>
      <c r="AA216" s="100">
        <v>45139</v>
      </c>
      <c r="AB216" s="100">
        <v>45412</v>
      </c>
      <c r="AC216" s="65" t="s">
        <v>611</v>
      </c>
      <c r="AD216" s="65" t="s">
        <v>64</v>
      </c>
      <c r="AE216" s="92" t="s">
        <v>843</v>
      </c>
      <c r="AF216" s="111" t="str">
        <f t="shared" si="33"/>
        <v>A</v>
      </c>
      <c r="AG216" s="112">
        <f t="shared" si="26"/>
        <v>0</v>
      </c>
      <c r="AH216" s="113" t="s">
        <v>1228</v>
      </c>
      <c r="AI216" s="112">
        <v>0</v>
      </c>
      <c r="AJ216" s="113" t="s">
        <v>1228</v>
      </c>
      <c r="AK216" s="114">
        <v>45313</v>
      </c>
      <c r="AL216" s="115" t="s">
        <v>392</v>
      </c>
      <c r="AM216" s="115" t="s">
        <v>857</v>
      </c>
      <c r="AN216" s="22">
        <f t="shared" si="27"/>
        <v>0</v>
      </c>
      <c r="AO216" s="22">
        <f t="shared" si="30"/>
        <v>1</v>
      </c>
      <c r="AP216" s="22">
        <f t="shared" si="31"/>
        <v>0</v>
      </c>
      <c r="AQ216" s="22">
        <f t="shared" si="28"/>
        <v>0</v>
      </c>
      <c r="AR216" s="22">
        <f t="shared" si="32"/>
        <v>0</v>
      </c>
      <c r="AS216" s="21">
        <f t="shared" si="29"/>
        <v>0</v>
      </c>
    </row>
    <row r="217" spans="1:45" ht="45" customHeight="1" x14ac:dyDescent="0.25">
      <c r="A217" s="63">
        <v>211</v>
      </c>
      <c r="B217" s="64">
        <v>1765</v>
      </c>
      <c r="C217" s="74"/>
      <c r="D217" s="74"/>
      <c r="E217" s="73" t="s">
        <v>711</v>
      </c>
      <c r="F217" s="72">
        <v>45078</v>
      </c>
      <c r="G217" s="65" t="s">
        <v>45</v>
      </c>
      <c r="H217" s="65" t="s">
        <v>1401</v>
      </c>
      <c r="I217" s="78" t="s">
        <v>42</v>
      </c>
      <c r="J217" s="75" t="s">
        <v>492</v>
      </c>
      <c r="K217" s="68" t="s">
        <v>59</v>
      </c>
      <c r="L217" s="73" t="s">
        <v>107</v>
      </c>
      <c r="M217" s="73" t="s">
        <v>33</v>
      </c>
      <c r="N217" s="73"/>
      <c r="O217" s="73"/>
      <c r="P217" s="66">
        <v>45196</v>
      </c>
      <c r="Q217" s="73"/>
      <c r="R217" s="76"/>
      <c r="S217" s="76"/>
      <c r="T217" s="73"/>
      <c r="U217" s="74">
        <v>2</v>
      </c>
      <c r="V217" s="70" t="s">
        <v>722</v>
      </c>
      <c r="W217" s="70" t="s">
        <v>724</v>
      </c>
      <c r="X217" s="70" t="s">
        <v>679</v>
      </c>
      <c r="Y217" s="70" t="s">
        <v>679</v>
      </c>
      <c r="Z217" s="65">
        <v>1</v>
      </c>
      <c r="AA217" s="100">
        <v>45139</v>
      </c>
      <c r="AB217" s="100">
        <v>45443</v>
      </c>
      <c r="AC217" s="65" t="s">
        <v>611</v>
      </c>
      <c r="AD217" s="65" t="s">
        <v>64</v>
      </c>
      <c r="AE217" s="92" t="s">
        <v>843</v>
      </c>
      <c r="AF217" s="111" t="str">
        <f t="shared" si="33"/>
        <v>A</v>
      </c>
      <c r="AG217" s="112">
        <f t="shared" si="26"/>
        <v>0</v>
      </c>
      <c r="AH217" s="113" t="s">
        <v>1228</v>
      </c>
      <c r="AI217" s="112">
        <v>0</v>
      </c>
      <c r="AJ217" s="113" t="s">
        <v>1228</v>
      </c>
      <c r="AK217" s="114">
        <v>45313</v>
      </c>
      <c r="AL217" s="115" t="s">
        <v>392</v>
      </c>
      <c r="AM217" s="115" t="s">
        <v>857</v>
      </c>
      <c r="AN217" s="22">
        <f t="shared" si="27"/>
        <v>0</v>
      </c>
      <c r="AO217" s="22">
        <f t="shared" si="30"/>
        <v>1</v>
      </c>
      <c r="AP217" s="22">
        <f t="shared" si="31"/>
        <v>0</v>
      </c>
      <c r="AQ217" s="22">
        <f t="shared" si="28"/>
        <v>0</v>
      </c>
      <c r="AR217" s="22">
        <f t="shared" si="32"/>
        <v>0</v>
      </c>
      <c r="AS217" s="21">
        <f t="shared" si="29"/>
        <v>0</v>
      </c>
    </row>
    <row r="218" spans="1:45" ht="45" customHeight="1" x14ac:dyDescent="0.25">
      <c r="A218" s="71">
        <v>212</v>
      </c>
      <c r="B218" s="64">
        <v>1765</v>
      </c>
      <c r="C218" s="74"/>
      <c r="D218" s="74"/>
      <c r="E218" s="73" t="s">
        <v>711</v>
      </c>
      <c r="F218" s="72">
        <v>45078</v>
      </c>
      <c r="G218" s="65" t="s">
        <v>45</v>
      </c>
      <c r="H218" s="65" t="s">
        <v>1402</v>
      </c>
      <c r="I218" s="78" t="s">
        <v>42</v>
      </c>
      <c r="J218" s="75" t="s">
        <v>492</v>
      </c>
      <c r="K218" s="68" t="s">
        <v>59</v>
      </c>
      <c r="L218" s="73" t="s">
        <v>107</v>
      </c>
      <c r="M218" s="73" t="s">
        <v>33</v>
      </c>
      <c r="N218" s="73"/>
      <c r="O218" s="73"/>
      <c r="P218" s="66">
        <v>45196</v>
      </c>
      <c r="Q218" s="73"/>
      <c r="R218" s="76"/>
      <c r="S218" s="76"/>
      <c r="T218" s="73"/>
      <c r="U218" s="74">
        <v>3</v>
      </c>
      <c r="V218" s="70" t="s">
        <v>722</v>
      </c>
      <c r="W218" s="70" t="s">
        <v>725</v>
      </c>
      <c r="X218" s="70" t="s">
        <v>693</v>
      </c>
      <c r="Y218" s="70" t="s">
        <v>693</v>
      </c>
      <c r="Z218" s="65">
        <v>3</v>
      </c>
      <c r="AA218" s="100">
        <v>45139</v>
      </c>
      <c r="AB218" s="100">
        <v>45443</v>
      </c>
      <c r="AC218" s="65" t="s">
        <v>611</v>
      </c>
      <c r="AD218" s="65" t="s">
        <v>64</v>
      </c>
      <c r="AE218" s="92" t="s">
        <v>843</v>
      </c>
      <c r="AF218" s="111" t="str">
        <f t="shared" si="33"/>
        <v>A</v>
      </c>
      <c r="AG218" s="112">
        <f t="shared" si="26"/>
        <v>0</v>
      </c>
      <c r="AH218" s="113" t="s">
        <v>1228</v>
      </c>
      <c r="AI218" s="112">
        <v>0</v>
      </c>
      <c r="AJ218" s="113" t="s">
        <v>1228</v>
      </c>
      <c r="AK218" s="114">
        <v>45313</v>
      </c>
      <c r="AL218" s="115" t="s">
        <v>392</v>
      </c>
      <c r="AM218" s="115" t="s">
        <v>857</v>
      </c>
      <c r="AN218" s="22">
        <f t="shared" si="27"/>
        <v>0</v>
      </c>
      <c r="AO218" s="22">
        <f t="shared" si="30"/>
        <v>1</v>
      </c>
      <c r="AP218" s="22">
        <f t="shared" si="31"/>
        <v>0</v>
      </c>
      <c r="AQ218" s="22">
        <f t="shared" si="28"/>
        <v>0</v>
      </c>
      <c r="AR218" s="22">
        <f t="shared" si="32"/>
        <v>0</v>
      </c>
      <c r="AS218" s="21">
        <f t="shared" si="29"/>
        <v>0</v>
      </c>
    </row>
    <row r="219" spans="1:45" ht="45" customHeight="1" x14ac:dyDescent="0.25">
      <c r="A219" s="63">
        <v>213</v>
      </c>
      <c r="B219" s="64">
        <v>1766</v>
      </c>
      <c r="C219" s="74"/>
      <c r="D219" s="74"/>
      <c r="E219" s="73" t="s">
        <v>711</v>
      </c>
      <c r="F219" s="72">
        <v>45078</v>
      </c>
      <c r="G219" s="65" t="s">
        <v>45</v>
      </c>
      <c r="H219" s="65" t="s">
        <v>1403</v>
      </c>
      <c r="I219" s="78" t="s">
        <v>42</v>
      </c>
      <c r="J219" s="75" t="s">
        <v>493</v>
      </c>
      <c r="K219" s="68" t="s">
        <v>59</v>
      </c>
      <c r="L219" s="73" t="s">
        <v>107</v>
      </c>
      <c r="M219" s="73" t="s">
        <v>33</v>
      </c>
      <c r="N219" s="73"/>
      <c r="O219" s="73"/>
      <c r="P219" s="66">
        <v>45196</v>
      </c>
      <c r="Q219" s="73"/>
      <c r="R219" s="76"/>
      <c r="S219" s="76"/>
      <c r="T219" s="73"/>
      <c r="U219" s="74">
        <v>1</v>
      </c>
      <c r="V219" s="70" t="s">
        <v>722</v>
      </c>
      <c r="W219" s="70" t="s">
        <v>713</v>
      </c>
      <c r="X219" s="70" t="s">
        <v>176</v>
      </c>
      <c r="Y219" s="70" t="s">
        <v>176</v>
      </c>
      <c r="Z219" s="65">
        <v>1</v>
      </c>
      <c r="AA219" s="100">
        <v>45139</v>
      </c>
      <c r="AB219" s="100">
        <v>45412</v>
      </c>
      <c r="AC219" s="65" t="s">
        <v>611</v>
      </c>
      <c r="AD219" s="65" t="s">
        <v>64</v>
      </c>
      <c r="AE219" s="92" t="s">
        <v>842</v>
      </c>
      <c r="AF219" s="111" t="str">
        <f t="shared" si="33"/>
        <v>A</v>
      </c>
      <c r="AG219" s="112">
        <f t="shared" si="26"/>
        <v>0</v>
      </c>
      <c r="AH219" s="115" t="s">
        <v>1083</v>
      </c>
      <c r="AI219" s="120">
        <v>0</v>
      </c>
      <c r="AJ219" s="115" t="s">
        <v>1084</v>
      </c>
      <c r="AK219" s="114">
        <v>45308</v>
      </c>
      <c r="AL219" s="121" t="s">
        <v>1083</v>
      </c>
      <c r="AM219" s="121" t="s">
        <v>1084</v>
      </c>
      <c r="AN219" s="22">
        <f t="shared" si="27"/>
        <v>0</v>
      </c>
      <c r="AO219" s="22">
        <f t="shared" si="30"/>
        <v>1</v>
      </c>
      <c r="AP219" s="22">
        <f t="shared" si="31"/>
        <v>0</v>
      </c>
      <c r="AQ219" s="22">
        <f t="shared" si="28"/>
        <v>0</v>
      </c>
      <c r="AR219" s="22">
        <f t="shared" si="32"/>
        <v>0</v>
      </c>
      <c r="AS219" s="21">
        <f t="shared" si="29"/>
        <v>0</v>
      </c>
    </row>
    <row r="220" spans="1:45" ht="45" customHeight="1" x14ac:dyDescent="0.25">
      <c r="A220" s="71">
        <v>214</v>
      </c>
      <c r="B220" s="64">
        <v>1766</v>
      </c>
      <c r="C220" s="74"/>
      <c r="D220" s="74"/>
      <c r="E220" s="73" t="s">
        <v>711</v>
      </c>
      <c r="F220" s="72">
        <v>45078</v>
      </c>
      <c r="G220" s="65" t="s">
        <v>45</v>
      </c>
      <c r="H220" s="65" t="s">
        <v>1404</v>
      </c>
      <c r="I220" s="78" t="s">
        <v>42</v>
      </c>
      <c r="J220" s="75" t="s">
        <v>493</v>
      </c>
      <c r="K220" s="68" t="s">
        <v>59</v>
      </c>
      <c r="L220" s="73" t="s">
        <v>107</v>
      </c>
      <c r="M220" s="73" t="s">
        <v>33</v>
      </c>
      <c r="N220" s="73"/>
      <c r="O220" s="73"/>
      <c r="P220" s="66">
        <v>45196</v>
      </c>
      <c r="Q220" s="73"/>
      <c r="R220" s="76"/>
      <c r="S220" s="76"/>
      <c r="T220" s="73"/>
      <c r="U220" s="74">
        <v>2</v>
      </c>
      <c r="V220" s="70" t="s">
        <v>722</v>
      </c>
      <c r="W220" s="70" t="s">
        <v>714</v>
      </c>
      <c r="X220" s="70" t="s">
        <v>679</v>
      </c>
      <c r="Y220" s="70" t="s">
        <v>679</v>
      </c>
      <c r="Z220" s="65">
        <v>1</v>
      </c>
      <c r="AA220" s="100">
        <v>45139</v>
      </c>
      <c r="AB220" s="100">
        <v>45443</v>
      </c>
      <c r="AC220" s="65" t="s">
        <v>611</v>
      </c>
      <c r="AD220" s="65" t="s">
        <v>64</v>
      </c>
      <c r="AE220" s="92" t="s">
        <v>842</v>
      </c>
      <c r="AF220" s="111" t="str">
        <f t="shared" si="33"/>
        <v>A</v>
      </c>
      <c r="AG220" s="112">
        <f t="shared" si="26"/>
        <v>0</v>
      </c>
      <c r="AH220" s="115" t="s">
        <v>1083</v>
      </c>
      <c r="AI220" s="120">
        <v>0</v>
      </c>
      <c r="AJ220" s="115" t="s">
        <v>1084</v>
      </c>
      <c r="AK220" s="114">
        <v>45308</v>
      </c>
      <c r="AL220" s="121" t="s">
        <v>1083</v>
      </c>
      <c r="AM220" s="121" t="s">
        <v>1084</v>
      </c>
      <c r="AN220" s="22">
        <f t="shared" si="27"/>
        <v>0</v>
      </c>
      <c r="AO220" s="22">
        <f t="shared" si="30"/>
        <v>1</v>
      </c>
      <c r="AP220" s="22">
        <f t="shared" si="31"/>
        <v>0</v>
      </c>
      <c r="AQ220" s="22">
        <f t="shared" si="28"/>
        <v>0</v>
      </c>
      <c r="AR220" s="22">
        <f t="shared" si="32"/>
        <v>0</v>
      </c>
      <c r="AS220" s="21">
        <f t="shared" si="29"/>
        <v>0</v>
      </c>
    </row>
    <row r="221" spans="1:45" ht="45" customHeight="1" x14ac:dyDescent="0.25">
      <c r="A221" s="63">
        <v>215</v>
      </c>
      <c r="B221" s="64">
        <v>1766</v>
      </c>
      <c r="C221" s="74"/>
      <c r="D221" s="74"/>
      <c r="E221" s="73" t="s">
        <v>711</v>
      </c>
      <c r="F221" s="72">
        <v>45078</v>
      </c>
      <c r="G221" s="65" t="s">
        <v>45</v>
      </c>
      <c r="H221" s="65" t="s">
        <v>1405</v>
      </c>
      <c r="I221" s="78" t="s">
        <v>42</v>
      </c>
      <c r="J221" s="75" t="s">
        <v>493</v>
      </c>
      <c r="K221" s="68" t="s">
        <v>59</v>
      </c>
      <c r="L221" s="73" t="s">
        <v>107</v>
      </c>
      <c r="M221" s="73" t="s">
        <v>33</v>
      </c>
      <c r="N221" s="73"/>
      <c r="O221" s="73"/>
      <c r="P221" s="66">
        <v>45196</v>
      </c>
      <c r="Q221" s="73"/>
      <c r="R221" s="76"/>
      <c r="S221" s="76"/>
      <c r="T221" s="73"/>
      <c r="U221" s="74">
        <v>3</v>
      </c>
      <c r="V221" s="70" t="s">
        <v>722</v>
      </c>
      <c r="W221" s="70" t="s">
        <v>696</v>
      </c>
      <c r="X221" s="70" t="s">
        <v>693</v>
      </c>
      <c r="Y221" s="70" t="s">
        <v>693</v>
      </c>
      <c r="Z221" s="65">
        <v>3</v>
      </c>
      <c r="AA221" s="100">
        <v>45139</v>
      </c>
      <c r="AB221" s="100">
        <v>45412</v>
      </c>
      <c r="AC221" s="65" t="s">
        <v>611</v>
      </c>
      <c r="AD221" s="65" t="s">
        <v>64</v>
      </c>
      <c r="AE221" s="92" t="s">
        <v>842</v>
      </c>
      <c r="AF221" s="111" t="str">
        <f t="shared" si="33"/>
        <v>A</v>
      </c>
      <c r="AG221" s="112">
        <f t="shared" si="26"/>
        <v>0</v>
      </c>
      <c r="AH221" s="115" t="s">
        <v>1083</v>
      </c>
      <c r="AI221" s="112">
        <v>0</v>
      </c>
      <c r="AJ221" s="113" t="s">
        <v>1084</v>
      </c>
      <c r="AK221" s="114">
        <v>44946</v>
      </c>
      <c r="AL221" s="115" t="s">
        <v>1083</v>
      </c>
      <c r="AM221" s="115" t="s">
        <v>1084</v>
      </c>
      <c r="AN221" s="22">
        <f t="shared" si="27"/>
        <v>0</v>
      </c>
      <c r="AO221" s="22">
        <f t="shared" si="30"/>
        <v>1</v>
      </c>
      <c r="AP221" s="22">
        <f t="shared" si="31"/>
        <v>0</v>
      </c>
      <c r="AQ221" s="22">
        <f t="shared" si="28"/>
        <v>0</v>
      </c>
      <c r="AR221" s="22">
        <f t="shared" si="32"/>
        <v>0</v>
      </c>
      <c r="AS221" s="21">
        <f t="shared" si="29"/>
        <v>0</v>
      </c>
    </row>
    <row r="222" spans="1:45" ht="45" customHeight="1" x14ac:dyDescent="0.25">
      <c r="A222" s="71">
        <v>216</v>
      </c>
      <c r="B222" s="64">
        <v>1767</v>
      </c>
      <c r="C222" s="74"/>
      <c r="D222" s="74"/>
      <c r="E222" s="73" t="s">
        <v>711</v>
      </c>
      <c r="F222" s="72">
        <v>45078</v>
      </c>
      <c r="G222" s="65" t="s">
        <v>45</v>
      </c>
      <c r="H222" s="65" t="s">
        <v>1406</v>
      </c>
      <c r="I222" s="78" t="s">
        <v>42</v>
      </c>
      <c r="J222" s="75" t="s">
        <v>494</v>
      </c>
      <c r="K222" s="68" t="s">
        <v>59</v>
      </c>
      <c r="L222" s="73" t="s">
        <v>107</v>
      </c>
      <c r="M222" s="73" t="s">
        <v>33</v>
      </c>
      <c r="N222" s="73"/>
      <c r="O222" s="73"/>
      <c r="P222" s="66">
        <v>45196</v>
      </c>
      <c r="Q222" s="73"/>
      <c r="R222" s="76"/>
      <c r="S222" s="76"/>
      <c r="T222" s="73"/>
      <c r="U222" s="74">
        <v>1</v>
      </c>
      <c r="V222" s="70" t="s">
        <v>726</v>
      </c>
      <c r="W222" s="70" t="s">
        <v>713</v>
      </c>
      <c r="X222" s="70" t="s">
        <v>176</v>
      </c>
      <c r="Y222" s="70" t="s">
        <v>176</v>
      </c>
      <c r="Z222" s="65">
        <v>1</v>
      </c>
      <c r="AA222" s="100">
        <v>45139</v>
      </c>
      <c r="AB222" s="100">
        <v>45412</v>
      </c>
      <c r="AC222" s="65" t="s">
        <v>611</v>
      </c>
      <c r="AD222" s="65" t="s">
        <v>64</v>
      </c>
      <c r="AE222" s="93" t="s">
        <v>842</v>
      </c>
      <c r="AF222" s="111" t="str">
        <f t="shared" si="33"/>
        <v>A</v>
      </c>
      <c r="AG222" s="112">
        <f t="shared" si="26"/>
        <v>0</v>
      </c>
      <c r="AH222" s="113" t="s">
        <v>1083</v>
      </c>
      <c r="AI222" s="112">
        <v>0</v>
      </c>
      <c r="AJ222" s="113" t="s">
        <v>1084</v>
      </c>
      <c r="AK222" s="114">
        <v>44946</v>
      </c>
      <c r="AL222" s="115" t="s">
        <v>1083</v>
      </c>
      <c r="AM222" s="115" t="s">
        <v>1084</v>
      </c>
      <c r="AN222" s="22">
        <f t="shared" si="27"/>
        <v>0</v>
      </c>
      <c r="AO222" s="22">
        <f t="shared" si="30"/>
        <v>1</v>
      </c>
      <c r="AP222" s="22">
        <f t="shared" si="31"/>
        <v>0</v>
      </c>
      <c r="AQ222" s="22">
        <f t="shared" si="28"/>
        <v>0</v>
      </c>
      <c r="AR222" s="22">
        <f t="shared" si="32"/>
        <v>0</v>
      </c>
      <c r="AS222" s="21">
        <f t="shared" si="29"/>
        <v>0</v>
      </c>
    </row>
    <row r="223" spans="1:45" ht="45" customHeight="1" x14ac:dyDescent="0.25">
      <c r="A223" s="63">
        <v>217</v>
      </c>
      <c r="B223" s="64">
        <v>1767</v>
      </c>
      <c r="C223" s="74"/>
      <c r="D223" s="74"/>
      <c r="E223" s="73" t="s">
        <v>711</v>
      </c>
      <c r="F223" s="72">
        <v>45078</v>
      </c>
      <c r="G223" s="65" t="s">
        <v>45</v>
      </c>
      <c r="H223" s="65" t="s">
        <v>1407</v>
      </c>
      <c r="I223" s="78" t="s">
        <v>42</v>
      </c>
      <c r="J223" s="75" t="s">
        <v>494</v>
      </c>
      <c r="K223" s="68" t="s">
        <v>59</v>
      </c>
      <c r="L223" s="73" t="s">
        <v>107</v>
      </c>
      <c r="M223" s="73" t="s">
        <v>33</v>
      </c>
      <c r="N223" s="73"/>
      <c r="O223" s="73"/>
      <c r="P223" s="66">
        <v>45196</v>
      </c>
      <c r="Q223" s="73"/>
      <c r="R223" s="76"/>
      <c r="S223" s="76"/>
      <c r="T223" s="73"/>
      <c r="U223" s="74">
        <v>2</v>
      </c>
      <c r="V223" s="70" t="s">
        <v>726</v>
      </c>
      <c r="W223" s="70" t="s">
        <v>714</v>
      </c>
      <c r="X223" s="70" t="s">
        <v>679</v>
      </c>
      <c r="Y223" s="70" t="s">
        <v>679</v>
      </c>
      <c r="Z223" s="65">
        <v>1</v>
      </c>
      <c r="AA223" s="100">
        <v>45139</v>
      </c>
      <c r="AB223" s="100">
        <v>45443</v>
      </c>
      <c r="AC223" s="65" t="s">
        <v>611</v>
      </c>
      <c r="AD223" s="65" t="s">
        <v>64</v>
      </c>
      <c r="AE223" s="93" t="s">
        <v>842</v>
      </c>
      <c r="AF223" s="111" t="str">
        <f t="shared" si="33"/>
        <v>A</v>
      </c>
      <c r="AG223" s="112">
        <f t="shared" si="26"/>
        <v>0</v>
      </c>
      <c r="AH223" s="113" t="s">
        <v>1083</v>
      </c>
      <c r="AI223" s="112">
        <v>0</v>
      </c>
      <c r="AJ223" s="113" t="s">
        <v>1084</v>
      </c>
      <c r="AK223" s="114">
        <v>44946</v>
      </c>
      <c r="AL223" s="115" t="s">
        <v>1083</v>
      </c>
      <c r="AM223" s="115" t="s">
        <v>1084</v>
      </c>
      <c r="AN223" s="22">
        <f t="shared" si="27"/>
        <v>0</v>
      </c>
      <c r="AO223" s="22">
        <f t="shared" si="30"/>
        <v>1</v>
      </c>
      <c r="AP223" s="22">
        <f t="shared" si="31"/>
        <v>0</v>
      </c>
      <c r="AQ223" s="22">
        <f t="shared" si="28"/>
        <v>0</v>
      </c>
      <c r="AR223" s="22">
        <f t="shared" si="32"/>
        <v>0</v>
      </c>
      <c r="AS223" s="21">
        <f t="shared" si="29"/>
        <v>0</v>
      </c>
    </row>
    <row r="224" spans="1:45" ht="45" customHeight="1" x14ac:dyDescent="0.25">
      <c r="A224" s="71">
        <v>218</v>
      </c>
      <c r="B224" s="64">
        <v>1767</v>
      </c>
      <c r="C224" s="74"/>
      <c r="D224" s="74"/>
      <c r="E224" s="73" t="s">
        <v>711</v>
      </c>
      <c r="F224" s="72">
        <v>45078</v>
      </c>
      <c r="G224" s="65" t="s">
        <v>45</v>
      </c>
      <c r="H224" s="65" t="s">
        <v>1408</v>
      </c>
      <c r="I224" s="78" t="s">
        <v>42</v>
      </c>
      <c r="J224" s="75" t="s">
        <v>494</v>
      </c>
      <c r="K224" s="68" t="s">
        <v>59</v>
      </c>
      <c r="L224" s="73" t="s">
        <v>107</v>
      </c>
      <c r="M224" s="73" t="s">
        <v>33</v>
      </c>
      <c r="N224" s="73"/>
      <c r="O224" s="73"/>
      <c r="P224" s="66">
        <v>45196</v>
      </c>
      <c r="Q224" s="73"/>
      <c r="R224" s="76"/>
      <c r="S224" s="76"/>
      <c r="T224" s="73"/>
      <c r="U224" s="74">
        <v>3</v>
      </c>
      <c r="V224" s="70" t="s">
        <v>726</v>
      </c>
      <c r="W224" s="70" t="s">
        <v>727</v>
      </c>
      <c r="X224" s="70" t="s">
        <v>176</v>
      </c>
      <c r="Y224" s="70" t="s">
        <v>176</v>
      </c>
      <c r="Z224" s="65">
        <v>1</v>
      </c>
      <c r="AA224" s="100">
        <v>45139</v>
      </c>
      <c r="AB224" s="100">
        <v>45443</v>
      </c>
      <c r="AC224" s="65" t="s">
        <v>611</v>
      </c>
      <c r="AD224" s="65" t="s">
        <v>64</v>
      </c>
      <c r="AE224" s="93" t="s">
        <v>842</v>
      </c>
      <c r="AF224" s="111" t="str">
        <f t="shared" si="33"/>
        <v>C</v>
      </c>
      <c r="AG224" s="112">
        <f t="shared" si="26"/>
        <v>1</v>
      </c>
      <c r="AH224" s="113" t="s">
        <v>1113</v>
      </c>
      <c r="AI224" s="112">
        <v>1</v>
      </c>
      <c r="AJ224" s="113" t="s">
        <v>1111</v>
      </c>
      <c r="AK224" s="114">
        <v>45280</v>
      </c>
      <c r="AL224" s="115" t="s">
        <v>1112</v>
      </c>
      <c r="AM224" s="115" t="s">
        <v>1111</v>
      </c>
      <c r="AN224" s="22">
        <f t="shared" si="27"/>
        <v>0</v>
      </c>
      <c r="AO224" s="22">
        <f t="shared" si="30"/>
        <v>0</v>
      </c>
      <c r="AP224" s="22">
        <f t="shared" si="31"/>
        <v>1</v>
      </c>
      <c r="AQ224" s="22">
        <f t="shared" si="28"/>
        <v>0</v>
      </c>
      <c r="AR224" s="22">
        <f t="shared" si="32"/>
        <v>1</v>
      </c>
      <c r="AS224" s="21">
        <f t="shared" si="29"/>
        <v>0</v>
      </c>
    </row>
    <row r="225" spans="1:45" ht="45" customHeight="1" x14ac:dyDescent="0.25">
      <c r="A225" s="63">
        <v>219</v>
      </c>
      <c r="B225" s="64">
        <v>1767</v>
      </c>
      <c r="C225" s="74"/>
      <c r="D225" s="74"/>
      <c r="E225" s="73" t="s">
        <v>711</v>
      </c>
      <c r="F225" s="72">
        <v>45078</v>
      </c>
      <c r="G225" s="65" t="s">
        <v>45</v>
      </c>
      <c r="H225" s="65" t="s">
        <v>1409</v>
      </c>
      <c r="I225" s="78" t="s">
        <v>42</v>
      </c>
      <c r="J225" s="75" t="s">
        <v>494</v>
      </c>
      <c r="K225" s="68" t="s">
        <v>59</v>
      </c>
      <c r="L225" s="73" t="s">
        <v>107</v>
      </c>
      <c r="M225" s="73" t="s">
        <v>33</v>
      </c>
      <c r="N225" s="73"/>
      <c r="O225" s="73"/>
      <c r="P225" s="66">
        <v>45196</v>
      </c>
      <c r="Q225" s="73"/>
      <c r="R225" s="76"/>
      <c r="S225" s="76"/>
      <c r="T225" s="73"/>
      <c r="U225" s="74">
        <v>4</v>
      </c>
      <c r="V225" s="70" t="s">
        <v>726</v>
      </c>
      <c r="W225" s="70" t="s">
        <v>728</v>
      </c>
      <c r="X225" s="70" t="s">
        <v>679</v>
      </c>
      <c r="Y225" s="70" t="s">
        <v>679</v>
      </c>
      <c r="Z225" s="65">
        <v>1</v>
      </c>
      <c r="AA225" s="100">
        <v>45139</v>
      </c>
      <c r="AB225" s="100">
        <v>45443</v>
      </c>
      <c r="AC225" s="65" t="s">
        <v>611</v>
      </c>
      <c r="AD225" s="65" t="s">
        <v>64</v>
      </c>
      <c r="AE225" s="93" t="s">
        <v>842</v>
      </c>
      <c r="AF225" s="111" t="str">
        <f t="shared" si="33"/>
        <v>A</v>
      </c>
      <c r="AG225" s="112">
        <f t="shared" si="26"/>
        <v>0</v>
      </c>
      <c r="AH225" s="113" t="s">
        <v>1083</v>
      </c>
      <c r="AI225" s="112">
        <v>0</v>
      </c>
      <c r="AJ225" s="113" t="s">
        <v>1084</v>
      </c>
      <c r="AK225" s="114">
        <v>44946</v>
      </c>
      <c r="AL225" s="115" t="s">
        <v>1083</v>
      </c>
      <c r="AM225" s="115" t="s">
        <v>1084</v>
      </c>
      <c r="AN225" s="22">
        <f t="shared" si="27"/>
        <v>0</v>
      </c>
      <c r="AO225" s="22">
        <f t="shared" si="30"/>
        <v>1</v>
      </c>
      <c r="AP225" s="22">
        <f t="shared" si="31"/>
        <v>0</v>
      </c>
      <c r="AQ225" s="22">
        <f t="shared" si="28"/>
        <v>0</v>
      </c>
      <c r="AR225" s="22">
        <f t="shared" si="32"/>
        <v>0</v>
      </c>
      <c r="AS225" s="21">
        <f t="shared" si="29"/>
        <v>0</v>
      </c>
    </row>
    <row r="226" spans="1:45" ht="45" customHeight="1" x14ac:dyDescent="0.25">
      <c r="A226" s="71">
        <v>220</v>
      </c>
      <c r="B226" s="64">
        <v>1767</v>
      </c>
      <c r="C226" s="74"/>
      <c r="D226" s="74"/>
      <c r="E226" s="73" t="s">
        <v>711</v>
      </c>
      <c r="F226" s="72">
        <v>45078</v>
      </c>
      <c r="G226" s="65" t="s">
        <v>45</v>
      </c>
      <c r="H226" s="65" t="s">
        <v>1410</v>
      </c>
      <c r="I226" s="78" t="s">
        <v>42</v>
      </c>
      <c r="J226" s="75" t="s">
        <v>494</v>
      </c>
      <c r="K226" s="68" t="s">
        <v>59</v>
      </c>
      <c r="L226" s="73" t="s">
        <v>107</v>
      </c>
      <c r="M226" s="73" t="s">
        <v>33</v>
      </c>
      <c r="N226" s="73"/>
      <c r="O226" s="73"/>
      <c r="P226" s="66">
        <v>45196</v>
      </c>
      <c r="Q226" s="73"/>
      <c r="R226" s="76"/>
      <c r="S226" s="76"/>
      <c r="T226" s="73"/>
      <c r="U226" s="74">
        <v>5</v>
      </c>
      <c r="V226" s="70" t="s">
        <v>726</v>
      </c>
      <c r="W226" s="70" t="s">
        <v>729</v>
      </c>
      <c r="X226" s="70" t="s">
        <v>679</v>
      </c>
      <c r="Y226" s="70" t="s">
        <v>679</v>
      </c>
      <c r="Z226" s="65">
        <v>1</v>
      </c>
      <c r="AA226" s="100">
        <v>45139</v>
      </c>
      <c r="AB226" s="100">
        <v>45443</v>
      </c>
      <c r="AC226" s="65" t="s">
        <v>611</v>
      </c>
      <c r="AD226" s="65" t="s">
        <v>64</v>
      </c>
      <c r="AE226" s="93" t="s">
        <v>842</v>
      </c>
      <c r="AF226" s="111" t="str">
        <f t="shared" si="33"/>
        <v>A</v>
      </c>
      <c r="AG226" s="112">
        <f t="shared" si="26"/>
        <v>0</v>
      </c>
      <c r="AH226" s="113" t="s">
        <v>1083</v>
      </c>
      <c r="AI226" s="112">
        <v>0</v>
      </c>
      <c r="AJ226" s="113" t="s">
        <v>1084</v>
      </c>
      <c r="AK226" s="114">
        <v>44946</v>
      </c>
      <c r="AL226" s="115" t="s">
        <v>1083</v>
      </c>
      <c r="AM226" s="115" t="s">
        <v>1084</v>
      </c>
      <c r="AN226" s="22">
        <f t="shared" si="27"/>
        <v>0</v>
      </c>
      <c r="AO226" s="22">
        <f t="shared" si="30"/>
        <v>1</v>
      </c>
      <c r="AP226" s="22">
        <f t="shared" si="31"/>
        <v>0</v>
      </c>
      <c r="AQ226" s="22">
        <f t="shared" si="28"/>
        <v>0</v>
      </c>
      <c r="AR226" s="22">
        <f t="shared" si="32"/>
        <v>0</v>
      </c>
      <c r="AS226" s="21">
        <f t="shared" si="29"/>
        <v>0</v>
      </c>
    </row>
    <row r="227" spans="1:45" ht="45" customHeight="1" x14ac:dyDescent="0.25">
      <c r="A227" s="63">
        <v>221</v>
      </c>
      <c r="B227" s="64">
        <v>1768</v>
      </c>
      <c r="C227" s="74"/>
      <c r="D227" s="74"/>
      <c r="E227" s="73" t="s">
        <v>711</v>
      </c>
      <c r="F227" s="72">
        <v>45078</v>
      </c>
      <c r="G227" s="65" t="s">
        <v>45</v>
      </c>
      <c r="H227" s="65" t="s">
        <v>1411</v>
      </c>
      <c r="I227" s="78" t="s">
        <v>42</v>
      </c>
      <c r="J227" s="75" t="s">
        <v>495</v>
      </c>
      <c r="K227" s="68" t="s">
        <v>59</v>
      </c>
      <c r="L227" s="73" t="s">
        <v>107</v>
      </c>
      <c r="M227" s="73" t="s">
        <v>33</v>
      </c>
      <c r="N227" s="73"/>
      <c r="O227" s="73"/>
      <c r="P227" s="66">
        <v>45196</v>
      </c>
      <c r="Q227" s="73"/>
      <c r="R227" s="76"/>
      <c r="S227" s="76"/>
      <c r="T227" s="73"/>
      <c r="U227" s="74">
        <v>1</v>
      </c>
      <c r="V227" s="70" t="s">
        <v>730</v>
      </c>
      <c r="W227" s="70" t="s">
        <v>713</v>
      </c>
      <c r="X227" s="70" t="s">
        <v>176</v>
      </c>
      <c r="Y227" s="70" t="s">
        <v>176</v>
      </c>
      <c r="Z227" s="65">
        <v>1</v>
      </c>
      <c r="AA227" s="100">
        <v>45139</v>
      </c>
      <c r="AB227" s="100">
        <v>45412</v>
      </c>
      <c r="AC227" s="65" t="s">
        <v>611</v>
      </c>
      <c r="AD227" s="65" t="s">
        <v>64</v>
      </c>
      <c r="AE227" s="92" t="s">
        <v>842</v>
      </c>
      <c r="AF227" s="111" t="str">
        <f t="shared" si="33"/>
        <v>A</v>
      </c>
      <c r="AG227" s="112">
        <f t="shared" si="26"/>
        <v>0</v>
      </c>
      <c r="AH227" s="113" t="s">
        <v>1083</v>
      </c>
      <c r="AI227" s="112">
        <v>0</v>
      </c>
      <c r="AJ227" s="113" t="s">
        <v>1084</v>
      </c>
      <c r="AK227" s="114">
        <v>45308</v>
      </c>
      <c r="AL227" s="115" t="s">
        <v>1083</v>
      </c>
      <c r="AM227" s="115" t="s">
        <v>1084</v>
      </c>
      <c r="AN227" s="22">
        <f t="shared" si="27"/>
        <v>0</v>
      </c>
      <c r="AO227" s="22">
        <f t="shared" si="30"/>
        <v>1</v>
      </c>
      <c r="AP227" s="22">
        <f t="shared" si="31"/>
        <v>0</v>
      </c>
      <c r="AQ227" s="22">
        <f t="shared" si="28"/>
        <v>0</v>
      </c>
      <c r="AR227" s="22">
        <f t="shared" si="32"/>
        <v>0</v>
      </c>
      <c r="AS227" s="21">
        <f t="shared" si="29"/>
        <v>0</v>
      </c>
    </row>
    <row r="228" spans="1:45" ht="45" customHeight="1" x14ac:dyDescent="0.25">
      <c r="A228" s="71">
        <v>222</v>
      </c>
      <c r="B228" s="64">
        <v>1768</v>
      </c>
      <c r="C228" s="74"/>
      <c r="D228" s="74"/>
      <c r="E228" s="73" t="s">
        <v>711</v>
      </c>
      <c r="F228" s="72">
        <v>45078</v>
      </c>
      <c r="G228" s="65" t="s">
        <v>45</v>
      </c>
      <c r="H228" s="65" t="s">
        <v>1412</v>
      </c>
      <c r="I228" s="78" t="s">
        <v>42</v>
      </c>
      <c r="J228" s="75" t="s">
        <v>495</v>
      </c>
      <c r="K228" s="68" t="s">
        <v>59</v>
      </c>
      <c r="L228" s="73" t="s">
        <v>107</v>
      </c>
      <c r="M228" s="73" t="s">
        <v>33</v>
      </c>
      <c r="N228" s="73"/>
      <c r="O228" s="73"/>
      <c r="P228" s="66">
        <v>45196</v>
      </c>
      <c r="Q228" s="73"/>
      <c r="R228" s="76"/>
      <c r="S228" s="76"/>
      <c r="T228" s="73"/>
      <c r="U228" s="74">
        <v>2</v>
      </c>
      <c r="V228" s="70" t="s">
        <v>730</v>
      </c>
      <c r="W228" s="70" t="s">
        <v>714</v>
      </c>
      <c r="X228" s="70" t="s">
        <v>679</v>
      </c>
      <c r="Y228" s="70" t="s">
        <v>679</v>
      </c>
      <c r="Z228" s="65">
        <v>1</v>
      </c>
      <c r="AA228" s="100">
        <v>45139</v>
      </c>
      <c r="AB228" s="100">
        <v>45443</v>
      </c>
      <c r="AC228" s="65" t="s">
        <v>611</v>
      </c>
      <c r="AD228" s="65" t="s">
        <v>64</v>
      </c>
      <c r="AE228" s="92" t="s">
        <v>842</v>
      </c>
      <c r="AF228" s="111" t="str">
        <f t="shared" si="33"/>
        <v>A</v>
      </c>
      <c r="AG228" s="112">
        <f t="shared" si="26"/>
        <v>0</v>
      </c>
      <c r="AH228" s="113" t="s">
        <v>1083</v>
      </c>
      <c r="AI228" s="112">
        <v>0</v>
      </c>
      <c r="AJ228" s="113" t="s">
        <v>1084</v>
      </c>
      <c r="AK228" s="114">
        <v>45308</v>
      </c>
      <c r="AL228" s="115" t="s">
        <v>1083</v>
      </c>
      <c r="AM228" s="115" t="s">
        <v>1084</v>
      </c>
      <c r="AN228" s="22">
        <f t="shared" si="27"/>
        <v>0</v>
      </c>
      <c r="AO228" s="22">
        <f t="shared" si="30"/>
        <v>1</v>
      </c>
      <c r="AP228" s="22">
        <f t="shared" si="31"/>
        <v>0</v>
      </c>
      <c r="AQ228" s="22">
        <f t="shared" si="28"/>
        <v>0</v>
      </c>
      <c r="AR228" s="22">
        <f t="shared" si="32"/>
        <v>0</v>
      </c>
      <c r="AS228" s="21">
        <f t="shared" si="29"/>
        <v>0</v>
      </c>
    </row>
    <row r="229" spans="1:45" ht="45" customHeight="1" x14ac:dyDescent="0.25">
      <c r="A229" s="63">
        <v>223</v>
      </c>
      <c r="B229" s="64">
        <v>1768</v>
      </c>
      <c r="C229" s="74"/>
      <c r="D229" s="74"/>
      <c r="E229" s="73" t="s">
        <v>711</v>
      </c>
      <c r="F229" s="72">
        <v>45078</v>
      </c>
      <c r="G229" s="65" t="s">
        <v>45</v>
      </c>
      <c r="H229" s="65" t="s">
        <v>1413</v>
      </c>
      <c r="I229" s="78" t="s">
        <v>42</v>
      </c>
      <c r="J229" s="75" t="s">
        <v>495</v>
      </c>
      <c r="K229" s="68" t="s">
        <v>59</v>
      </c>
      <c r="L229" s="73" t="s">
        <v>107</v>
      </c>
      <c r="M229" s="73" t="s">
        <v>33</v>
      </c>
      <c r="N229" s="73"/>
      <c r="O229" s="73"/>
      <c r="P229" s="66">
        <v>45196</v>
      </c>
      <c r="Q229" s="73"/>
      <c r="R229" s="76"/>
      <c r="S229" s="76"/>
      <c r="T229" s="73"/>
      <c r="U229" s="74">
        <v>3</v>
      </c>
      <c r="V229" s="70" t="s">
        <v>730</v>
      </c>
      <c r="W229" s="70" t="s">
        <v>696</v>
      </c>
      <c r="X229" s="70" t="s">
        <v>693</v>
      </c>
      <c r="Y229" s="70" t="s">
        <v>693</v>
      </c>
      <c r="Z229" s="65">
        <v>3</v>
      </c>
      <c r="AA229" s="100">
        <v>45139</v>
      </c>
      <c r="AB229" s="100">
        <v>45412</v>
      </c>
      <c r="AC229" s="65" t="s">
        <v>611</v>
      </c>
      <c r="AD229" s="65" t="s">
        <v>64</v>
      </c>
      <c r="AE229" s="92" t="s">
        <v>842</v>
      </c>
      <c r="AF229" s="111" t="str">
        <f t="shared" si="33"/>
        <v>A</v>
      </c>
      <c r="AG229" s="112">
        <f t="shared" si="26"/>
        <v>0</v>
      </c>
      <c r="AH229" s="113" t="s">
        <v>1083</v>
      </c>
      <c r="AI229" s="112">
        <v>0</v>
      </c>
      <c r="AJ229" s="113" t="s">
        <v>1084</v>
      </c>
      <c r="AK229" s="114">
        <v>45308</v>
      </c>
      <c r="AL229" s="115" t="s">
        <v>1083</v>
      </c>
      <c r="AM229" s="115" t="s">
        <v>1084</v>
      </c>
      <c r="AN229" s="22">
        <f t="shared" si="27"/>
        <v>0</v>
      </c>
      <c r="AO229" s="22">
        <f t="shared" si="30"/>
        <v>1</v>
      </c>
      <c r="AP229" s="22">
        <f t="shared" si="31"/>
        <v>0</v>
      </c>
      <c r="AQ229" s="22">
        <f t="shared" si="28"/>
        <v>0</v>
      </c>
      <c r="AR229" s="22">
        <f t="shared" si="32"/>
        <v>0</v>
      </c>
      <c r="AS229" s="21">
        <f t="shared" si="29"/>
        <v>0</v>
      </c>
    </row>
    <row r="230" spans="1:45" ht="45" customHeight="1" x14ac:dyDescent="0.25">
      <c r="A230" s="71">
        <v>224</v>
      </c>
      <c r="B230" s="64">
        <v>1769</v>
      </c>
      <c r="C230" s="74"/>
      <c r="D230" s="74"/>
      <c r="E230" s="73" t="s">
        <v>711</v>
      </c>
      <c r="F230" s="72">
        <v>45078</v>
      </c>
      <c r="G230" s="65" t="s">
        <v>45</v>
      </c>
      <c r="H230" s="65" t="s">
        <v>1414</v>
      </c>
      <c r="I230" s="78" t="s">
        <v>42</v>
      </c>
      <c r="J230" s="75" t="s">
        <v>496</v>
      </c>
      <c r="K230" s="68" t="s">
        <v>59</v>
      </c>
      <c r="L230" s="73" t="s">
        <v>107</v>
      </c>
      <c r="M230" s="73" t="s">
        <v>33</v>
      </c>
      <c r="N230" s="73"/>
      <c r="O230" s="73"/>
      <c r="P230" s="66">
        <v>45196</v>
      </c>
      <c r="Q230" s="73"/>
      <c r="R230" s="76"/>
      <c r="S230" s="76"/>
      <c r="T230" s="73"/>
      <c r="U230" s="74">
        <v>1</v>
      </c>
      <c r="V230" s="70" t="s">
        <v>731</v>
      </c>
      <c r="W230" s="70" t="s">
        <v>696</v>
      </c>
      <c r="X230" s="70" t="s">
        <v>693</v>
      </c>
      <c r="Y230" s="70" t="s">
        <v>693</v>
      </c>
      <c r="Z230" s="65">
        <v>3</v>
      </c>
      <c r="AA230" s="100">
        <v>45139</v>
      </c>
      <c r="AB230" s="100">
        <v>45412</v>
      </c>
      <c r="AC230" s="65" t="s">
        <v>611</v>
      </c>
      <c r="AD230" s="65" t="s">
        <v>64</v>
      </c>
      <c r="AE230" s="93" t="s">
        <v>842</v>
      </c>
      <c r="AF230" s="111" t="str">
        <f t="shared" si="33"/>
        <v>A</v>
      </c>
      <c r="AG230" s="112">
        <f t="shared" si="26"/>
        <v>0</v>
      </c>
      <c r="AH230" s="113" t="s">
        <v>1083</v>
      </c>
      <c r="AI230" s="112">
        <v>0</v>
      </c>
      <c r="AJ230" s="113" t="s">
        <v>1084</v>
      </c>
      <c r="AK230" s="114">
        <v>45311</v>
      </c>
      <c r="AL230" s="115" t="s">
        <v>1083</v>
      </c>
      <c r="AM230" s="115" t="s">
        <v>1084</v>
      </c>
      <c r="AN230" s="22">
        <f t="shared" si="27"/>
        <v>0</v>
      </c>
      <c r="AO230" s="22">
        <f t="shared" si="30"/>
        <v>1</v>
      </c>
      <c r="AP230" s="22">
        <f t="shared" si="31"/>
        <v>0</v>
      </c>
      <c r="AQ230" s="22">
        <f t="shared" si="28"/>
        <v>0</v>
      </c>
      <c r="AR230" s="22">
        <f t="shared" si="32"/>
        <v>0</v>
      </c>
      <c r="AS230" s="21">
        <f t="shared" si="29"/>
        <v>0</v>
      </c>
    </row>
    <row r="231" spans="1:45" ht="45" customHeight="1" x14ac:dyDescent="0.25">
      <c r="A231" s="63">
        <v>225</v>
      </c>
      <c r="B231" s="64">
        <v>1771</v>
      </c>
      <c r="C231" s="74"/>
      <c r="D231" s="74"/>
      <c r="E231" s="73" t="s">
        <v>794</v>
      </c>
      <c r="F231" s="72">
        <v>45078</v>
      </c>
      <c r="G231" s="65" t="s">
        <v>45</v>
      </c>
      <c r="H231" s="65" t="s">
        <v>1415</v>
      </c>
      <c r="I231" s="78" t="s">
        <v>42</v>
      </c>
      <c r="J231" s="75" t="s">
        <v>497</v>
      </c>
      <c r="K231" s="68" t="s">
        <v>59</v>
      </c>
      <c r="L231" s="73" t="s">
        <v>107</v>
      </c>
      <c r="M231" s="73" t="s">
        <v>33</v>
      </c>
      <c r="N231" s="73"/>
      <c r="O231" s="73"/>
      <c r="P231" s="66">
        <v>45196</v>
      </c>
      <c r="Q231" s="73"/>
      <c r="R231" s="76"/>
      <c r="S231" s="76"/>
      <c r="T231" s="73"/>
      <c r="U231" s="74">
        <v>1</v>
      </c>
      <c r="V231" s="70" t="s">
        <v>732</v>
      </c>
      <c r="W231" s="70" t="s">
        <v>696</v>
      </c>
      <c r="X231" s="70" t="s">
        <v>734</v>
      </c>
      <c r="Y231" s="70" t="s">
        <v>734</v>
      </c>
      <c r="Z231" s="65">
        <v>3</v>
      </c>
      <c r="AA231" s="100">
        <v>45139</v>
      </c>
      <c r="AB231" s="100">
        <v>45443</v>
      </c>
      <c r="AC231" s="65" t="s">
        <v>611</v>
      </c>
      <c r="AD231" s="65" t="s">
        <v>64</v>
      </c>
      <c r="AE231" s="93" t="s">
        <v>842</v>
      </c>
      <c r="AF231" s="111" t="str">
        <f t="shared" si="33"/>
        <v>A</v>
      </c>
      <c r="AG231" s="112">
        <f t="shared" si="26"/>
        <v>0</v>
      </c>
      <c r="AH231" s="113" t="s">
        <v>1083</v>
      </c>
      <c r="AI231" s="112">
        <v>0</v>
      </c>
      <c r="AJ231" s="113" t="s">
        <v>1084</v>
      </c>
      <c r="AK231" s="114">
        <v>45311</v>
      </c>
      <c r="AL231" s="115" t="s">
        <v>1083</v>
      </c>
      <c r="AM231" s="115" t="s">
        <v>1084</v>
      </c>
      <c r="AN231" s="22">
        <f t="shared" si="27"/>
        <v>0</v>
      </c>
      <c r="AO231" s="22">
        <f t="shared" si="30"/>
        <v>1</v>
      </c>
      <c r="AP231" s="22">
        <f t="shared" si="31"/>
        <v>0</v>
      </c>
      <c r="AQ231" s="22">
        <f t="shared" si="28"/>
        <v>0</v>
      </c>
      <c r="AR231" s="22">
        <f t="shared" si="32"/>
        <v>0</v>
      </c>
      <c r="AS231" s="21">
        <f t="shared" si="29"/>
        <v>0</v>
      </c>
    </row>
    <row r="232" spans="1:45" ht="45" customHeight="1" x14ac:dyDescent="0.25">
      <c r="A232" s="71">
        <v>226</v>
      </c>
      <c r="B232" s="64">
        <v>1771</v>
      </c>
      <c r="C232" s="74"/>
      <c r="D232" s="74"/>
      <c r="E232" s="73" t="s">
        <v>794</v>
      </c>
      <c r="F232" s="72">
        <v>45078</v>
      </c>
      <c r="G232" s="65" t="s">
        <v>45</v>
      </c>
      <c r="H232" s="65" t="s">
        <v>1416</v>
      </c>
      <c r="I232" s="78" t="s">
        <v>42</v>
      </c>
      <c r="J232" s="75" t="s">
        <v>497</v>
      </c>
      <c r="K232" s="68" t="s">
        <v>59</v>
      </c>
      <c r="L232" s="73" t="s">
        <v>107</v>
      </c>
      <c r="M232" s="73" t="s">
        <v>33</v>
      </c>
      <c r="N232" s="73"/>
      <c r="O232" s="73"/>
      <c r="P232" s="66">
        <v>45196</v>
      </c>
      <c r="Q232" s="73"/>
      <c r="R232" s="76"/>
      <c r="S232" s="76"/>
      <c r="T232" s="73"/>
      <c r="U232" s="74">
        <v>2</v>
      </c>
      <c r="V232" s="70" t="s">
        <v>732</v>
      </c>
      <c r="W232" s="70" t="s">
        <v>677</v>
      </c>
      <c r="X232" s="70" t="s">
        <v>176</v>
      </c>
      <c r="Y232" s="70" t="s">
        <v>176</v>
      </c>
      <c r="Z232" s="65">
        <v>1</v>
      </c>
      <c r="AA232" s="100">
        <v>45139</v>
      </c>
      <c r="AB232" s="100">
        <v>45412</v>
      </c>
      <c r="AC232" s="65" t="s">
        <v>611</v>
      </c>
      <c r="AD232" s="65" t="s">
        <v>64</v>
      </c>
      <c r="AE232" s="93" t="s">
        <v>842</v>
      </c>
      <c r="AF232" s="111" t="str">
        <f t="shared" si="33"/>
        <v>A</v>
      </c>
      <c r="AG232" s="112">
        <f t="shared" si="26"/>
        <v>0</v>
      </c>
      <c r="AH232" s="113" t="s">
        <v>1083</v>
      </c>
      <c r="AI232" s="112">
        <v>0</v>
      </c>
      <c r="AJ232" s="113" t="s">
        <v>1084</v>
      </c>
      <c r="AK232" s="114">
        <v>45311</v>
      </c>
      <c r="AL232" s="115" t="s">
        <v>1083</v>
      </c>
      <c r="AM232" s="115" t="s">
        <v>1084</v>
      </c>
      <c r="AN232" s="22">
        <f t="shared" si="27"/>
        <v>0</v>
      </c>
      <c r="AO232" s="22">
        <f t="shared" si="30"/>
        <v>1</v>
      </c>
      <c r="AP232" s="22">
        <f t="shared" si="31"/>
        <v>0</v>
      </c>
      <c r="AQ232" s="22">
        <f t="shared" si="28"/>
        <v>0</v>
      </c>
      <c r="AR232" s="22">
        <f t="shared" si="32"/>
        <v>0</v>
      </c>
      <c r="AS232" s="21">
        <f t="shared" si="29"/>
        <v>0</v>
      </c>
    </row>
    <row r="233" spans="1:45" ht="45" customHeight="1" x14ac:dyDescent="0.25">
      <c r="A233" s="63">
        <v>227</v>
      </c>
      <c r="B233" s="64">
        <v>1771</v>
      </c>
      <c r="C233" s="74"/>
      <c r="D233" s="74"/>
      <c r="E233" s="73" t="s">
        <v>794</v>
      </c>
      <c r="F233" s="72">
        <v>45078</v>
      </c>
      <c r="G233" s="65" t="s">
        <v>45</v>
      </c>
      <c r="H233" s="65" t="s">
        <v>1417</v>
      </c>
      <c r="I233" s="78" t="s">
        <v>42</v>
      </c>
      <c r="J233" s="75" t="s">
        <v>497</v>
      </c>
      <c r="K233" s="68" t="s">
        <v>59</v>
      </c>
      <c r="L233" s="73" t="s">
        <v>107</v>
      </c>
      <c r="M233" s="73" t="s">
        <v>33</v>
      </c>
      <c r="N233" s="73"/>
      <c r="O233" s="73"/>
      <c r="P233" s="66">
        <v>45196</v>
      </c>
      <c r="Q233" s="73"/>
      <c r="R233" s="76"/>
      <c r="S233" s="76"/>
      <c r="T233" s="73"/>
      <c r="U233" s="74">
        <v>3</v>
      </c>
      <c r="V233" s="70" t="s">
        <v>732</v>
      </c>
      <c r="W233" s="70" t="s">
        <v>733</v>
      </c>
      <c r="X233" s="70" t="s">
        <v>679</v>
      </c>
      <c r="Y233" s="70" t="s">
        <v>679</v>
      </c>
      <c r="Z233" s="65">
        <v>1</v>
      </c>
      <c r="AA233" s="100">
        <v>45139</v>
      </c>
      <c r="AB233" s="100">
        <v>45443</v>
      </c>
      <c r="AC233" s="65" t="s">
        <v>611</v>
      </c>
      <c r="AD233" s="65" t="s">
        <v>64</v>
      </c>
      <c r="AE233" s="93" t="s">
        <v>842</v>
      </c>
      <c r="AF233" s="111" t="str">
        <f t="shared" si="33"/>
        <v>A</v>
      </c>
      <c r="AG233" s="112">
        <f t="shared" si="26"/>
        <v>0</v>
      </c>
      <c r="AH233" s="113" t="s">
        <v>1083</v>
      </c>
      <c r="AI233" s="112">
        <v>0</v>
      </c>
      <c r="AJ233" s="113" t="s">
        <v>1084</v>
      </c>
      <c r="AK233" s="114">
        <v>45311</v>
      </c>
      <c r="AL233" s="115" t="s">
        <v>1083</v>
      </c>
      <c r="AM233" s="115" t="s">
        <v>1084</v>
      </c>
      <c r="AN233" s="22">
        <f t="shared" si="27"/>
        <v>0</v>
      </c>
      <c r="AO233" s="22">
        <f t="shared" si="30"/>
        <v>1</v>
      </c>
      <c r="AP233" s="22">
        <f t="shared" si="31"/>
        <v>0</v>
      </c>
      <c r="AQ233" s="22">
        <f t="shared" si="28"/>
        <v>0</v>
      </c>
      <c r="AR233" s="22">
        <f t="shared" si="32"/>
        <v>0</v>
      </c>
      <c r="AS233" s="21">
        <f t="shared" si="29"/>
        <v>0</v>
      </c>
    </row>
    <row r="234" spans="1:45" ht="45" customHeight="1" x14ac:dyDescent="0.25">
      <c r="A234" s="71">
        <v>228</v>
      </c>
      <c r="B234" s="64">
        <v>1772</v>
      </c>
      <c r="C234" s="74"/>
      <c r="D234" s="74"/>
      <c r="E234" s="73" t="s">
        <v>794</v>
      </c>
      <c r="F234" s="72">
        <v>45078</v>
      </c>
      <c r="G234" s="65" t="s">
        <v>45</v>
      </c>
      <c r="H234" s="65" t="s">
        <v>1418</v>
      </c>
      <c r="I234" s="78" t="s">
        <v>42</v>
      </c>
      <c r="J234" s="75" t="s">
        <v>498</v>
      </c>
      <c r="K234" s="68" t="s">
        <v>59</v>
      </c>
      <c r="L234" s="73" t="s">
        <v>107</v>
      </c>
      <c r="M234" s="73" t="s">
        <v>33</v>
      </c>
      <c r="N234" s="73"/>
      <c r="O234" s="73"/>
      <c r="P234" s="66">
        <v>45196</v>
      </c>
      <c r="Q234" s="73"/>
      <c r="R234" s="76"/>
      <c r="S234" s="76"/>
      <c r="T234" s="73"/>
      <c r="U234" s="74">
        <v>1</v>
      </c>
      <c r="V234" s="70" t="s">
        <v>735</v>
      </c>
      <c r="W234" s="70" t="s">
        <v>696</v>
      </c>
      <c r="X234" s="70" t="s">
        <v>734</v>
      </c>
      <c r="Y234" s="70" t="s">
        <v>734</v>
      </c>
      <c r="Z234" s="65">
        <v>3</v>
      </c>
      <c r="AA234" s="100">
        <v>45139</v>
      </c>
      <c r="AB234" s="100">
        <v>45443</v>
      </c>
      <c r="AC234" s="65" t="s">
        <v>611</v>
      </c>
      <c r="AD234" s="65" t="s">
        <v>64</v>
      </c>
      <c r="AE234" s="93" t="s">
        <v>842</v>
      </c>
      <c r="AF234" s="111" t="str">
        <f t="shared" si="33"/>
        <v>A</v>
      </c>
      <c r="AG234" s="112">
        <f t="shared" si="26"/>
        <v>0</v>
      </c>
      <c r="AH234" s="113" t="s">
        <v>1083</v>
      </c>
      <c r="AI234" s="112">
        <v>0</v>
      </c>
      <c r="AJ234" s="113" t="s">
        <v>1084</v>
      </c>
      <c r="AK234" s="114">
        <v>45311</v>
      </c>
      <c r="AL234" s="115" t="s">
        <v>1083</v>
      </c>
      <c r="AM234" s="115" t="s">
        <v>1084</v>
      </c>
      <c r="AN234" s="22">
        <f t="shared" si="27"/>
        <v>0</v>
      </c>
      <c r="AO234" s="22">
        <f t="shared" si="30"/>
        <v>1</v>
      </c>
      <c r="AP234" s="22">
        <f t="shared" si="31"/>
        <v>0</v>
      </c>
      <c r="AQ234" s="22">
        <f t="shared" si="28"/>
        <v>0</v>
      </c>
      <c r="AR234" s="22">
        <f t="shared" si="32"/>
        <v>0</v>
      </c>
      <c r="AS234" s="21">
        <f t="shared" si="29"/>
        <v>0</v>
      </c>
    </row>
    <row r="235" spans="1:45" ht="45" customHeight="1" x14ac:dyDescent="0.25">
      <c r="A235" s="63">
        <v>229</v>
      </c>
      <c r="B235" s="64">
        <v>1772</v>
      </c>
      <c r="C235" s="74"/>
      <c r="D235" s="74"/>
      <c r="E235" s="73" t="s">
        <v>794</v>
      </c>
      <c r="F235" s="72">
        <v>45078</v>
      </c>
      <c r="G235" s="65" t="s">
        <v>45</v>
      </c>
      <c r="H235" s="65" t="s">
        <v>1419</v>
      </c>
      <c r="I235" s="78" t="s">
        <v>42</v>
      </c>
      <c r="J235" s="75" t="s">
        <v>498</v>
      </c>
      <c r="K235" s="68" t="s">
        <v>59</v>
      </c>
      <c r="L235" s="73" t="s">
        <v>107</v>
      </c>
      <c r="M235" s="73" t="s">
        <v>33</v>
      </c>
      <c r="N235" s="73"/>
      <c r="O235" s="73"/>
      <c r="P235" s="66">
        <v>45196</v>
      </c>
      <c r="Q235" s="73"/>
      <c r="R235" s="76"/>
      <c r="S235" s="76"/>
      <c r="T235" s="73"/>
      <c r="U235" s="74">
        <v>2</v>
      </c>
      <c r="V235" s="70" t="s">
        <v>735</v>
      </c>
      <c r="W235" s="70" t="s">
        <v>697</v>
      </c>
      <c r="X235" s="70" t="s">
        <v>176</v>
      </c>
      <c r="Y235" s="70" t="s">
        <v>176</v>
      </c>
      <c r="Z235" s="65">
        <v>1</v>
      </c>
      <c r="AA235" s="100">
        <v>45139</v>
      </c>
      <c r="AB235" s="100">
        <v>45412</v>
      </c>
      <c r="AC235" s="65" t="s">
        <v>611</v>
      </c>
      <c r="AD235" s="65" t="s">
        <v>64</v>
      </c>
      <c r="AE235" s="93" t="s">
        <v>842</v>
      </c>
      <c r="AF235" s="111" t="str">
        <f t="shared" si="33"/>
        <v>A</v>
      </c>
      <c r="AG235" s="112">
        <f t="shared" si="26"/>
        <v>0</v>
      </c>
      <c r="AH235" s="113" t="s">
        <v>1083</v>
      </c>
      <c r="AI235" s="112">
        <v>0</v>
      </c>
      <c r="AJ235" s="113" t="s">
        <v>1084</v>
      </c>
      <c r="AK235" s="114">
        <v>45311</v>
      </c>
      <c r="AL235" s="115" t="s">
        <v>1083</v>
      </c>
      <c r="AM235" s="115" t="s">
        <v>1084</v>
      </c>
      <c r="AN235" s="22">
        <f t="shared" si="27"/>
        <v>0</v>
      </c>
      <c r="AO235" s="22">
        <f t="shared" si="30"/>
        <v>1</v>
      </c>
      <c r="AP235" s="22">
        <f t="shared" si="31"/>
        <v>0</v>
      </c>
      <c r="AQ235" s="22">
        <f t="shared" si="28"/>
        <v>0</v>
      </c>
      <c r="AR235" s="22">
        <f t="shared" si="32"/>
        <v>0</v>
      </c>
      <c r="AS235" s="21">
        <f t="shared" si="29"/>
        <v>0</v>
      </c>
    </row>
    <row r="236" spans="1:45" ht="45" customHeight="1" x14ac:dyDescent="0.25">
      <c r="A236" s="71">
        <v>230</v>
      </c>
      <c r="B236" s="64">
        <v>1772</v>
      </c>
      <c r="C236" s="74"/>
      <c r="D236" s="74"/>
      <c r="E236" s="73" t="s">
        <v>794</v>
      </c>
      <c r="F236" s="72">
        <v>45078</v>
      </c>
      <c r="G236" s="65" t="s">
        <v>45</v>
      </c>
      <c r="H236" s="65" t="s">
        <v>1420</v>
      </c>
      <c r="I236" s="78" t="s">
        <v>42</v>
      </c>
      <c r="J236" s="75" t="s">
        <v>498</v>
      </c>
      <c r="K236" s="68" t="s">
        <v>59</v>
      </c>
      <c r="L236" s="73" t="s">
        <v>107</v>
      </c>
      <c r="M236" s="73" t="s">
        <v>33</v>
      </c>
      <c r="N236" s="73"/>
      <c r="O236" s="73"/>
      <c r="P236" s="66">
        <v>45196</v>
      </c>
      <c r="Q236" s="73"/>
      <c r="R236" s="76"/>
      <c r="S236" s="76"/>
      <c r="T236" s="73"/>
      <c r="U236" s="74">
        <v>3</v>
      </c>
      <c r="V236" s="70"/>
      <c r="W236" s="70" t="s">
        <v>733</v>
      </c>
      <c r="X236" s="70" t="s">
        <v>679</v>
      </c>
      <c r="Y236" s="70" t="s">
        <v>679</v>
      </c>
      <c r="Z236" s="65">
        <v>1</v>
      </c>
      <c r="AA236" s="100">
        <v>45139</v>
      </c>
      <c r="AB236" s="100">
        <v>45443</v>
      </c>
      <c r="AC236" s="65" t="s">
        <v>611</v>
      </c>
      <c r="AD236" s="65" t="s">
        <v>64</v>
      </c>
      <c r="AE236" s="93" t="s">
        <v>842</v>
      </c>
      <c r="AF236" s="111" t="str">
        <f t="shared" si="33"/>
        <v>A</v>
      </c>
      <c r="AG236" s="112">
        <f t="shared" si="26"/>
        <v>0</v>
      </c>
      <c r="AH236" s="113" t="s">
        <v>1083</v>
      </c>
      <c r="AI236" s="112">
        <v>0</v>
      </c>
      <c r="AJ236" s="113" t="s">
        <v>1084</v>
      </c>
      <c r="AK236" s="114">
        <v>45311</v>
      </c>
      <c r="AL236" s="115" t="s">
        <v>1083</v>
      </c>
      <c r="AM236" s="115" t="s">
        <v>1084</v>
      </c>
      <c r="AN236" s="22">
        <f t="shared" si="27"/>
        <v>0</v>
      </c>
      <c r="AO236" s="22">
        <f t="shared" si="30"/>
        <v>1</v>
      </c>
      <c r="AP236" s="22">
        <f t="shared" si="31"/>
        <v>0</v>
      </c>
      <c r="AQ236" s="22">
        <f t="shared" si="28"/>
        <v>0</v>
      </c>
      <c r="AR236" s="22">
        <f t="shared" si="32"/>
        <v>0</v>
      </c>
      <c r="AS236" s="21">
        <f t="shared" si="29"/>
        <v>0</v>
      </c>
    </row>
    <row r="237" spans="1:45" ht="45" customHeight="1" x14ac:dyDescent="0.25">
      <c r="A237" s="63">
        <v>231</v>
      </c>
      <c r="B237" s="64">
        <v>1773</v>
      </c>
      <c r="C237" s="74"/>
      <c r="D237" s="74"/>
      <c r="E237" s="73" t="s">
        <v>794</v>
      </c>
      <c r="F237" s="72">
        <v>45078</v>
      </c>
      <c r="G237" s="65" t="s">
        <v>45</v>
      </c>
      <c r="H237" s="65" t="s">
        <v>1421</v>
      </c>
      <c r="I237" s="78" t="s">
        <v>42</v>
      </c>
      <c r="J237" s="75" t="s">
        <v>499</v>
      </c>
      <c r="K237" s="68" t="s">
        <v>59</v>
      </c>
      <c r="L237" s="73" t="s">
        <v>107</v>
      </c>
      <c r="M237" s="73" t="s">
        <v>33</v>
      </c>
      <c r="N237" s="73"/>
      <c r="O237" s="73"/>
      <c r="P237" s="66">
        <v>45196</v>
      </c>
      <c r="Q237" s="73"/>
      <c r="R237" s="76"/>
      <c r="S237" s="76"/>
      <c r="T237" s="73"/>
      <c r="U237" s="74">
        <v>1</v>
      </c>
      <c r="V237" s="70" t="s">
        <v>736</v>
      </c>
      <c r="W237" s="70" t="s">
        <v>696</v>
      </c>
      <c r="X237" s="70" t="s">
        <v>734</v>
      </c>
      <c r="Y237" s="70" t="s">
        <v>734</v>
      </c>
      <c r="Z237" s="65">
        <v>3</v>
      </c>
      <c r="AA237" s="100">
        <v>45139</v>
      </c>
      <c r="AB237" s="100">
        <v>45443</v>
      </c>
      <c r="AC237" s="65" t="s">
        <v>611</v>
      </c>
      <c r="AD237" s="65" t="s">
        <v>64</v>
      </c>
      <c r="AE237" s="93" t="s">
        <v>842</v>
      </c>
      <c r="AF237" s="111" t="str">
        <f t="shared" si="33"/>
        <v>A</v>
      </c>
      <c r="AG237" s="112">
        <f t="shared" si="26"/>
        <v>0</v>
      </c>
      <c r="AH237" s="113" t="s">
        <v>1083</v>
      </c>
      <c r="AI237" s="112">
        <v>0</v>
      </c>
      <c r="AJ237" s="113" t="s">
        <v>1084</v>
      </c>
      <c r="AK237" s="114">
        <v>45311</v>
      </c>
      <c r="AL237" s="115" t="s">
        <v>1083</v>
      </c>
      <c r="AM237" s="115" t="s">
        <v>1084</v>
      </c>
      <c r="AN237" s="22">
        <f t="shared" si="27"/>
        <v>0</v>
      </c>
      <c r="AO237" s="22">
        <f t="shared" si="30"/>
        <v>1</v>
      </c>
      <c r="AP237" s="22">
        <f t="shared" si="31"/>
        <v>0</v>
      </c>
      <c r="AQ237" s="22">
        <f t="shared" si="28"/>
        <v>0</v>
      </c>
      <c r="AR237" s="22">
        <f t="shared" si="32"/>
        <v>0</v>
      </c>
      <c r="AS237" s="21">
        <f t="shared" si="29"/>
        <v>0</v>
      </c>
    </row>
    <row r="238" spans="1:45" ht="45" customHeight="1" x14ac:dyDescent="0.25">
      <c r="A238" s="71">
        <v>232</v>
      </c>
      <c r="B238" s="64">
        <v>1773</v>
      </c>
      <c r="C238" s="74"/>
      <c r="D238" s="74"/>
      <c r="E238" s="73" t="s">
        <v>794</v>
      </c>
      <c r="F238" s="72">
        <v>45078</v>
      </c>
      <c r="G238" s="65" t="s">
        <v>45</v>
      </c>
      <c r="H238" s="65" t="s">
        <v>1422</v>
      </c>
      <c r="I238" s="78" t="s">
        <v>42</v>
      </c>
      <c r="J238" s="75" t="s">
        <v>499</v>
      </c>
      <c r="K238" s="68" t="s">
        <v>59</v>
      </c>
      <c r="L238" s="73" t="s">
        <v>107</v>
      </c>
      <c r="M238" s="73" t="s">
        <v>33</v>
      </c>
      <c r="N238" s="73"/>
      <c r="O238" s="73"/>
      <c r="P238" s="66">
        <v>45196</v>
      </c>
      <c r="Q238" s="73"/>
      <c r="R238" s="76"/>
      <c r="S238" s="76"/>
      <c r="T238" s="73"/>
      <c r="U238" s="74">
        <v>2</v>
      </c>
      <c r="V238" s="70" t="s">
        <v>736</v>
      </c>
      <c r="W238" s="70" t="s">
        <v>697</v>
      </c>
      <c r="X238" s="70" t="s">
        <v>176</v>
      </c>
      <c r="Y238" s="70" t="s">
        <v>176</v>
      </c>
      <c r="Z238" s="65">
        <v>1</v>
      </c>
      <c r="AA238" s="100">
        <v>45139</v>
      </c>
      <c r="AB238" s="100">
        <v>45412</v>
      </c>
      <c r="AC238" s="65" t="s">
        <v>611</v>
      </c>
      <c r="AD238" s="65" t="s">
        <v>64</v>
      </c>
      <c r="AE238" s="93" t="s">
        <v>842</v>
      </c>
      <c r="AF238" s="111" t="str">
        <f t="shared" si="33"/>
        <v>A</v>
      </c>
      <c r="AG238" s="112">
        <f t="shared" si="26"/>
        <v>0</v>
      </c>
      <c r="AH238" s="113" t="s">
        <v>1083</v>
      </c>
      <c r="AI238" s="112">
        <v>0</v>
      </c>
      <c r="AJ238" s="113" t="s">
        <v>1084</v>
      </c>
      <c r="AK238" s="114">
        <v>45311</v>
      </c>
      <c r="AL238" s="115" t="s">
        <v>1083</v>
      </c>
      <c r="AM238" s="115" t="s">
        <v>1084</v>
      </c>
      <c r="AN238" s="22">
        <f t="shared" si="27"/>
        <v>0</v>
      </c>
      <c r="AO238" s="22">
        <f t="shared" si="30"/>
        <v>1</v>
      </c>
      <c r="AP238" s="22">
        <f t="shared" si="31"/>
        <v>0</v>
      </c>
      <c r="AQ238" s="22">
        <f t="shared" si="28"/>
        <v>0</v>
      </c>
      <c r="AR238" s="22">
        <f t="shared" si="32"/>
        <v>0</v>
      </c>
      <c r="AS238" s="21">
        <f t="shared" si="29"/>
        <v>0</v>
      </c>
    </row>
    <row r="239" spans="1:45" ht="45" customHeight="1" x14ac:dyDescent="0.25">
      <c r="A239" s="63">
        <v>233</v>
      </c>
      <c r="B239" s="64">
        <v>1773</v>
      </c>
      <c r="C239" s="74"/>
      <c r="D239" s="74"/>
      <c r="E239" s="73" t="s">
        <v>794</v>
      </c>
      <c r="F239" s="72">
        <v>45078</v>
      </c>
      <c r="G239" s="65" t="s">
        <v>45</v>
      </c>
      <c r="H239" s="65" t="s">
        <v>1423</v>
      </c>
      <c r="I239" s="78" t="s">
        <v>42</v>
      </c>
      <c r="J239" s="75" t="s">
        <v>499</v>
      </c>
      <c r="K239" s="68" t="s">
        <v>59</v>
      </c>
      <c r="L239" s="73" t="s">
        <v>107</v>
      </c>
      <c r="M239" s="73" t="s">
        <v>33</v>
      </c>
      <c r="N239" s="73"/>
      <c r="O239" s="73"/>
      <c r="P239" s="66">
        <v>45196</v>
      </c>
      <c r="Q239" s="73"/>
      <c r="R239" s="76"/>
      <c r="S239" s="76"/>
      <c r="T239" s="73"/>
      <c r="U239" s="74">
        <v>3</v>
      </c>
      <c r="V239" s="70" t="s">
        <v>736</v>
      </c>
      <c r="W239" s="70" t="s">
        <v>733</v>
      </c>
      <c r="X239" s="70" t="s">
        <v>679</v>
      </c>
      <c r="Y239" s="70" t="s">
        <v>679</v>
      </c>
      <c r="Z239" s="65">
        <v>1</v>
      </c>
      <c r="AA239" s="100">
        <v>45139</v>
      </c>
      <c r="AB239" s="100">
        <v>45443</v>
      </c>
      <c r="AC239" s="65" t="s">
        <v>611</v>
      </c>
      <c r="AD239" s="65" t="s">
        <v>64</v>
      </c>
      <c r="AE239" s="93" t="s">
        <v>842</v>
      </c>
      <c r="AF239" s="111" t="str">
        <f t="shared" si="33"/>
        <v>A</v>
      </c>
      <c r="AG239" s="112">
        <f t="shared" si="26"/>
        <v>0</v>
      </c>
      <c r="AH239" s="113" t="s">
        <v>1083</v>
      </c>
      <c r="AI239" s="112">
        <v>0</v>
      </c>
      <c r="AJ239" s="113" t="s">
        <v>1084</v>
      </c>
      <c r="AK239" s="114">
        <v>45311</v>
      </c>
      <c r="AL239" s="115" t="s">
        <v>1083</v>
      </c>
      <c r="AM239" s="115" t="s">
        <v>1084</v>
      </c>
      <c r="AN239" s="22">
        <f t="shared" si="27"/>
        <v>0</v>
      </c>
      <c r="AO239" s="22">
        <f t="shared" si="30"/>
        <v>1</v>
      </c>
      <c r="AP239" s="22">
        <f t="shared" si="31"/>
        <v>0</v>
      </c>
      <c r="AQ239" s="22">
        <f t="shared" si="28"/>
        <v>0</v>
      </c>
      <c r="AR239" s="22">
        <f t="shared" si="32"/>
        <v>0</v>
      </c>
      <c r="AS239" s="21">
        <f t="shared" si="29"/>
        <v>0</v>
      </c>
    </row>
    <row r="240" spans="1:45" ht="45" customHeight="1" x14ac:dyDescent="0.25">
      <c r="A240" s="71">
        <v>234</v>
      </c>
      <c r="B240" s="64">
        <v>1774</v>
      </c>
      <c r="C240" s="74"/>
      <c r="D240" s="74"/>
      <c r="E240" s="73" t="s">
        <v>794</v>
      </c>
      <c r="F240" s="72">
        <v>45078</v>
      </c>
      <c r="G240" s="65" t="s">
        <v>45</v>
      </c>
      <c r="H240" s="65" t="s">
        <v>1424</v>
      </c>
      <c r="I240" s="78" t="s">
        <v>42</v>
      </c>
      <c r="J240" s="75" t="s">
        <v>500</v>
      </c>
      <c r="K240" s="68" t="s">
        <v>59</v>
      </c>
      <c r="L240" s="73" t="s">
        <v>107</v>
      </c>
      <c r="M240" s="73" t="s">
        <v>33</v>
      </c>
      <c r="N240" s="73"/>
      <c r="O240" s="73"/>
      <c r="P240" s="66">
        <v>45196</v>
      </c>
      <c r="Q240" s="73"/>
      <c r="R240" s="76"/>
      <c r="S240" s="76"/>
      <c r="T240" s="73"/>
      <c r="U240" s="74">
        <v>1</v>
      </c>
      <c r="V240" s="70" t="s">
        <v>736</v>
      </c>
      <c r="W240" s="70" t="s">
        <v>696</v>
      </c>
      <c r="X240" s="70" t="s">
        <v>734</v>
      </c>
      <c r="Y240" s="70" t="s">
        <v>734</v>
      </c>
      <c r="Z240" s="65">
        <v>3</v>
      </c>
      <c r="AA240" s="100">
        <v>45139</v>
      </c>
      <c r="AB240" s="100">
        <v>45443</v>
      </c>
      <c r="AC240" s="65" t="s">
        <v>611</v>
      </c>
      <c r="AD240" s="65" t="s">
        <v>64</v>
      </c>
      <c r="AE240" s="93" t="s">
        <v>842</v>
      </c>
      <c r="AF240" s="111" t="str">
        <f t="shared" si="33"/>
        <v>A</v>
      </c>
      <c r="AG240" s="112">
        <f t="shared" si="26"/>
        <v>0</v>
      </c>
      <c r="AH240" s="113" t="s">
        <v>1083</v>
      </c>
      <c r="AI240" s="112">
        <v>0</v>
      </c>
      <c r="AJ240" s="113" t="s">
        <v>1084</v>
      </c>
      <c r="AK240" s="114">
        <v>45311</v>
      </c>
      <c r="AL240" s="115" t="s">
        <v>1083</v>
      </c>
      <c r="AM240" s="115" t="s">
        <v>1084</v>
      </c>
      <c r="AN240" s="22">
        <f t="shared" si="27"/>
        <v>0</v>
      </c>
      <c r="AO240" s="22">
        <f t="shared" si="30"/>
        <v>1</v>
      </c>
      <c r="AP240" s="22">
        <f t="shared" si="31"/>
        <v>0</v>
      </c>
      <c r="AQ240" s="22">
        <f t="shared" si="28"/>
        <v>0</v>
      </c>
      <c r="AR240" s="22">
        <f t="shared" si="32"/>
        <v>0</v>
      </c>
      <c r="AS240" s="21">
        <f t="shared" si="29"/>
        <v>0</v>
      </c>
    </row>
    <row r="241" spans="1:45" ht="45" customHeight="1" x14ac:dyDescent="0.25">
      <c r="A241" s="63">
        <v>235</v>
      </c>
      <c r="B241" s="64">
        <v>1774</v>
      </c>
      <c r="C241" s="74"/>
      <c r="D241" s="74"/>
      <c r="E241" s="73" t="s">
        <v>794</v>
      </c>
      <c r="F241" s="72">
        <v>45078</v>
      </c>
      <c r="G241" s="65" t="s">
        <v>45</v>
      </c>
      <c r="H241" s="65" t="s">
        <v>1425</v>
      </c>
      <c r="I241" s="78" t="s">
        <v>42</v>
      </c>
      <c r="J241" s="75" t="s">
        <v>500</v>
      </c>
      <c r="K241" s="68" t="s">
        <v>59</v>
      </c>
      <c r="L241" s="73" t="s">
        <v>107</v>
      </c>
      <c r="M241" s="73" t="s">
        <v>33</v>
      </c>
      <c r="N241" s="73"/>
      <c r="O241" s="73"/>
      <c r="P241" s="66">
        <v>45196</v>
      </c>
      <c r="Q241" s="73"/>
      <c r="R241" s="76"/>
      <c r="S241" s="76"/>
      <c r="T241" s="73"/>
      <c r="U241" s="74">
        <v>2</v>
      </c>
      <c r="V241" s="70" t="s">
        <v>736</v>
      </c>
      <c r="W241" s="70" t="s">
        <v>697</v>
      </c>
      <c r="X241" s="70" t="s">
        <v>176</v>
      </c>
      <c r="Y241" s="70" t="s">
        <v>176</v>
      </c>
      <c r="Z241" s="65">
        <v>1</v>
      </c>
      <c r="AA241" s="100">
        <v>45139</v>
      </c>
      <c r="AB241" s="100">
        <v>45412</v>
      </c>
      <c r="AC241" s="65" t="s">
        <v>611</v>
      </c>
      <c r="AD241" s="65" t="s">
        <v>64</v>
      </c>
      <c r="AE241" s="93" t="s">
        <v>842</v>
      </c>
      <c r="AF241" s="111" t="str">
        <f t="shared" si="33"/>
        <v>A</v>
      </c>
      <c r="AG241" s="112">
        <f t="shared" si="26"/>
        <v>0</v>
      </c>
      <c r="AH241" s="113" t="s">
        <v>1083</v>
      </c>
      <c r="AI241" s="112">
        <v>0</v>
      </c>
      <c r="AJ241" s="113" t="s">
        <v>1084</v>
      </c>
      <c r="AK241" s="114">
        <v>45311</v>
      </c>
      <c r="AL241" s="115" t="s">
        <v>1083</v>
      </c>
      <c r="AM241" s="115" t="s">
        <v>1084</v>
      </c>
      <c r="AN241" s="22">
        <f t="shared" si="27"/>
        <v>0</v>
      </c>
      <c r="AO241" s="22">
        <f t="shared" si="30"/>
        <v>1</v>
      </c>
      <c r="AP241" s="22">
        <f t="shared" si="31"/>
        <v>0</v>
      </c>
      <c r="AQ241" s="22">
        <f t="shared" si="28"/>
        <v>0</v>
      </c>
      <c r="AR241" s="22">
        <f t="shared" si="32"/>
        <v>0</v>
      </c>
      <c r="AS241" s="21">
        <f t="shared" si="29"/>
        <v>0</v>
      </c>
    </row>
    <row r="242" spans="1:45" ht="45" customHeight="1" x14ac:dyDescent="0.25">
      <c r="A242" s="71">
        <v>236</v>
      </c>
      <c r="B242" s="64">
        <v>1774</v>
      </c>
      <c r="C242" s="74"/>
      <c r="D242" s="74"/>
      <c r="E242" s="73" t="s">
        <v>794</v>
      </c>
      <c r="F242" s="72">
        <v>45078</v>
      </c>
      <c r="G242" s="65" t="s">
        <v>45</v>
      </c>
      <c r="H242" s="65" t="s">
        <v>1426</v>
      </c>
      <c r="I242" s="78" t="s">
        <v>42</v>
      </c>
      <c r="J242" s="75" t="s">
        <v>500</v>
      </c>
      <c r="K242" s="68" t="s">
        <v>59</v>
      </c>
      <c r="L242" s="73" t="s">
        <v>107</v>
      </c>
      <c r="M242" s="73" t="s">
        <v>33</v>
      </c>
      <c r="N242" s="73"/>
      <c r="O242" s="73"/>
      <c r="P242" s="66">
        <v>45196</v>
      </c>
      <c r="Q242" s="73"/>
      <c r="R242" s="76"/>
      <c r="S242" s="76"/>
      <c r="T242" s="73"/>
      <c r="U242" s="74">
        <v>3</v>
      </c>
      <c r="V242" s="70" t="s">
        <v>736</v>
      </c>
      <c r="W242" s="70" t="s">
        <v>733</v>
      </c>
      <c r="X242" s="70" t="s">
        <v>679</v>
      </c>
      <c r="Y242" s="70" t="s">
        <v>679</v>
      </c>
      <c r="Z242" s="65">
        <v>1</v>
      </c>
      <c r="AA242" s="100">
        <v>45139</v>
      </c>
      <c r="AB242" s="100">
        <v>45443</v>
      </c>
      <c r="AC242" s="65" t="s">
        <v>611</v>
      </c>
      <c r="AD242" s="65" t="s">
        <v>64</v>
      </c>
      <c r="AE242" s="93" t="s">
        <v>842</v>
      </c>
      <c r="AF242" s="111" t="str">
        <f t="shared" si="33"/>
        <v>A</v>
      </c>
      <c r="AG242" s="112">
        <f t="shared" si="26"/>
        <v>0</v>
      </c>
      <c r="AH242" s="113" t="s">
        <v>1083</v>
      </c>
      <c r="AI242" s="112">
        <v>0</v>
      </c>
      <c r="AJ242" s="113" t="s">
        <v>1084</v>
      </c>
      <c r="AK242" s="114">
        <v>45311</v>
      </c>
      <c r="AL242" s="115" t="s">
        <v>1083</v>
      </c>
      <c r="AM242" s="115" t="s">
        <v>1084</v>
      </c>
      <c r="AN242" s="22">
        <f t="shared" si="27"/>
        <v>0</v>
      </c>
      <c r="AO242" s="22">
        <f t="shared" si="30"/>
        <v>1</v>
      </c>
      <c r="AP242" s="22">
        <f t="shared" si="31"/>
        <v>0</v>
      </c>
      <c r="AQ242" s="22">
        <f t="shared" si="28"/>
        <v>0</v>
      </c>
      <c r="AR242" s="22">
        <f t="shared" si="32"/>
        <v>0</v>
      </c>
      <c r="AS242" s="21">
        <f t="shared" si="29"/>
        <v>0</v>
      </c>
    </row>
    <row r="243" spans="1:45" ht="45" customHeight="1" x14ac:dyDescent="0.25">
      <c r="A243" s="63">
        <v>237</v>
      </c>
      <c r="B243" s="64">
        <v>1775</v>
      </c>
      <c r="C243" s="74"/>
      <c r="D243" s="74"/>
      <c r="E243" s="73" t="s">
        <v>794</v>
      </c>
      <c r="F243" s="72">
        <v>45078</v>
      </c>
      <c r="G243" s="65" t="s">
        <v>45</v>
      </c>
      <c r="H243" s="65" t="s">
        <v>1427</v>
      </c>
      <c r="I243" s="78" t="s">
        <v>42</v>
      </c>
      <c r="J243" s="75" t="s">
        <v>501</v>
      </c>
      <c r="K243" s="68" t="s">
        <v>59</v>
      </c>
      <c r="L243" s="73" t="s">
        <v>107</v>
      </c>
      <c r="M243" s="73" t="s">
        <v>33</v>
      </c>
      <c r="N243" s="73"/>
      <c r="O243" s="73"/>
      <c r="P243" s="66">
        <v>45196</v>
      </c>
      <c r="Q243" s="73"/>
      <c r="R243" s="76"/>
      <c r="S243" s="76"/>
      <c r="T243" s="73"/>
      <c r="U243" s="74">
        <v>1</v>
      </c>
      <c r="V243" s="70" t="s">
        <v>736</v>
      </c>
      <c r="W243" s="70" t="s">
        <v>696</v>
      </c>
      <c r="X243" s="70" t="s">
        <v>734</v>
      </c>
      <c r="Y243" s="70" t="s">
        <v>734</v>
      </c>
      <c r="Z243" s="65">
        <v>3</v>
      </c>
      <c r="AA243" s="100">
        <v>45139</v>
      </c>
      <c r="AB243" s="100">
        <v>45443</v>
      </c>
      <c r="AC243" s="65" t="s">
        <v>611</v>
      </c>
      <c r="AD243" s="65" t="s">
        <v>64</v>
      </c>
      <c r="AE243" s="93" t="s">
        <v>96</v>
      </c>
      <c r="AF243" s="111" t="str">
        <f t="shared" si="33"/>
        <v>A</v>
      </c>
      <c r="AG243" s="112">
        <f t="shared" si="26"/>
        <v>0</v>
      </c>
      <c r="AH243" s="113" t="s">
        <v>1069</v>
      </c>
      <c r="AI243" s="112">
        <v>0</v>
      </c>
      <c r="AJ243" s="113" t="s">
        <v>1070</v>
      </c>
      <c r="AK243" s="114">
        <v>45313</v>
      </c>
      <c r="AL243" s="115" t="s">
        <v>1071</v>
      </c>
      <c r="AM243" s="115" t="s">
        <v>1072</v>
      </c>
      <c r="AN243" s="22">
        <f t="shared" si="27"/>
        <v>0</v>
      </c>
      <c r="AO243" s="22">
        <f t="shared" si="30"/>
        <v>1</v>
      </c>
      <c r="AP243" s="22">
        <f t="shared" si="31"/>
        <v>0</v>
      </c>
      <c r="AQ243" s="22">
        <f t="shared" si="28"/>
        <v>0</v>
      </c>
      <c r="AR243" s="22">
        <f t="shared" si="32"/>
        <v>0</v>
      </c>
      <c r="AS243" s="21">
        <f t="shared" si="29"/>
        <v>0</v>
      </c>
    </row>
    <row r="244" spans="1:45" ht="45" customHeight="1" x14ac:dyDescent="0.25">
      <c r="A244" s="71">
        <v>238</v>
      </c>
      <c r="B244" s="64">
        <v>1775</v>
      </c>
      <c r="C244" s="74"/>
      <c r="D244" s="74"/>
      <c r="E244" s="73" t="s">
        <v>794</v>
      </c>
      <c r="F244" s="72">
        <v>45078</v>
      </c>
      <c r="G244" s="65" t="s">
        <v>45</v>
      </c>
      <c r="H244" s="65" t="s">
        <v>1428</v>
      </c>
      <c r="I244" s="78" t="s">
        <v>42</v>
      </c>
      <c r="J244" s="75" t="s">
        <v>501</v>
      </c>
      <c r="K244" s="68" t="s">
        <v>59</v>
      </c>
      <c r="L244" s="73" t="s">
        <v>107</v>
      </c>
      <c r="M244" s="73" t="s">
        <v>33</v>
      </c>
      <c r="N244" s="73"/>
      <c r="O244" s="73"/>
      <c r="P244" s="66">
        <v>45196</v>
      </c>
      <c r="Q244" s="73"/>
      <c r="R244" s="76"/>
      <c r="S244" s="76"/>
      <c r="T244" s="73"/>
      <c r="U244" s="74">
        <v>2</v>
      </c>
      <c r="V244" s="70" t="s">
        <v>736</v>
      </c>
      <c r="W244" s="70" t="s">
        <v>697</v>
      </c>
      <c r="X244" s="70" t="s">
        <v>176</v>
      </c>
      <c r="Y244" s="70" t="s">
        <v>176</v>
      </c>
      <c r="Z244" s="65">
        <v>1</v>
      </c>
      <c r="AA244" s="100">
        <v>45139</v>
      </c>
      <c r="AB244" s="100">
        <v>45412</v>
      </c>
      <c r="AC244" s="65" t="s">
        <v>611</v>
      </c>
      <c r="AD244" s="65" t="s">
        <v>64</v>
      </c>
      <c r="AE244" s="93" t="s">
        <v>96</v>
      </c>
      <c r="AF244" s="111" t="str">
        <f t="shared" si="33"/>
        <v>A</v>
      </c>
      <c r="AG244" s="112">
        <f t="shared" si="26"/>
        <v>0</v>
      </c>
      <c r="AH244" s="113" t="s">
        <v>1069</v>
      </c>
      <c r="AI244" s="112">
        <v>0</v>
      </c>
      <c r="AJ244" s="113" t="s">
        <v>1073</v>
      </c>
      <c r="AK244" s="114">
        <v>45313</v>
      </c>
      <c r="AL244" s="115" t="s">
        <v>1071</v>
      </c>
      <c r="AM244" s="115" t="s">
        <v>1072</v>
      </c>
      <c r="AN244" s="22">
        <f t="shared" si="27"/>
        <v>0</v>
      </c>
      <c r="AO244" s="22">
        <f t="shared" si="30"/>
        <v>1</v>
      </c>
      <c r="AP244" s="22">
        <f t="shared" si="31"/>
        <v>0</v>
      </c>
      <c r="AQ244" s="22">
        <f t="shared" si="28"/>
        <v>0</v>
      </c>
      <c r="AR244" s="22">
        <f t="shared" si="32"/>
        <v>0</v>
      </c>
      <c r="AS244" s="21">
        <f t="shared" si="29"/>
        <v>0</v>
      </c>
    </row>
    <row r="245" spans="1:45" ht="45" customHeight="1" x14ac:dyDescent="0.25">
      <c r="A245" s="63">
        <v>239</v>
      </c>
      <c r="B245" s="64">
        <v>1775</v>
      </c>
      <c r="C245" s="74"/>
      <c r="D245" s="74"/>
      <c r="E245" s="73" t="s">
        <v>794</v>
      </c>
      <c r="F245" s="72">
        <v>45078</v>
      </c>
      <c r="G245" s="65" t="s">
        <v>45</v>
      </c>
      <c r="H245" s="65" t="s">
        <v>1429</v>
      </c>
      <c r="I245" s="78" t="s">
        <v>42</v>
      </c>
      <c r="J245" s="75" t="s">
        <v>501</v>
      </c>
      <c r="K245" s="68" t="s">
        <v>59</v>
      </c>
      <c r="L245" s="73" t="s">
        <v>107</v>
      </c>
      <c r="M245" s="73" t="s">
        <v>33</v>
      </c>
      <c r="N245" s="73"/>
      <c r="O245" s="73"/>
      <c r="P245" s="66">
        <v>45196</v>
      </c>
      <c r="Q245" s="73"/>
      <c r="R245" s="76"/>
      <c r="S245" s="76"/>
      <c r="T245" s="73"/>
      <c r="U245" s="74">
        <v>3</v>
      </c>
      <c r="V245" s="70" t="s">
        <v>736</v>
      </c>
      <c r="W245" s="70" t="s">
        <v>733</v>
      </c>
      <c r="X245" s="70" t="s">
        <v>679</v>
      </c>
      <c r="Y245" s="70" t="s">
        <v>679</v>
      </c>
      <c r="Z245" s="65">
        <v>1</v>
      </c>
      <c r="AA245" s="100">
        <v>45139</v>
      </c>
      <c r="AB245" s="100">
        <v>45443</v>
      </c>
      <c r="AC245" s="65" t="s">
        <v>611</v>
      </c>
      <c r="AD245" s="65" t="s">
        <v>64</v>
      </c>
      <c r="AE245" s="93" t="s">
        <v>96</v>
      </c>
      <c r="AF245" s="111" t="str">
        <f t="shared" si="33"/>
        <v>A</v>
      </c>
      <c r="AG245" s="112">
        <f t="shared" si="26"/>
        <v>0</v>
      </c>
      <c r="AH245" s="113" t="s">
        <v>1069</v>
      </c>
      <c r="AI245" s="125">
        <v>0</v>
      </c>
      <c r="AJ245" s="113" t="s">
        <v>1070</v>
      </c>
      <c r="AK245" s="114">
        <v>45313</v>
      </c>
      <c r="AL245" s="115" t="s">
        <v>1071</v>
      </c>
      <c r="AM245" s="115" t="s">
        <v>1072</v>
      </c>
      <c r="AN245" s="22">
        <f t="shared" si="27"/>
        <v>0</v>
      </c>
      <c r="AO245" s="22">
        <f t="shared" si="30"/>
        <v>1</v>
      </c>
      <c r="AP245" s="22">
        <f t="shared" si="31"/>
        <v>0</v>
      </c>
      <c r="AQ245" s="22">
        <f t="shared" si="28"/>
        <v>0</v>
      </c>
      <c r="AR245" s="22">
        <f t="shared" si="32"/>
        <v>0</v>
      </c>
      <c r="AS245" s="21">
        <f t="shared" si="29"/>
        <v>0</v>
      </c>
    </row>
    <row r="246" spans="1:45" ht="45" customHeight="1" x14ac:dyDescent="0.25">
      <c r="A246" s="71">
        <v>240</v>
      </c>
      <c r="B246" s="64">
        <v>1776</v>
      </c>
      <c r="C246" s="74"/>
      <c r="D246" s="74"/>
      <c r="E246" s="73" t="s">
        <v>794</v>
      </c>
      <c r="F246" s="72">
        <v>45078</v>
      </c>
      <c r="G246" s="65" t="s">
        <v>45</v>
      </c>
      <c r="H246" s="65" t="s">
        <v>1430</v>
      </c>
      <c r="I246" s="78" t="s">
        <v>42</v>
      </c>
      <c r="J246" s="75" t="s">
        <v>502</v>
      </c>
      <c r="K246" s="68" t="s">
        <v>59</v>
      </c>
      <c r="L246" s="73" t="s">
        <v>107</v>
      </c>
      <c r="M246" s="73" t="s">
        <v>33</v>
      </c>
      <c r="N246" s="73"/>
      <c r="O246" s="73"/>
      <c r="P246" s="66">
        <v>45196</v>
      </c>
      <c r="Q246" s="73"/>
      <c r="R246" s="76"/>
      <c r="S246" s="76"/>
      <c r="T246" s="73"/>
      <c r="U246" s="74">
        <v>1</v>
      </c>
      <c r="V246" s="70" t="s">
        <v>737</v>
      </c>
      <c r="W246" s="70" t="s">
        <v>696</v>
      </c>
      <c r="X246" s="70" t="s">
        <v>734</v>
      </c>
      <c r="Y246" s="70" t="s">
        <v>734</v>
      </c>
      <c r="Z246" s="65">
        <v>3</v>
      </c>
      <c r="AA246" s="100">
        <v>45139</v>
      </c>
      <c r="AB246" s="100">
        <v>45443</v>
      </c>
      <c r="AC246" s="65" t="s">
        <v>611</v>
      </c>
      <c r="AD246" s="65" t="s">
        <v>64</v>
      </c>
      <c r="AE246" s="93" t="s">
        <v>96</v>
      </c>
      <c r="AF246" s="111" t="str">
        <f t="shared" si="33"/>
        <v>A</v>
      </c>
      <c r="AG246" s="112">
        <f t="shared" si="26"/>
        <v>0</v>
      </c>
      <c r="AH246" s="113" t="s">
        <v>1069</v>
      </c>
      <c r="AI246" s="125">
        <v>0</v>
      </c>
      <c r="AJ246" s="113" t="s">
        <v>1070</v>
      </c>
      <c r="AK246" s="114">
        <v>45313</v>
      </c>
      <c r="AL246" s="115" t="s">
        <v>1071</v>
      </c>
      <c r="AM246" s="115" t="s">
        <v>1072</v>
      </c>
      <c r="AN246" s="22">
        <f t="shared" si="27"/>
        <v>0</v>
      </c>
      <c r="AO246" s="22">
        <f t="shared" si="30"/>
        <v>1</v>
      </c>
      <c r="AP246" s="22">
        <f t="shared" si="31"/>
        <v>0</v>
      </c>
      <c r="AQ246" s="22">
        <f t="shared" si="28"/>
        <v>0</v>
      </c>
      <c r="AR246" s="22">
        <f t="shared" si="32"/>
        <v>0</v>
      </c>
      <c r="AS246" s="21">
        <f t="shared" si="29"/>
        <v>0</v>
      </c>
    </row>
    <row r="247" spans="1:45" ht="45" customHeight="1" x14ac:dyDescent="0.25">
      <c r="A247" s="63">
        <v>241</v>
      </c>
      <c r="B247" s="64">
        <v>1776</v>
      </c>
      <c r="C247" s="74"/>
      <c r="D247" s="74"/>
      <c r="E247" s="73" t="s">
        <v>794</v>
      </c>
      <c r="F247" s="72">
        <v>45078</v>
      </c>
      <c r="G247" s="65" t="s">
        <v>45</v>
      </c>
      <c r="H247" s="65" t="s">
        <v>1431</v>
      </c>
      <c r="I247" s="78" t="s">
        <v>42</v>
      </c>
      <c r="J247" s="75" t="s">
        <v>502</v>
      </c>
      <c r="K247" s="68" t="s">
        <v>59</v>
      </c>
      <c r="L247" s="73" t="s">
        <v>107</v>
      </c>
      <c r="M247" s="73" t="s">
        <v>33</v>
      </c>
      <c r="N247" s="73"/>
      <c r="O247" s="73"/>
      <c r="P247" s="66">
        <v>45196</v>
      </c>
      <c r="Q247" s="73"/>
      <c r="R247" s="76"/>
      <c r="S247" s="76"/>
      <c r="T247" s="73"/>
      <c r="U247" s="74">
        <v>2</v>
      </c>
      <c r="V247" s="70" t="s">
        <v>737</v>
      </c>
      <c r="W247" s="70" t="s">
        <v>697</v>
      </c>
      <c r="X247" s="70" t="s">
        <v>176</v>
      </c>
      <c r="Y247" s="70" t="s">
        <v>176</v>
      </c>
      <c r="Z247" s="65">
        <v>1</v>
      </c>
      <c r="AA247" s="100">
        <v>45139</v>
      </c>
      <c r="AB247" s="100">
        <v>45412</v>
      </c>
      <c r="AC247" s="65" t="s">
        <v>611</v>
      </c>
      <c r="AD247" s="65" t="s">
        <v>64</v>
      </c>
      <c r="AE247" s="93" t="s">
        <v>96</v>
      </c>
      <c r="AF247" s="111" t="str">
        <f t="shared" si="33"/>
        <v>A</v>
      </c>
      <c r="AG247" s="112">
        <f t="shared" si="26"/>
        <v>0</v>
      </c>
      <c r="AH247" s="113" t="s">
        <v>1069</v>
      </c>
      <c r="AI247" s="125">
        <v>0</v>
      </c>
      <c r="AJ247" s="113" t="s">
        <v>1073</v>
      </c>
      <c r="AK247" s="114">
        <v>45313</v>
      </c>
      <c r="AL247" s="115" t="s">
        <v>1071</v>
      </c>
      <c r="AM247" s="115" t="s">
        <v>1072</v>
      </c>
      <c r="AN247" s="22">
        <f t="shared" si="27"/>
        <v>0</v>
      </c>
      <c r="AO247" s="22">
        <f t="shared" si="30"/>
        <v>1</v>
      </c>
      <c r="AP247" s="22">
        <f t="shared" si="31"/>
        <v>0</v>
      </c>
      <c r="AQ247" s="22">
        <f t="shared" si="28"/>
        <v>0</v>
      </c>
      <c r="AR247" s="22">
        <f t="shared" si="32"/>
        <v>0</v>
      </c>
      <c r="AS247" s="21">
        <f t="shared" si="29"/>
        <v>0</v>
      </c>
    </row>
    <row r="248" spans="1:45" ht="45" customHeight="1" x14ac:dyDescent="0.25">
      <c r="A248" s="71">
        <v>242</v>
      </c>
      <c r="B248" s="64">
        <v>1776</v>
      </c>
      <c r="C248" s="74"/>
      <c r="D248" s="74"/>
      <c r="E248" s="73" t="s">
        <v>794</v>
      </c>
      <c r="F248" s="72">
        <v>45078</v>
      </c>
      <c r="G248" s="65" t="s">
        <v>45</v>
      </c>
      <c r="H248" s="65" t="s">
        <v>1432</v>
      </c>
      <c r="I248" s="78" t="s">
        <v>42</v>
      </c>
      <c r="J248" s="75" t="s">
        <v>502</v>
      </c>
      <c r="K248" s="68" t="s">
        <v>59</v>
      </c>
      <c r="L248" s="73" t="s">
        <v>107</v>
      </c>
      <c r="M248" s="73" t="s">
        <v>33</v>
      </c>
      <c r="N248" s="73"/>
      <c r="O248" s="73"/>
      <c r="P248" s="66">
        <v>45196</v>
      </c>
      <c r="Q248" s="73"/>
      <c r="R248" s="76"/>
      <c r="S248" s="76"/>
      <c r="T248" s="73"/>
      <c r="U248" s="74">
        <v>3</v>
      </c>
      <c r="V248" s="70" t="s">
        <v>737</v>
      </c>
      <c r="W248" s="70" t="s">
        <v>738</v>
      </c>
      <c r="X248" s="70" t="s">
        <v>679</v>
      </c>
      <c r="Y248" s="70" t="s">
        <v>679</v>
      </c>
      <c r="Z248" s="65">
        <v>1</v>
      </c>
      <c r="AA248" s="100">
        <v>45139</v>
      </c>
      <c r="AB248" s="100">
        <v>45443</v>
      </c>
      <c r="AC248" s="65" t="s">
        <v>611</v>
      </c>
      <c r="AD248" s="65" t="s">
        <v>64</v>
      </c>
      <c r="AE248" s="93" t="s">
        <v>96</v>
      </c>
      <c r="AF248" s="111" t="str">
        <f t="shared" si="33"/>
        <v>A</v>
      </c>
      <c r="AG248" s="112">
        <f t="shared" si="26"/>
        <v>0</v>
      </c>
      <c r="AH248" s="113" t="s">
        <v>1069</v>
      </c>
      <c r="AI248" s="125">
        <v>0</v>
      </c>
      <c r="AJ248" s="113" t="s">
        <v>1070</v>
      </c>
      <c r="AK248" s="114">
        <v>45313</v>
      </c>
      <c r="AL248" s="115" t="s">
        <v>1071</v>
      </c>
      <c r="AM248" s="115" t="s">
        <v>1072</v>
      </c>
      <c r="AN248" s="22">
        <f t="shared" si="27"/>
        <v>0</v>
      </c>
      <c r="AO248" s="22">
        <f t="shared" si="30"/>
        <v>1</v>
      </c>
      <c r="AP248" s="22">
        <f t="shared" si="31"/>
        <v>0</v>
      </c>
      <c r="AQ248" s="22">
        <f t="shared" si="28"/>
        <v>0</v>
      </c>
      <c r="AR248" s="22">
        <f t="shared" si="32"/>
        <v>0</v>
      </c>
      <c r="AS248" s="21">
        <f t="shared" si="29"/>
        <v>0</v>
      </c>
    </row>
    <row r="249" spans="1:45" ht="45" customHeight="1" x14ac:dyDescent="0.25">
      <c r="A249" s="63">
        <v>243</v>
      </c>
      <c r="B249" s="64">
        <v>1776</v>
      </c>
      <c r="C249" s="74"/>
      <c r="D249" s="74"/>
      <c r="E249" s="73" t="s">
        <v>794</v>
      </c>
      <c r="F249" s="72">
        <v>45078</v>
      </c>
      <c r="G249" s="65" t="s">
        <v>45</v>
      </c>
      <c r="H249" s="65" t="s">
        <v>1433</v>
      </c>
      <c r="I249" s="78" t="s">
        <v>42</v>
      </c>
      <c r="J249" s="75" t="s">
        <v>502</v>
      </c>
      <c r="K249" s="68" t="s">
        <v>59</v>
      </c>
      <c r="L249" s="73" t="s">
        <v>107</v>
      </c>
      <c r="M249" s="73" t="s">
        <v>33</v>
      </c>
      <c r="N249" s="73"/>
      <c r="O249" s="73"/>
      <c r="P249" s="66">
        <v>45196</v>
      </c>
      <c r="Q249" s="73"/>
      <c r="R249" s="76"/>
      <c r="S249" s="76"/>
      <c r="T249" s="73"/>
      <c r="U249" s="74">
        <v>4</v>
      </c>
      <c r="V249" s="70" t="s">
        <v>737</v>
      </c>
      <c r="W249" s="70" t="s">
        <v>727</v>
      </c>
      <c r="X249" s="70" t="s">
        <v>176</v>
      </c>
      <c r="Y249" s="70" t="s">
        <v>176</v>
      </c>
      <c r="Z249" s="65">
        <v>1</v>
      </c>
      <c r="AA249" s="100">
        <v>45139</v>
      </c>
      <c r="AB249" s="100">
        <v>45412</v>
      </c>
      <c r="AC249" s="65" t="s">
        <v>611</v>
      </c>
      <c r="AD249" s="65" t="s">
        <v>64</v>
      </c>
      <c r="AE249" s="93" t="s">
        <v>96</v>
      </c>
      <c r="AF249" s="111" t="str">
        <f t="shared" si="33"/>
        <v>C</v>
      </c>
      <c r="AG249" s="112">
        <f t="shared" si="26"/>
        <v>1</v>
      </c>
      <c r="AH249" s="113" t="s">
        <v>1074</v>
      </c>
      <c r="AI249" s="112">
        <v>1</v>
      </c>
      <c r="AJ249" s="113" t="s">
        <v>1075</v>
      </c>
      <c r="AK249" s="114">
        <v>45313</v>
      </c>
      <c r="AL249" s="115" t="s">
        <v>1076</v>
      </c>
      <c r="AM249" s="115" t="s">
        <v>1077</v>
      </c>
      <c r="AN249" s="22">
        <f t="shared" si="27"/>
        <v>0</v>
      </c>
      <c r="AO249" s="22">
        <f t="shared" si="30"/>
        <v>0</v>
      </c>
      <c r="AP249" s="22">
        <f t="shared" si="31"/>
        <v>1</v>
      </c>
      <c r="AQ249" s="22">
        <f t="shared" si="28"/>
        <v>0</v>
      </c>
      <c r="AR249" s="22">
        <f t="shared" si="32"/>
        <v>1</v>
      </c>
      <c r="AS249" s="21">
        <f t="shared" si="29"/>
        <v>0</v>
      </c>
    </row>
    <row r="250" spans="1:45" ht="45" customHeight="1" x14ac:dyDescent="0.25">
      <c r="A250" s="71">
        <v>244</v>
      </c>
      <c r="B250" s="64">
        <v>1776</v>
      </c>
      <c r="C250" s="74"/>
      <c r="D250" s="74"/>
      <c r="E250" s="73" t="s">
        <v>794</v>
      </c>
      <c r="F250" s="72">
        <v>45078</v>
      </c>
      <c r="G250" s="65" t="s">
        <v>45</v>
      </c>
      <c r="H250" s="65" t="s">
        <v>1434</v>
      </c>
      <c r="I250" s="78" t="s">
        <v>42</v>
      </c>
      <c r="J250" s="75" t="s">
        <v>502</v>
      </c>
      <c r="K250" s="68" t="s">
        <v>59</v>
      </c>
      <c r="L250" s="73" t="s">
        <v>107</v>
      </c>
      <c r="M250" s="73" t="s">
        <v>33</v>
      </c>
      <c r="N250" s="73"/>
      <c r="O250" s="73"/>
      <c r="P250" s="66">
        <v>45196</v>
      </c>
      <c r="Q250" s="73"/>
      <c r="R250" s="76"/>
      <c r="S250" s="76"/>
      <c r="T250" s="73"/>
      <c r="U250" s="74">
        <v>5</v>
      </c>
      <c r="V250" s="70" t="s">
        <v>737</v>
      </c>
      <c r="W250" s="70" t="s">
        <v>739</v>
      </c>
      <c r="X250" s="70" t="s">
        <v>679</v>
      </c>
      <c r="Y250" s="70" t="s">
        <v>679</v>
      </c>
      <c r="Z250" s="65">
        <v>1</v>
      </c>
      <c r="AA250" s="100">
        <v>45139</v>
      </c>
      <c r="AB250" s="100">
        <v>45443</v>
      </c>
      <c r="AC250" s="65" t="s">
        <v>611</v>
      </c>
      <c r="AD250" s="65" t="s">
        <v>64</v>
      </c>
      <c r="AE250" s="93" t="s">
        <v>96</v>
      </c>
      <c r="AF250" s="111" t="str">
        <f t="shared" si="33"/>
        <v>A</v>
      </c>
      <c r="AG250" s="112">
        <f t="shared" si="26"/>
        <v>0</v>
      </c>
      <c r="AH250" s="113" t="s">
        <v>1069</v>
      </c>
      <c r="AI250" s="125">
        <v>0</v>
      </c>
      <c r="AJ250" s="113" t="s">
        <v>1070</v>
      </c>
      <c r="AK250" s="114">
        <v>45313</v>
      </c>
      <c r="AL250" s="115" t="s">
        <v>1071</v>
      </c>
      <c r="AM250" s="115" t="s">
        <v>1072</v>
      </c>
      <c r="AN250" s="22">
        <f t="shared" si="27"/>
        <v>0</v>
      </c>
      <c r="AO250" s="22">
        <f t="shared" si="30"/>
        <v>1</v>
      </c>
      <c r="AP250" s="22">
        <f t="shared" si="31"/>
        <v>0</v>
      </c>
      <c r="AQ250" s="22">
        <f t="shared" si="28"/>
        <v>0</v>
      </c>
      <c r="AR250" s="22">
        <f t="shared" si="32"/>
        <v>0</v>
      </c>
      <c r="AS250" s="21">
        <f t="shared" si="29"/>
        <v>0</v>
      </c>
    </row>
    <row r="251" spans="1:45" ht="45" customHeight="1" x14ac:dyDescent="0.25">
      <c r="A251" s="63">
        <v>245</v>
      </c>
      <c r="B251" s="64">
        <v>1777</v>
      </c>
      <c r="C251" s="74"/>
      <c r="D251" s="74"/>
      <c r="E251" s="73" t="s">
        <v>794</v>
      </c>
      <c r="F251" s="72">
        <v>45078</v>
      </c>
      <c r="G251" s="65" t="s">
        <v>45</v>
      </c>
      <c r="H251" s="65" t="s">
        <v>1435</v>
      </c>
      <c r="I251" s="78" t="s">
        <v>42</v>
      </c>
      <c r="J251" s="75" t="s">
        <v>503</v>
      </c>
      <c r="K251" s="68" t="s">
        <v>59</v>
      </c>
      <c r="L251" s="73" t="s">
        <v>107</v>
      </c>
      <c r="M251" s="73" t="s">
        <v>33</v>
      </c>
      <c r="N251" s="73"/>
      <c r="O251" s="73"/>
      <c r="P251" s="66">
        <v>45196</v>
      </c>
      <c r="Q251" s="73"/>
      <c r="R251" s="76"/>
      <c r="S251" s="76"/>
      <c r="T251" s="73"/>
      <c r="U251" s="74">
        <v>1</v>
      </c>
      <c r="V251" s="70" t="s">
        <v>740</v>
      </c>
      <c r="W251" s="70" t="s">
        <v>696</v>
      </c>
      <c r="X251" s="70" t="s">
        <v>734</v>
      </c>
      <c r="Y251" s="70" t="s">
        <v>734</v>
      </c>
      <c r="Z251" s="65">
        <v>3</v>
      </c>
      <c r="AA251" s="100">
        <v>45139</v>
      </c>
      <c r="AB251" s="100">
        <v>45443</v>
      </c>
      <c r="AC251" s="65" t="s">
        <v>611</v>
      </c>
      <c r="AD251" s="65" t="s">
        <v>64</v>
      </c>
      <c r="AE251" s="93" t="s">
        <v>96</v>
      </c>
      <c r="AF251" s="111" t="str">
        <f t="shared" si="33"/>
        <v>A</v>
      </c>
      <c r="AG251" s="112">
        <f t="shared" si="26"/>
        <v>0</v>
      </c>
      <c r="AH251" s="113" t="s">
        <v>1069</v>
      </c>
      <c r="AI251" s="125">
        <v>0</v>
      </c>
      <c r="AJ251" s="113" t="s">
        <v>1070</v>
      </c>
      <c r="AK251" s="114">
        <v>45313</v>
      </c>
      <c r="AL251" s="115" t="s">
        <v>1071</v>
      </c>
      <c r="AM251" s="115" t="s">
        <v>1072</v>
      </c>
      <c r="AN251" s="22">
        <f t="shared" si="27"/>
        <v>0</v>
      </c>
      <c r="AO251" s="22">
        <f t="shared" si="30"/>
        <v>1</v>
      </c>
      <c r="AP251" s="22">
        <f t="shared" si="31"/>
        <v>0</v>
      </c>
      <c r="AQ251" s="22">
        <f t="shared" si="28"/>
        <v>0</v>
      </c>
      <c r="AR251" s="22">
        <f t="shared" si="32"/>
        <v>0</v>
      </c>
      <c r="AS251" s="21">
        <f t="shared" si="29"/>
        <v>0</v>
      </c>
    </row>
    <row r="252" spans="1:45" ht="45" customHeight="1" x14ac:dyDescent="0.25">
      <c r="A252" s="71">
        <v>246</v>
      </c>
      <c r="B252" s="64">
        <v>1778</v>
      </c>
      <c r="C252" s="74"/>
      <c r="D252" s="74"/>
      <c r="E252" s="73" t="s">
        <v>794</v>
      </c>
      <c r="F252" s="72">
        <v>45078</v>
      </c>
      <c r="G252" s="65" t="s">
        <v>45</v>
      </c>
      <c r="H252" s="65" t="s">
        <v>1436</v>
      </c>
      <c r="I252" s="78" t="s">
        <v>42</v>
      </c>
      <c r="J252" s="75" t="s">
        <v>504</v>
      </c>
      <c r="K252" s="68" t="s">
        <v>59</v>
      </c>
      <c r="L252" s="73" t="s">
        <v>107</v>
      </c>
      <c r="M252" s="73" t="s">
        <v>33</v>
      </c>
      <c r="N252" s="73"/>
      <c r="O252" s="73"/>
      <c r="P252" s="66">
        <v>45196</v>
      </c>
      <c r="Q252" s="73"/>
      <c r="R252" s="76"/>
      <c r="S252" s="76"/>
      <c r="T252" s="73"/>
      <c r="U252" s="74">
        <v>1</v>
      </c>
      <c r="V252" s="70" t="s">
        <v>741</v>
      </c>
      <c r="W252" s="70" t="s">
        <v>696</v>
      </c>
      <c r="X252" s="70" t="s">
        <v>734</v>
      </c>
      <c r="Y252" s="70" t="s">
        <v>734</v>
      </c>
      <c r="Z252" s="65">
        <v>3</v>
      </c>
      <c r="AA252" s="100">
        <v>45139</v>
      </c>
      <c r="AB252" s="100">
        <v>45443</v>
      </c>
      <c r="AC252" s="65" t="s">
        <v>611</v>
      </c>
      <c r="AD252" s="65" t="s">
        <v>64</v>
      </c>
      <c r="AE252" s="93" t="s">
        <v>96</v>
      </c>
      <c r="AF252" s="111" t="str">
        <f t="shared" si="33"/>
        <v>A</v>
      </c>
      <c r="AG252" s="112">
        <f t="shared" si="26"/>
        <v>0</v>
      </c>
      <c r="AH252" s="113" t="s">
        <v>1069</v>
      </c>
      <c r="AI252" s="125">
        <v>0</v>
      </c>
      <c r="AJ252" s="113" t="s">
        <v>1070</v>
      </c>
      <c r="AK252" s="114">
        <v>45313</v>
      </c>
      <c r="AL252" s="115" t="s">
        <v>1071</v>
      </c>
      <c r="AM252" s="115" t="s">
        <v>1072</v>
      </c>
      <c r="AN252" s="22">
        <f t="shared" si="27"/>
        <v>0</v>
      </c>
      <c r="AO252" s="22">
        <f t="shared" si="30"/>
        <v>1</v>
      </c>
      <c r="AP252" s="22">
        <f t="shared" si="31"/>
        <v>0</v>
      </c>
      <c r="AQ252" s="22">
        <f t="shared" si="28"/>
        <v>0</v>
      </c>
      <c r="AR252" s="22">
        <f t="shared" si="32"/>
        <v>0</v>
      </c>
      <c r="AS252" s="21">
        <f t="shared" si="29"/>
        <v>0</v>
      </c>
    </row>
    <row r="253" spans="1:45" ht="45" customHeight="1" x14ac:dyDescent="0.25">
      <c r="A253" s="63">
        <v>247</v>
      </c>
      <c r="B253" s="64">
        <v>1778</v>
      </c>
      <c r="C253" s="74"/>
      <c r="D253" s="74"/>
      <c r="E253" s="73" t="s">
        <v>794</v>
      </c>
      <c r="F253" s="72">
        <v>45078</v>
      </c>
      <c r="G253" s="65" t="s">
        <v>45</v>
      </c>
      <c r="H253" s="65" t="s">
        <v>1437</v>
      </c>
      <c r="I253" s="78" t="s">
        <v>42</v>
      </c>
      <c r="J253" s="75" t="s">
        <v>504</v>
      </c>
      <c r="K253" s="68" t="s">
        <v>59</v>
      </c>
      <c r="L253" s="73" t="s">
        <v>107</v>
      </c>
      <c r="M253" s="73" t="s">
        <v>33</v>
      </c>
      <c r="N253" s="73"/>
      <c r="O253" s="73"/>
      <c r="P253" s="66">
        <v>45196</v>
      </c>
      <c r="Q253" s="73"/>
      <c r="R253" s="76"/>
      <c r="S253" s="76"/>
      <c r="T253" s="73"/>
      <c r="U253" s="74">
        <v>2</v>
      </c>
      <c r="V253" s="70" t="s">
        <v>741</v>
      </c>
      <c r="W253" s="70" t="s">
        <v>697</v>
      </c>
      <c r="X253" s="70" t="s">
        <v>176</v>
      </c>
      <c r="Y253" s="70" t="s">
        <v>176</v>
      </c>
      <c r="Z253" s="65">
        <v>1</v>
      </c>
      <c r="AA253" s="100">
        <v>45139</v>
      </c>
      <c r="AB253" s="100">
        <v>45412</v>
      </c>
      <c r="AC253" s="65" t="s">
        <v>611</v>
      </c>
      <c r="AD253" s="65" t="s">
        <v>64</v>
      </c>
      <c r="AE253" s="93" t="s">
        <v>96</v>
      </c>
      <c r="AF253" s="111" t="str">
        <f t="shared" si="33"/>
        <v>A</v>
      </c>
      <c r="AG253" s="112">
        <f t="shared" si="26"/>
        <v>0</v>
      </c>
      <c r="AH253" s="113" t="s">
        <v>1069</v>
      </c>
      <c r="AI253" s="125">
        <v>0</v>
      </c>
      <c r="AJ253" s="113" t="s">
        <v>1073</v>
      </c>
      <c r="AK253" s="114">
        <v>45313</v>
      </c>
      <c r="AL253" s="115" t="s">
        <v>1071</v>
      </c>
      <c r="AM253" s="115" t="s">
        <v>1072</v>
      </c>
      <c r="AN253" s="22">
        <f t="shared" si="27"/>
        <v>0</v>
      </c>
      <c r="AO253" s="22">
        <f t="shared" si="30"/>
        <v>1</v>
      </c>
      <c r="AP253" s="22">
        <f t="shared" si="31"/>
        <v>0</v>
      </c>
      <c r="AQ253" s="22">
        <f t="shared" si="28"/>
        <v>0</v>
      </c>
      <c r="AR253" s="22">
        <f t="shared" si="32"/>
        <v>0</v>
      </c>
      <c r="AS253" s="21">
        <f t="shared" si="29"/>
        <v>0</v>
      </c>
    </row>
    <row r="254" spans="1:45" ht="45" customHeight="1" x14ac:dyDescent="0.25">
      <c r="A254" s="71">
        <v>248</v>
      </c>
      <c r="B254" s="64">
        <v>1778</v>
      </c>
      <c r="C254" s="74"/>
      <c r="D254" s="74"/>
      <c r="E254" s="73" t="s">
        <v>794</v>
      </c>
      <c r="F254" s="72">
        <v>45078</v>
      </c>
      <c r="G254" s="65" t="s">
        <v>45</v>
      </c>
      <c r="H254" s="65" t="s">
        <v>1438</v>
      </c>
      <c r="I254" s="78" t="s">
        <v>42</v>
      </c>
      <c r="J254" s="75" t="s">
        <v>504</v>
      </c>
      <c r="K254" s="68" t="s">
        <v>59</v>
      </c>
      <c r="L254" s="73" t="s">
        <v>107</v>
      </c>
      <c r="M254" s="73" t="s">
        <v>33</v>
      </c>
      <c r="N254" s="73"/>
      <c r="O254" s="73"/>
      <c r="P254" s="66">
        <v>45196</v>
      </c>
      <c r="Q254" s="73"/>
      <c r="R254" s="76"/>
      <c r="S254" s="76"/>
      <c r="T254" s="73"/>
      <c r="U254" s="74">
        <v>3</v>
      </c>
      <c r="V254" s="70" t="s">
        <v>741</v>
      </c>
      <c r="W254" s="70" t="s">
        <v>733</v>
      </c>
      <c r="X254" s="70" t="s">
        <v>679</v>
      </c>
      <c r="Y254" s="70" t="s">
        <v>679</v>
      </c>
      <c r="Z254" s="65">
        <v>1</v>
      </c>
      <c r="AA254" s="100">
        <v>45139</v>
      </c>
      <c r="AB254" s="100">
        <v>45443</v>
      </c>
      <c r="AC254" s="65" t="s">
        <v>611</v>
      </c>
      <c r="AD254" s="65" t="s">
        <v>64</v>
      </c>
      <c r="AE254" s="93" t="s">
        <v>96</v>
      </c>
      <c r="AF254" s="111" t="str">
        <f t="shared" si="33"/>
        <v>A</v>
      </c>
      <c r="AG254" s="112">
        <f t="shared" si="26"/>
        <v>0</v>
      </c>
      <c r="AH254" s="113" t="s">
        <v>1069</v>
      </c>
      <c r="AI254" s="125">
        <v>0</v>
      </c>
      <c r="AJ254" s="113" t="s">
        <v>1070</v>
      </c>
      <c r="AK254" s="114">
        <v>45313</v>
      </c>
      <c r="AL254" s="115" t="s">
        <v>1071</v>
      </c>
      <c r="AM254" s="115" t="s">
        <v>1072</v>
      </c>
      <c r="AN254" s="22">
        <f t="shared" si="27"/>
        <v>0</v>
      </c>
      <c r="AO254" s="22">
        <f t="shared" si="30"/>
        <v>1</v>
      </c>
      <c r="AP254" s="22">
        <f t="shared" si="31"/>
        <v>0</v>
      </c>
      <c r="AQ254" s="22">
        <f t="shared" si="28"/>
        <v>0</v>
      </c>
      <c r="AR254" s="22">
        <f t="shared" si="32"/>
        <v>0</v>
      </c>
      <c r="AS254" s="21">
        <f t="shared" si="29"/>
        <v>0</v>
      </c>
    </row>
    <row r="255" spans="1:45" ht="45" customHeight="1" x14ac:dyDescent="0.25">
      <c r="A255" s="63">
        <v>249</v>
      </c>
      <c r="B255" s="64">
        <v>1779</v>
      </c>
      <c r="C255" s="74"/>
      <c r="D255" s="74"/>
      <c r="E255" s="73" t="s">
        <v>794</v>
      </c>
      <c r="F255" s="72">
        <v>45078</v>
      </c>
      <c r="G255" s="65" t="s">
        <v>45</v>
      </c>
      <c r="H255" s="65" t="s">
        <v>1439</v>
      </c>
      <c r="I255" s="78" t="s">
        <v>42</v>
      </c>
      <c r="J255" s="75" t="s">
        <v>505</v>
      </c>
      <c r="K255" s="68" t="s">
        <v>59</v>
      </c>
      <c r="L255" s="73" t="s">
        <v>107</v>
      </c>
      <c r="M255" s="73" t="s">
        <v>33</v>
      </c>
      <c r="N255" s="73"/>
      <c r="O255" s="73"/>
      <c r="P255" s="66">
        <v>45196</v>
      </c>
      <c r="Q255" s="73"/>
      <c r="R255" s="76"/>
      <c r="S255" s="76"/>
      <c r="T255" s="73"/>
      <c r="U255" s="74">
        <v>1</v>
      </c>
      <c r="V255" s="70" t="s">
        <v>742</v>
      </c>
      <c r="W255" s="70" t="s">
        <v>696</v>
      </c>
      <c r="X255" s="70" t="s">
        <v>734</v>
      </c>
      <c r="Y255" s="70" t="s">
        <v>734</v>
      </c>
      <c r="Z255" s="65">
        <v>3</v>
      </c>
      <c r="AA255" s="100">
        <v>45139</v>
      </c>
      <c r="AB255" s="100">
        <v>45443</v>
      </c>
      <c r="AC255" s="65" t="s">
        <v>611</v>
      </c>
      <c r="AD255" s="65" t="s">
        <v>64</v>
      </c>
      <c r="AE255" s="93" t="s">
        <v>96</v>
      </c>
      <c r="AF255" s="111" t="str">
        <f t="shared" si="33"/>
        <v>A</v>
      </c>
      <c r="AG255" s="112">
        <f t="shared" si="26"/>
        <v>0</v>
      </c>
      <c r="AH255" s="113" t="s">
        <v>1069</v>
      </c>
      <c r="AI255" s="125">
        <v>0</v>
      </c>
      <c r="AJ255" s="113" t="s">
        <v>1070</v>
      </c>
      <c r="AK255" s="114">
        <v>45313</v>
      </c>
      <c r="AL255" s="115" t="s">
        <v>1071</v>
      </c>
      <c r="AM255" s="115" t="s">
        <v>1072</v>
      </c>
      <c r="AN255" s="22">
        <f t="shared" si="27"/>
        <v>0</v>
      </c>
      <c r="AO255" s="22">
        <f t="shared" si="30"/>
        <v>1</v>
      </c>
      <c r="AP255" s="22">
        <f t="shared" si="31"/>
        <v>0</v>
      </c>
      <c r="AQ255" s="22">
        <f t="shared" si="28"/>
        <v>0</v>
      </c>
      <c r="AR255" s="22">
        <f t="shared" si="32"/>
        <v>0</v>
      </c>
      <c r="AS255" s="21">
        <f t="shared" si="29"/>
        <v>0</v>
      </c>
    </row>
    <row r="256" spans="1:45" ht="45" customHeight="1" x14ac:dyDescent="0.25">
      <c r="A256" s="71">
        <v>250</v>
      </c>
      <c r="B256" s="64">
        <v>1779</v>
      </c>
      <c r="C256" s="74"/>
      <c r="D256" s="74"/>
      <c r="E256" s="73" t="s">
        <v>794</v>
      </c>
      <c r="F256" s="72">
        <v>45078</v>
      </c>
      <c r="G256" s="65" t="s">
        <v>45</v>
      </c>
      <c r="H256" s="65" t="s">
        <v>1440</v>
      </c>
      <c r="I256" s="78" t="s">
        <v>42</v>
      </c>
      <c r="J256" s="75" t="s">
        <v>505</v>
      </c>
      <c r="K256" s="68" t="s">
        <v>59</v>
      </c>
      <c r="L256" s="73" t="s">
        <v>107</v>
      </c>
      <c r="M256" s="73" t="s">
        <v>33</v>
      </c>
      <c r="N256" s="73"/>
      <c r="O256" s="73"/>
      <c r="P256" s="66">
        <v>45196</v>
      </c>
      <c r="Q256" s="73"/>
      <c r="R256" s="76"/>
      <c r="S256" s="76"/>
      <c r="T256" s="73"/>
      <c r="U256" s="74">
        <v>2</v>
      </c>
      <c r="V256" s="70" t="s">
        <v>742</v>
      </c>
      <c r="W256" s="70" t="s">
        <v>697</v>
      </c>
      <c r="X256" s="70" t="s">
        <v>176</v>
      </c>
      <c r="Y256" s="70" t="s">
        <v>176</v>
      </c>
      <c r="Z256" s="65">
        <v>1</v>
      </c>
      <c r="AA256" s="100">
        <v>45139</v>
      </c>
      <c r="AB256" s="100">
        <v>45412</v>
      </c>
      <c r="AC256" s="65" t="s">
        <v>611</v>
      </c>
      <c r="AD256" s="65" t="s">
        <v>64</v>
      </c>
      <c r="AE256" s="93" t="s">
        <v>96</v>
      </c>
      <c r="AF256" s="111" t="str">
        <f t="shared" si="33"/>
        <v>A</v>
      </c>
      <c r="AG256" s="112">
        <f t="shared" si="26"/>
        <v>0</v>
      </c>
      <c r="AH256" s="113" t="s">
        <v>1069</v>
      </c>
      <c r="AI256" s="125">
        <v>0</v>
      </c>
      <c r="AJ256" s="113" t="s">
        <v>1073</v>
      </c>
      <c r="AK256" s="114">
        <v>45313</v>
      </c>
      <c r="AL256" s="115" t="s">
        <v>1071</v>
      </c>
      <c r="AM256" s="115" t="s">
        <v>1072</v>
      </c>
      <c r="AN256" s="22">
        <f t="shared" si="27"/>
        <v>0</v>
      </c>
      <c r="AO256" s="22">
        <f t="shared" si="30"/>
        <v>1</v>
      </c>
      <c r="AP256" s="22">
        <f t="shared" si="31"/>
        <v>0</v>
      </c>
      <c r="AQ256" s="22">
        <f t="shared" si="28"/>
        <v>0</v>
      </c>
      <c r="AR256" s="22">
        <f t="shared" si="32"/>
        <v>0</v>
      </c>
      <c r="AS256" s="21">
        <f t="shared" si="29"/>
        <v>0</v>
      </c>
    </row>
    <row r="257" spans="1:45" ht="45" customHeight="1" x14ac:dyDescent="0.25">
      <c r="A257" s="63">
        <v>251</v>
      </c>
      <c r="B257" s="64">
        <v>1779</v>
      </c>
      <c r="C257" s="74"/>
      <c r="D257" s="74"/>
      <c r="E257" s="73" t="s">
        <v>794</v>
      </c>
      <c r="F257" s="72">
        <v>45078</v>
      </c>
      <c r="G257" s="65" t="s">
        <v>45</v>
      </c>
      <c r="H257" s="65" t="s">
        <v>1441</v>
      </c>
      <c r="I257" s="78" t="s">
        <v>42</v>
      </c>
      <c r="J257" s="75" t="s">
        <v>505</v>
      </c>
      <c r="K257" s="68" t="s">
        <v>59</v>
      </c>
      <c r="L257" s="73" t="s">
        <v>107</v>
      </c>
      <c r="M257" s="73" t="s">
        <v>33</v>
      </c>
      <c r="N257" s="73"/>
      <c r="O257" s="73"/>
      <c r="P257" s="66">
        <v>45196</v>
      </c>
      <c r="Q257" s="73"/>
      <c r="R257" s="76"/>
      <c r="S257" s="76"/>
      <c r="T257" s="73"/>
      <c r="U257" s="74">
        <v>3</v>
      </c>
      <c r="V257" s="70" t="s">
        <v>742</v>
      </c>
      <c r="W257" s="70" t="s">
        <v>733</v>
      </c>
      <c r="X257" s="70" t="s">
        <v>679</v>
      </c>
      <c r="Y257" s="70" t="s">
        <v>679</v>
      </c>
      <c r="Z257" s="65">
        <v>1</v>
      </c>
      <c r="AA257" s="100">
        <v>45139</v>
      </c>
      <c r="AB257" s="100">
        <v>45443</v>
      </c>
      <c r="AC257" s="65" t="s">
        <v>611</v>
      </c>
      <c r="AD257" s="65" t="s">
        <v>64</v>
      </c>
      <c r="AE257" s="93" t="s">
        <v>96</v>
      </c>
      <c r="AF257" s="111" t="str">
        <f t="shared" si="33"/>
        <v>A</v>
      </c>
      <c r="AG257" s="112">
        <f t="shared" si="26"/>
        <v>0</v>
      </c>
      <c r="AH257" s="113" t="s">
        <v>1069</v>
      </c>
      <c r="AI257" s="125">
        <v>0</v>
      </c>
      <c r="AJ257" s="113" t="s">
        <v>1070</v>
      </c>
      <c r="AK257" s="114">
        <v>45313</v>
      </c>
      <c r="AL257" s="115" t="s">
        <v>1071</v>
      </c>
      <c r="AM257" s="115" t="s">
        <v>1072</v>
      </c>
      <c r="AN257" s="22">
        <f t="shared" si="27"/>
        <v>0</v>
      </c>
      <c r="AO257" s="22">
        <f t="shared" si="30"/>
        <v>1</v>
      </c>
      <c r="AP257" s="22">
        <f t="shared" si="31"/>
        <v>0</v>
      </c>
      <c r="AQ257" s="22">
        <f t="shared" si="28"/>
        <v>0</v>
      </c>
      <c r="AR257" s="22">
        <f t="shared" si="32"/>
        <v>0</v>
      </c>
      <c r="AS257" s="21">
        <f t="shared" si="29"/>
        <v>0</v>
      </c>
    </row>
    <row r="258" spans="1:45" ht="45" customHeight="1" x14ac:dyDescent="0.25">
      <c r="A258" s="71">
        <v>252</v>
      </c>
      <c r="B258" s="64">
        <v>1780</v>
      </c>
      <c r="C258" s="74"/>
      <c r="D258" s="74"/>
      <c r="E258" s="73" t="s">
        <v>794</v>
      </c>
      <c r="F258" s="72">
        <v>45078</v>
      </c>
      <c r="G258" s="65" t="s">
        <v>45</v>
      </c>
      <c r="H258" s="65" t="s">
        <v>1442</v>
      </c>
      <c r="I258" s="78" t="s">
        <v>42</v>
      </c>
      <c r="J258" s="75" t="s">
        <v>506</v>
      </c>
      <c r="K258" s="68" t="s">
        <v>59</v>
      </c>
      <c r="L258" s="73" t="s">
        <v>107</v>
      </c>
      <c r="M258" s="73" t="s">
        <v>33</v>
      </c>
      <c r="N258" s="73"/>
      <c r="O258" s="73"/>
      <c r="P258" s="66">
        <v>45196</v>
      </c>
      <c r="Q258" s="73"/>
      <c r="R258" s="76"/>
      <c r="S258" s="76"/>
      <c r="T258" s="73"/>
      <c r="U258" s="74">
        <v>1</v>
      </c>
      <c r="V258" s="70" t="s">
        <v>743</v>
      </c>
      <c r="W258" s="70" t="s">
        <v>696</v>
      </c>
      <c r="X258" s="70" t="s">
        <v>734</v>
      </c>
      <c r="Y258" s="70" t="s">
        <v>734</v>
      </c>
      <c r="Z258" s="65">
        <v>3</v>
      </c>
      <c r="AA258" s="100">
        <v>45139</v>
      </c>
      <c r="AB258" s="100">
        <v>45443</v>
      </c>
      <c r="AC258" s="65" t="s">
        <v>611</v>
      </c>
      <c r="AD258" s="65" t="s">
        <v>64</v>
      </c>
      <c r="AE258" s="93" t="s">
        <v>95</v>
      </c>
      <c r="AF258" s="111" t="str">
        <f t="shared" si="33"/>
        <v>A</v>
      </c>
      <c r="AG258" s="112">
        <f t="shared" si="26"/>
        <v>0</v>
      </c>
      <c r="AH258" s="113" t="s">
        <v>1136</v>
      </c>
      <c r="AI258" s="112">
        <v>0</v>
      </c>
      <c r="AJ258" s="113" t="s">
        <v>1136</v>
      </c>
      <c r="AK258" s="114">
        <v>45308</v>
      </c>
      <c r="AL258" s="115" t="s">
        <v>392</v>
      </c>
      <c r="AM258" s="115" t="s">
        <v>393</v>
      </c>
      <c r="AN258" s="22">
        <f t="shared" si="27"/>
        <v>0</v>
      </c>
      <c r="AO258" s="22">
        <f t="shared" si="30"/>
        <v>1</v>
      </c>
      <c r="AP258" s="22">
        <f t="shared" si="31"/>
        <v>0</v>
      </c>
      <c r="AQ258" s="22">
        <f t="shared" si="28"/>
        <v>0</v>
      </c>
      <c r="AR258" s="22">
        <f t="shared" si="32"/>
        <v>0</v>
      </c>
      <c r="AS258" s="21">
        <f t="shared" si="29"/>
        <v>0</v>
      </c>
    </row>
    <row r="259" spans="1:45" ht="45" customHeight="1" x14ac:dyDescent="0.25">
      <c r="A259" s="63">
        <v>253</v>
      </c>
      <c r="B259" s="64">
        <v>1780</v>
      </c>
      <c r="C259" s="74"/>
      <c r="D259" s="74"/>
      <c r="E259" s="73" t="s">
        <v>794</v>
      </c>
      <c r="F259" s="72">
        <v>45078</v>
      </c>
      <c r="G259" s="65" t="s">
        <v>45</v>
      </c>
      <c r="H259" s="65" t="s">
        <v>1443</v>
      </c>
      <c r="I259" s="78" t="s">
        <v>42</v>
      </c>
      <c r="J259" s="75" t="s">
        <v>506</v>
      </c>
      <c r="K259" s="68" t="s">
        <v>59</v>
      </c>
      <c r="L259" s="73" t="s">
        <v>107</v>
      </c>
      <c r="M259" s="73" t="s">
        <v>33</v>
      </c>
      <c r="N259" s="73"/>
      <c r="O259" s="73"/>
      <c r="P259" s="66">
        <v>45196</v>
      </c>
      <c r="Q259" s="73"/>
      <c r="R259" s="76"/>
      <c r="S259" s="76"/>
      <c r="T259" s="73"/>
      <c r="U259" s="74">
        <v>2</v>
      </c>
      <c r="V259" s="70" t="s">
        <v>743</v>
      </c>
      <c r="W259" s="70" t="s">
        <v>697</v>
      </c>
      <c r="X259" s="70" t="s">
        <v>176</v>
      </c>
      <c r="Y259" s="70" t="s">
        <v>176</v>
      </c>
      <c r="Z259" s="65">
        <v>1</v>
      </c>
      <c r="AA259" s="100">
        <v>45139</v>
      </c>
      <c r="AB259" s="100">
        <v>45412</v>
      </c>
      <c r="AC259" s="65" t="s">
        <v>611</v>
      </c>
      <c r="AD259" s="65" t="s">
        <v>64</v>
      </c>
      <c r="AE259" s="93" t="s">
        <v>95</v>
      </c>
      <c r="AF259" s="111" t="str">
        <f t="shared" si="33"/>
        <v>A</v>
      </c>
      <c r="AG259" s="112">
        <f t="shared" si="26"/>
        <v>0</v>
      </c>
      <c r="AH259" s="113" t="s">
        <v>1136</v>
      </c>
      <c r="AI259" s="112">
        <v>0</v>
      </c>
      <c r="AJ259" s="113" t="s">
        <v>1136</v>
      </c>
      <c r="AK259" s="114">
        <v>45308</v>
      </c>
      <c r="AL259" s="115" t="s">
        <v>392</v>
      </c>
      <c r="AM259" s="115" t="s">
        <v>393</v>
      </c>
      <c r="AN259" s="22">
        <f t="shared" si="27"/>
        <v>0</v>
      </c>
      <c r="AO259" s="22">
        <f t="shared" si="30"/>
        <v>1</v>
      </c>
      <c r="AP259" s="22">
        <f t="shared" si="31"/>
        <v>0</v>
      </c>
      <c r="AQ259" s="22">
        <f t="shared" si="28"/>
        <v>0</v>
      </c>
      <c r="AR259" s="22">
        <f t="shared" si="32"/>
        <v>0</v>
      </c>
      <c r="AS259" s="21">
        <f t="shared" si="29"/>
        <v>0</v>
      </c>
    </row>
    <row r="260" spans="1:45" ht="45" customHeight="1" x14ac:dyDescent="0.25">
      <c r="A260" s="71">
        <v>254</v>
      </c>
      <c r="B260" s="64">
        <v>1780</v>
      </c>
      <c r="C260" s="74"/>
      <c r="D260" s="74"/>
      <c r="E260" s="73" t="s">
        <v>794</v>
      </c>
      <c r="F260" s="72">
        <v>45078</v>
      </c>
      <c r="G260" s="65" t="s">
        <v>45</v>
      </c>
      <c r="H260" s="65" t="s">
        <v>1444</v>
      </c>
      <c r="I260" s="78" t="s">
        <v>42</v>
      </c>
      <c r="J260" s="75" t="s">
        <v>506</v>
      </c>
      <c r="K260" s="68" t="s">
        <v>59</v>
      </c>
      <c r="L260" s="73" t="s">
        <v>107</v>
      </c>
      <c r="M260" s="73" t="s">
        <v>33</v>
      </c>
      <c r="N260" s="73"/>
      <c r="O260" s="73"/>
      <c r="P260" s="66">
        <v>45196</v>
      </c>
      <c r="Q260" s="73"/>
      <c r="R260" s="76"/>
      <c r="S260" s="76"/>
      <c r="T260" s="73"/>
      <c r="U260" s="74">
        <v>3</v>
      </c>
      <c r="V260" s="70" t="s">
        <v>743</v>
      </c>
      <c r="W260" s="70" t="s">
        <v>733</v>
      </c>
      <c r="X260" s="70" t="s">
        <v>679</v>
      </c>
      <c r="Y260" s="70" t="s">
        <v>679</v>
      </c>
      <c r="Z260" s="65">
        <v>1</v>
      </c>
      <c r="AA260" s="100">
        <v>45139</v>
      </c>
      <c r="AB260" s="100">
        <v>45443</v>
      </c>
      <c r="AC260" s="65" t="s">
        <v>611</v>
      </c>
      <c r="AD260" s="65" t="s">
        <v>64</v>
      </c>
      <c r="AE260" s="93" t="s">
        <v>95</v>
      </c>
      <c r="AF260" s="111" t="str">
        <f t="shared" si="33"/>
        <v>A</v>
      </c>
      <c r="AG260" s="112">
        <f t="shared" si="26"/>
        <v>0</v>
      </c>
      <c r="AH260" s="113" t="s">
        <v>1136</v>
      </c>
      <c r="AI260" s="112">
        <v>0</v>
      </c>
      <c r="AJ260" s="113" t="s">
        <v>1136</v>
      </c>
      <c r="AK260" s="114">
        <v>45308</v>
      </c>
      <c r="AL260" s="115" t="s">
        <v>392</v>
      </c>
      <c r="AM260" s="115" t="s">
        <v>393</v>
      </c>
      <c r="AN260" s="22">
        <f t="shared" si="27"/>
        <v>0</v>
      </c>
      <c r="AO260" s="22">
        <f t="shared" si="30"/>
        <v>1</v>
      </c>
      <c r="AP260" s="22">
        <f t="shared" si="31"/>
        <v>0</v>
      </c>
      <c r="AQ260" s="22">
        <f t="shared" si="28"/>
        <v>0</v>
      </c>
      <c r="AR260" s="22">
        <f t="shared" si="32"/>
        <v>0</v>
      </c>
      <c r="AS260" s="21">
        <f t="shared" si="29"/>
        <v>0</v>
      </c>
    </row>
    <row r="261" spans="1:45" ht="45" customHeight="1" x14ac:dyDescent="0.25">
      <c r="A261" s="63">
        <v>255</v>
      </c>
      <c r="B261" s="64">
        <v>1781</v>
      </c>
      <c r="C261" s="74"/>
      <c r="D261" s="74"/>
      <c r="E261" s="73" t="s">
        <v>744</v>
      </c>
      <c r="F261" s="72">
        <v>45078</v>
      </c>
      <c r="G261" s="65" t="s">
        <v>45</v>
      </c>
      <c r="H261" s="65" t="s">
        <v>1445</v>
      </c>
      <c r="I261" s="78" t="s">
        <v>42</v>
      </c>
      <c r="J261" s="75" t="s">
        <v>507</v>
      </c>
      <c r="K261" s="68" t="s">
        <v>59</v>
      </c>
      <c r="L261" s="73" t="s">
        <v>107</v>
      </c>
      <c r="M261" s="73" t="s">
        <v>33</v>
      </c>
      <c r="N261" s="73"/>
      <c r="O261" s="73"/>
      <c r="P261" s="66">
        <v>45196</v>
      </c>
      <c r="Q261" s="73"/>
      <c r="R261" s="76"/>
      <c r="S261" s="76"/>
      <c r="T261" s="73"/>
      <c r="U261" s="74">
        <v>1</v>
      </c>
      <c r="V261" s="70" t="s">
        <v>745</v>
      </c>
      <c r="W261" s="70" t="s">
        <v>746</v>
      </c>
      <c r="X261" s="70" t="s">
        <v>747</v>
      </c>
      <c r="Y261" s="70" t="s">
        <v>747</v>
      </c>
      <c r="Z261" s="65">
        <v>1</v>
      </c>
      <c r="AA261" s="100">
        <v>45139</v>
      </c>
      <c r="AB261" s="100">
        <v>45443</v>
      </c>
      <c r="AC261" s="65" t="s">
        <v>611</v>
      </c>
      <c r="AD261" s="65" t="s">
        <v>64</v>
      </c>
      <c r="AE261" s="93" t="s">
        <v>95</v>
      </c>
      <c r="AF261" s="111" t="str">
        <f t="shared" si="33"/>
        <v>A</v>
      </c>
      <c r="AG261" s="112">
        <f t="shared" ref="AG261:AG324" si="34">AI261</f>
        <v>0</v>
      </c>
      <c r="AH261" s="113" t="s">
        <v>1136</v>
      </c>
      <c r="AI261" s="112">
        <v>0</v>
      </c>
      <c r="AJ261" s="113" t="s">
        <v>1136</v>
      </c>
      <c r="AK261" s="114">
        <v>45308</v>
      </c>
      <c r="AL261" s="115" t="s">
        <v>392</v>
      </c>
      <c r="AM261" s="115" t="s">
        <v>393</v>
      </c>
      <c r="AN261" s="22">
        <f t="shared" ref="AN261:AN324" si="35">IF($AA261="",0,(IF($AA261&lt;=$AN$3,IF($AB261&lt;=$AN$3,1,0),0)))</f>
        <v>0</v>
      </c>
      <c r="AO261" s="22">
        <f t="shared" si="30"/>
        <v>1</v>
      </c>
      <c r="AP261" s="22">
        <f t="shared" si="31"/>
        <v>0</v>
      </c>
      <c r="AQ261" s="22">
        <f t="shared" ref="AQ261:AQ324" si="36">IF($AB261="",0,(IF($AF261="A",IF($AB261&lt;=$AN$3,1,0),0)))</f>
        <v>0</v>
      </c>
      <c r="AR261" s="22">
        <f t="shared" si="32"/>
        <v>0</v>
      </c>
      <c r="AS261" s="21">
        <f t="shared" ref="AS261:AS324" si="37">IF($AA261="",1,0)</f>
        <v>0</v>
      </c>
    </row>
    <row r="262" spans="1:45" ht="45" customHeight="1" x14ac:dyDescent="0.25">
      <c r="A262" s="71">
        <v>256</v>
      </c>
      <c r="B262" s="64">
        <v>1782</v>
      </c>
      <c r="C262" s="74"/>
      <c r="D262" s="74"/>
      <c r="E262" s="73" t="s">
        <v>549</v>
      </c>
      <c r="F262" s="72">
        <v>45169</v>
      </c>
      <c r="G262" s="65" t="s">
        <v>101</v>
      </c>
      <c r="H262" s="65"/>
      <c r="I262" s="65" t="s">
        <v>51</v>
      </c>
      <c r="J262" s="75" t="s">
        <v>508</v>
      </c>
      <c r="K262" s="68" t="s">
        <v>59</v>
      </c>
      <c r="L262" s="73"/>
      <c r="M262" s="73" t="s">
        <v>57</v>
      </c>
      <c r="N262" s="73"/>
      <c r="O262" s="73"/>
      <c r="P262" s="66">
        <v>45197</v>
      </c>
      <c r="Q262" s="73"/>
      <c r="R262" s="76"/>
      <c r="S262" s="76"/>
      <c r="T262" s="73"/>
      <c r="U262" s="74"/>
      <c r="V262" s="70"/>
      <c r="W262" s="70" t="s">
        <v>249</v>
      </c>
      <c r="X262" s="70"/>
      <c r="Y262" s="70"/>
      <c r="Z262" s="65"/>
      <c r="AA262" s="100"/>
      <c r="AB262" s="100"/>
      <c r="AC262" s="73" t="s">
        <v>841</v>
      </c>
      <c r="AD262" s="65" t="s">
        <v>40</v>
      </c>
      <c r="AE262" s="94" t="s">
        <v>843</v>
      </c>
      <c r="AF262" s="111" t="str">
        <f t="shared" si="33"/>
        <v>A</v>
      </c>
      <c r="AG262" s="112">
        <f t="shared" si="34"/>
        <v>0</v>
      </c>
      <c r="AH262" s="113" t="s">
        <v>387</v>
      </c>
      <c r="AI262" s="112">
        <v>0</v>
      </c>
      <c r="AJ262" s="113" t="s">
        <v>1244</v>
      </c>
      <c r="AK262" s="114">
        <v>45313</v>
      </c>
      <c r="AL262" s="115"/>
      <c r="AM262" s="115"/>
      <c r="AN262" s="22">
        <f t="shared" si="35"/>
        <v>0</v>
      </c>
      <c r="AO262" s="22">
        <f t="shared" ref="AO262:AO325" si="38">IF($AF262="A",1,0)</f>
        <v>1</v>
      </c>
      <c r="AP262" s="22">
        <f t="shared" ref="AP262:AP325" si="39">IF($AF262="C",1,0)</f>
        <v>0</v>
      </c>
      <c r="AQ262" s="22">
        <f t="shared" si="36"/>
        <v>0</v>
      </c>
      <c r="AR262" s="22">
        <f t="shared" ref="AR262:AR325" si="40">(IF(AND($AN262=1,$AP262=1),1,IF(AND($AN262=0,$AP262=1),1,IF(AND($AN262=1,$AP262=0),1,0))))</f>
        <v>0</v>
      </c>
      <c r="AS262" s="21">
        <f t="shared" si="37"/>
        <v>1</v>
      </c>
    </row>
    <row r="263" spans="1:45" ht="45" customHeight="1" x14ac:dyDescent="0.25">
      <c r="A263" s="63">
        <v>257</v>
      </c>
      <c r="B263" s="64">
        <v>1783</v>
      </c>
      <c r="C263" s="82"/>
      <c r="D263" s="74"/>
      <c r="E263" s="73" t="s">
        <v>546</v>
      </c>
      <c r="F263" s="72">
        <v>45078</v>
      </c>
      <c r="G263" s="65" t="s">
        <v>45</v>
      </c>
      <c r="H263" s="65" t="s">
        <v>1446</v>
      </c>
      <c r="I263" s="78" t="s">
        <v>42</v>
      </c>
      <c r="J263" s="75" t="s">
        <v>509</v>
      </c>
      <c r="K263" s="68" t="s">
        <v>59</v>
      </c>
      <c r="L263" s="73" t="s">
        <v>107</v>
      </c>
      <c r="M263" s="73" t="s">
        <v>33</v>
      </c>
      <c r="N263" s="73"/>
      <c r="O263" s="73"/>
      <c r="P263" s="66">
        <v>45198</v>
      </c>
      <c r="Q263" s="73"/>
      <c r="R263" s="76"/>
      <c r="S263" s="76"/>
      <c r="T263" s="73"/>
      <c r="U263" s="74">
        <v>1</v>
      </c>
      <c r="V263" s="70" t="s">
        <v>803</v>
      </c>
      <c r="W263" s="70" t="s">
        <v>804</v>
      </c>
      <c r="X263" s="70" t="s">
        <v>679</v>
      </c>
      <c r="Y263" s="70" t="s">
        <v>679</v>
      </c>
      <c r="Z263" s="65">
        <v>1</v>
      </c>
      <c r="AA263" s="100">
        <v>45139</v>
      </c>
      <c r="AB263" s="100">
        <v>45443</v>
      </c>
      <c r="AC263" s="65" t="s">
        <v>611</v>
      </c>
      <c r="AD263" s="65" t="s">
        <v>64</v>
      </c>
      <c r="AE263" s="92" t="s">
        <v>94</v>
      </c>
      <c r="AF263" s="111" t="str">
        <f t="shared" si="33"/>
        <v>A</v>
      </c>
      <c r="AG263" s="112">
        <f t="shared" si="34"/>
        <v>0</v>
      </c>
      <c r="AH263" s="113" t="s">
        <v>1249</v>
      </c>
      <c r="AI263" s="112">
        <v>0</v>
      </c>
      <c r="AJ263" s="113" t="s">
        <v>1249</v>
      </c>
      <c r="AK263" s="114">
        <v>45311</v>
      </c>
      <c r="AL263" s="115" t="s">
        <v>109</v>
      </c>
      <c r="AM263" s="115" t="s">
        <v>1250</v>
      </c>
      <c r="AN263" s="22">
        <f t="shared" si="35"/>
        <v>0</v>
      </c>
      <c r="AO263" s="22">
        <f t="shared" si="38"/>
        <v>1</v>
      </c>
      <c r="AP263" s="22">
        <f t="shared" si="39"/>
        <v>0</v>
      </c>
      <c r="AQ263" s="22">
        <f t="shared" si="36"/>
        <v>0</v>
      </c>
      <c r="AR263" s="22">
        <f t="shared" si="40"/>
        <v>0</v>
      </c>
      <c r="AS263" s="21">
        <f t="shared" si="37"/>
        <v>0</v>
      </c>
    </row>
    <row r="264" spans="1:45" ht="45" customHeight="1" x14ac:dyDescent="0.25">
      <c r="A264" s="71">
        <v>258</v>
      </c>
      <c r="B264" s="64">
        <v>1784</v>
      </c>
      <c r="C264" s="74"/>
      <c r="D264" s="74"/>
      <c r="E264" s="73" t="s">
        <v>546</v>
      </c>
      <c r="F264" s="72">
        <v>45078</v>
      </c>
      <c r="G264" s="65" t="s">
        <v>45</v>
      </c>
      <c r="H264" s="65" t="s">
        <v>1447</v>
      </c>
      <c r="I264" s="78" t="s">
        <v>42</v>
      </c>
      <c r="J264" s="75" t="s">
        <v>510</v>
      </c>
      <c r="K264" s="68" t="s">
        <v>59</v>
      </c>
      <c r="L264" s="73" t="s">
        <v>107</v>
      </c>
      <c r="M264" s="73" t="s">
        <v>33</v>
      </c>
      <c r="N264" s="73"/>
      <c r="O264" s="73"/>
      <c r="P264" s="66">
        <v>45198</v>
      </c>
      <c r="Q264" s="73"/>
      <c r="R264" s="76"/>
      <c r="S264" s="76"/>
      <c r="T264" s="73"/>
      <c r="U264" s="74">
        <v>1</v>
      </c>
      <c r="V264" s="70" t="s">
        <v>805</v>
      </c>
      <c r="W264" s="70" t="s">
        <v>806</v>
      </c>
      <c r="X264" s="70" t="s">
        <v>176</v>
      </c>
      <c r="Y264" s="70" t="s">
        <v>176</v>
      </c>
      <c r="Z264" s="65">
        <v>1</v>
      </c>
      <c r="AA264" s="100">
        <v>45139</v>
      </c>
      <c r="AB264" s="100">
        <v>45443</v>
      </c>
      <c r="AC264" s="65" t="s">
        <v>611</v>
      </c>
      <c r="AD264" s="65" t="s">
        <v>64</v>
      </c>
      <c r="AE264" s="92" t="s">
        <v>94</v>
      </c>
      <c r="AF264" s="111" t="str">
        <f t="shared" ref="AF264:AF327" si="41">IF(AI264="N.A.","A",(IF(AI264&lt;100%,"A",(IF(AI264=100%,"C")))))</f>
        <v>C</v>
      </c>
      <c r="AG264" s="112">
        <f t="shared" si="34"/>
        <v>1</v>
      </c>
      <c r="AH264" s="113" t="s">
        <v>1259</v>
      </c>
      <c r="AI264" s="112">
        <v>1</v>
      </c>
      <c r="AJ264" s="113" t="s">
        <v>1260</v>
      </c>
      <c r="AK264" s="114">
        <v>45311</v>
      </c>
      <c r="AL264" s="115" t="s">
        <v>1261</v>
      </c>
      <c r="AM264" s="115" t="s">
        <v>1262</v>
      </c>
      <c r="AN264" s="22">
        <f t="shared" si="35"/>
        <v>0</v>
      </c>
      <c r="AO264" s="22">
        <f t="shared" si="38"/>
        <v>0</v>
      </c>
      <c r="AP264" s="22">
        <f t="shared" si="39"/>
        <v>1</v>
      </c>
      <c r="AQ264" s="22">
        <f t="shared" si="36"/>
        <v>0</v>
      </c>
      <c r="AR264" s="22">
        <f t="shared" si="40"/>
        <v>1</v>
      </c>
      <c r="AS264" s="21">
        <f t="shared" si="37"/>
        <v>0</v>
      </c>
    </row>
    <row r="265" spans="1:45" ht="45" customHeight="1" x14ac:dyDescent="0.25">
      <c r="A265" s="63">
        <v>259</v>
      </c>
      <c r="B265" s="64">
        <v>1784</v>
      </c>
      <c r="C265" s="74"/>
      <c r="D265" s="74"/>
      <c r="E265" s="73" t="s">
        <v>546</v>
      </c>
      <c r="F265" s="72">
        <v>45078</v>
      </c>
      <c r="G265" s="65" t="s">
        <v>45</v>
      </c>
      <c r="H265" s="65" t="s">
        <v>1448</v>
      </c>
      <c r="I265" s="78" t="s">
        <v>42</v>
      </c>
      <c r="J265" s="75" t="s">
        <v>510</v>
      </c>
      <c r="K265" s="68" t="s">
        <v>59</v>
      </c>
      <c r="L265" s="73" t="s">
        <v>107</v>
      </c>
      <c r="M265" s="73" t="s">
        <v>33</v>
      </c>
      <c r="N265" s="73"/>
      <c r="O265" s="73"/>
      <c r="P265" s="66">
        <v>45198</v>
      </c>
      <c r="Q265" s="73"/>
      <c r="R265" s="76"/>
      <c r="S265" s="76"/>
      <c r="T265" s="73"/>
      <c r="U265" s="74">
        <v>2</v>
      </c>
      <c r="V265" s="70" t="s">
        <v>805</v>
      </c>
      <c r="W265" s="70" t="s">
        <v>807</v>
      </c>
      <c r="X265" s="70" t="s">
        <v>679</v>
      </c>
      <c r="Y265" s="70" t="s">
        <v>679</v>
      </c>
      <c r="Z265" s="65">
        <v>1</v>
      </c>
      <c r="AA265" s="100">
        <v>45139</v>
      </c>
      <c r="AB265" s="100">
        <v>45443</v>
      </c>
      <c r="AC265" s="65" t="s">
        <v>611</v>
      </c>
      <c r="AD265" s="65" t="s">
        <v>64</v>
      </c>
      <c r="AE265" s="92" t="s">
        <v>94</v>
      </c>
      <c r="AF265" s="111" t="str">
        <f t="shared" si="41"/>
        <v>A</v>
      </c>
      <c r="AG265" s="112">
        <f t="shared" si="34"/>
        <v>0</v>
      </c>
      <c r="AH265" s="113" t="s">
        <v>1249</v>
      </c>
      <c r="AI265" s="112">
        <v>0</v>
      </c>
      <c r="AJ265" s="113" t="s">
        <v>1249</v>
      </c>
      <c r="AK265" s="114">
        <v>45311</v>
      </c>
      <c r="AL265" s="115" t="s">
        <v>109</v>
      </c>
      <c r="AM265" s="115" t="s">
        <v>1250</v>
      </c>
      <c r="AN265" s="22">
        <f t="shared" si="35"/>
        <v>0</v>
      </c>
      <c r="AO265" s="22">
        <f t="shared" si="38"/>
        <v>1</v>
      </c>
      <c r="AP265" s="22">
        <f t="shared" si="39"/>
        <v>0</v>
      </c>
      <c r="AQ265" s="22">
        <f t="shared" si="36"/>
        <v>0</v>
      </c>
      <c r="AR265" s="22">
        <f t="shared" si="40"/>
        <v>0</v>
      </c>
      <c r="AS265" s="21">
        <f t="shared" si="37"/>
        <v>0</v>
      </c>
    </row>
    <row r="266" spans="1:45" ht="45" customHeight="1" x14ac:dyDescent="0.25">
      <c r="A266" s="71">
        <v>260</v>
      </c>
      <c r="B266" s="64">
        <v>1784</v>
      </c>
      <c r="C266" s="74"/>
      <c r="D266" s="74"/>
      <c r="E266" s="73" t="s">
        <v>546</v>
      </c>
      <c r="F266" s="72">
        <v>45078</v>
      </c>
      <c r="G266" s="65" t="s">
        <v>45</v>
      </c>
      <c r="H266" s="65" t="s">
        <v>1449</v>
      </c>
      <c r="I266" s="78" t="s">
        <v>42</v>
      </c>
      <c r="J266" s="75" t="s">
        <v>510</v>
      </c>
      <c r="K266" s="68" t="s">
        <v>59</v>
      </c>
      <c r="L266" s="73" t="s">
        <v>107</v>
      </c>
      <c r="M266" s="73" t="s">
        <v>33</v>
      </c>
      <c r="N266" s="73"/>
      <c r="O266" s="73"/>
      <c r="P266" s="66">
        <v>45198</v>
      </c>
      <c r="Q266" s="73"/>
      <c r="R266" s="76"/>
      <c r="S266" s="76"/>
      <c r="T266" s="73"/>
      <c r="U266" s="74">
        <v>3</v>
      </c>
      <c r="V266" s="70" t="s">
        <v>805</v>
      </c>
      <c r="W266" s="70" t="s">
        <v>808</v>
      </c>
      <c r="X266" s="70" t="s">
        <v>683</v>
      </c>
      <c r="Y266" s="70" t="s">
        <v>683</v>
      </c>
      <c r="Z266" s="65">
        <v>3</v>
      </c>
      <c r="AA266" s="100">
        <v>45139</v>
      </c>
      <c r="AB266" s="100">
        <v>45443</v>
      </c>
      <c r="AC266" s="65" t="s">
        <v>611</v>
      </c>
      <c r="AD266" s="65" t="s">
        <v>64</v>
      </c>
      <c r="AE266" s="92" t="s">
        <v>94</v>
      </c>
      <c r="AF266" s="111" t="str">
        <f t="shared" si="41"/>
        <v>A</v>
      </c>
      <c r="AG266" s="112">
        <f t="shared" si="34"/>
        <v>0</v>
      </c>
      <c r="AH266" s="113" t="s">
        <v>1249</v>
      </c>
      <c r="AI266" s="112">
        <v>0</v>
      </c>
      <c r="AJ266" s="113" t="s">
        <v>1249</v>
      </c>
      <c r="AK266" s="114">
        <v>45311</v>
      </c>
      <c r="AL266" s="115" t="s">
        <v>109</v>
      </c>
      <c r="AM266" s="115" t="s">
        <v>1250</v>
      </c>
      <c r="AN266" s="22">
        <f t="shared" si="35"/>
        <v>0</v>
      </c>
      <c r="AO266" s="22">
        <f t="shared" si="38"/>
        <v>1</v>
      </c>
      <c r="AP266" s="22">
        <f t="shared" si="39"/>
        <v>0</v>
      </c>
      <c r="AQ266" s="22">
        <f t="shared" si="36"/>
        <v>0</v>
      </c>
      <c r="AR266" s="22">
        <f t="shared" si="40"/>
        <v>0</v>
      </c>
      <c r="AS266" s="21">
        <f t="shared" si="37"/>
        <v>0</v>
      </c>
    </row>
    <row r="267" spans="1:45" ht="45" customHeight="1" x14ac:dyDescent="0.25">
      <c r="A267" s="63">
        <v>261</v>
      </c>
      <c r="B267" s="64">
        <v>1784</v>
      </c>
      <c r="C267" s="74"/>
      <c r="D267" s="74"/>
      <c r="E267" s="73" t="s">
        <v>546</v>
      </c>
      <c r="F267" s="72">
        <v>45078</v>
      </c>
      <c r="G267" s="65" t="s">
        <v>45</v>
      </c>
      <c r="H267" s="65" t="s">
        <v>1450</v>
      </c>
      <c r="I267" s="78" t="s">
        <v>42</v>
      </c>
      <c r="J267" s="75" t="s">
        <v>510</v>
      </c>
      <c r="K267" s="68" t="s">
        <v>59</v>
      </c>
      <c r="L267" s="73" t="s">
        <v>107</v>
      </c>
      <c r="M267" s="73" t="s">
        <v>33</v>
      </c>
      <c r="N267" s="73"/>
      <c r="O267" s="73"/>
      <c r="P267" s="66">
        <v>45198</v>
      </c>
      <c r="Q267" s="73"/>
      <c r="R267" s="76"/>
      <c r="S267" s="76"/>
      <c r="T267" s="73"/>
      <c r="U267" s="74">
        <v>4</v>
      </c>
      <c r="V267" s="70" t="s">
        <v>805</v>
      </c>
      <c r="W267" s="70" t="s">
        <v>809</v>
      </c>
      <c r="X267" s="70" t="s">
        <v>176</v>
      </c>
      <c r="Y267" s="70" t="s">
        <v>176</v>
      </c>
      <c r="Z267" s="65">
        <v>1</v>
      </c>
      <c r="AA267" s="100">
        <v>45139</v>
      </c>
      <c r="AB267" s="100">
        <v>45412</v>
      </c>
      <c r="AC267" s="65" t="s">
        <v>611</v>
      </c>
      <c r="AD267" s="65" t="s">
        <v>64</v>
      </c>
      <c r="AE267" s="92" t="s">
        <v>94</v>
      </c>
      <c r="AF267" s="111" t="str">
        <f t="shared" si="41"/>
        <v>A</v>
      </c>
      <c r="AG267" s="112">
        <f t="shared" si="34"/>
        <v>0</v>
      </c>
      <c r="AH267" s="113" t="s">
        <v>1249</v>
      </c>
      <c r="AI267" s="112">
        <v>0</v>
      </c>
      <c r="AJ267" s="113" t="s">
        <v>1249</v>
      </c>
      <c r="AK267" s="114">
        <v>45311</v>
      </c>
      <c r="AL267" s="115" t="s">
        <v>109</v>
      </c>
      <c r="AM267" s="115" t="s">
        <v>1250</v>
      </c>
      <c r="AN267" s="22">
        <f t="shared" si="35"/>
        <v>0</v>
      </c>
      <c r="AO267" s="22">
        <f t="shared" si="38"/>
        <v>1</v>
      </c>
      <c r="AP267" s="22">
        <f t="shared" si="39"/>
        <v>0</v>
      </c>
      <c r="AQ267" s="22">
        <f t="shared" si="36"/>
        <v>0</v>
      </c>
      <c r="AR267" s="22">
        <f t="shared" si="40"/>
        <v>0</v>
      </c>
      <c r="AS267" s="21">
        <f t="shared" si="37"/>
        <v>0</v>
      </c>
    </row>
    <row r="268" spans="1:45" ht="45" customHeight="1" x14ac:dyDescent="0.25">
      <c r="A268" s="71">
        <v>262</v>
      </c>
      <c r="B268" s="64">
        <v>1784</v>
      </c>
      <c r="C268" s="74"/>
      <c r="D268" s="74"/>
      <c r="E268" s="73" t="s">
        <v>546</v>
      </c>
      <c r="F268" s="72">
        <v>45078</v>
      </c>
      <c r="G268" s="65" t="s">
        <v>45</v>
      </c>
      <c r="H268" s="65" t="s">
        <v>1451</v>
      </c>
      <c r="I268" s="78" t="s">
        <v>42</v>
      </c>
      <c r="J268" s="75" t="s">
        <v>510</v>
      </c>
      <c r="K268" s="68" t="s">
        <v>59</v>
      </c>
      <c r="L268" s="73" t="s">
        <v>107</v>
      </c>
      <c r="M268" s="73" t="s">
        <v>33</v>
      </c>
      <c r="N268" s="73"/>
      <c r="O268" s="73"/>
      <c r="P268" s="66">
        <v>45198</v>
      </c>
      <c r="Q268" s="73"/>
      <c r="R268" s="76"/>
      <c r="S268" s="76"/>
      <c r="T268" s="73"/>
      <c r="U268" s="74">
        <v>5</v>
      </c>
      <c r="V268" s="70" t="s">
        <v>805</v>
      </c>
      <c r="W268" s="70" t="s">
        <v>810</v>
      </c>
      <c r="X268" s="70" t="s">
        <v>679</v>
      </c>
      <c r="Y268" s="70" t="s">
        <v>679</v>
      </c>
      <c r="Z268" s="65">
        <v>1</v>
      </c>
      <c r="AA268" s="100">
        <v>45139</v>
      </c>
      <c r="AB268" s="100">
        <v>45443</v>
      </c>
      <c r="AC268" s="65" t="s">
        <v>611</v>
      </c>
      <c r="AD268" s="65" t="s">
        <v>64</v>
      </c>
      <c r="AE268" s="92" t="s">
        <v>94</v>
      </c>
      <c r="AF268" s="111" t="str">
        <f t="shared" si="41"/>
        <v>A</v>
      </c>
      <c r="AG268" s="112">
        <f t="shared" si="34"/>
        <v>0</v>
      </c>
      <c r="AH268" s="113" t="s">
        <v>1249</v>
      </c>
      <c r="AI268" s="112">
        <v>0</v>
      </c>
      <c r="AJ268" s="113" t="s">
        <v>1249</v>
      </c>
      <c r="AK268" s="114">
        <v>45311</v>
      </c>
      <c r="AL268" s="115" t="s">
        <v>109</v>
      </c>
      <c r="AM268" s="115" t="s">
        <v>1250</v>
      </c>
      <c r="AN268" s="22">
        <f t="shared" si="35"/>
        <v>0</v>
      </c>
      <c r="AO268" s="22">
        <f t="shared" si="38"/>
        <v>1</v>
      </c>
      <c r="AP268" s="22">
        <f t="shared" si="39"/>
        <v>0</v>
      </c>
      <c r="AQ268" s="22">
        <f t="shared" si="36"/>
        <v>0</v>
      </c>
      <c r="AR268" s="22">
        <f t="shared" si="40"/>
        <v>0</v>
      </c>
      <c r="AS268" s="21">
        <f t="shared" si="37"/>
        <v>0</v>
      </c>
    </row>
    <row r="269" spans="1:45" ht="45" customHeight="1" x14ac:dyDescent="0.25">
      <c r="A269" s="63">
        <v>263</v>
      </c>
      <c r="B269" s="64">
        <v>1785</v>
      </c>
      <c r="C269" s="74"/>
      <c r="D269" s="74"/>
      <c r="E269" s="73" t="s">
        <v>546</v>
      </c>
      <c r="F269" s="72">
        <v>45078</v>
      </c>
      <c r="G269" s="65" t="s">
        <v>45</v>
      </c>
      <c r="H269" s="65" t="s">
        <v>1452</v>
      </c>
      <c r="I269" s="78" t="s">
        <v>42</v>
      </c>
      <c r="J269" s="75" t="s">
        <v>511</v>
      </c>
      <c r="K269" s="68" t="s">
        <v>59</v>
      </c>
      <c r="L269" s="73" t="s">
        <v>107</v>
      </c>
      <c r="M269" s="73" t="s">
        <v>33</v>
      </c>
      <c r="N269" s="73"/>
      <c r="O269" s="73"/>
      <c r="P269" s="66">
        <v>45198</v>
      </c>
      <c r="Q269" s="73"/>
      <c r="R269" s="76"/>
      <c r="S269" s="76"/>
      <c r="T269" s="73"/>
      <c r="U269" s="74">
        <v>1</v>
      </c>
      <c r="V269" s="70" t="s">
        <v>811</v>
      </c>
      <c r="W269" s="70" t="s">
        <v>806</v>
      </c>
      <c r="X269" s="70" t="s">
        <v>176</v>
      </c>
      <c r="Y269" s="70" t="s">
        <v>176</v>
      </c>
      <c r="Z269" s="65">
        <v>1</v>
      </c>
      <c r="AA269" s="100">
        <v>45139</v>
      </c>
      <c r="AB269" s="100">
        <v>45443</v>
      </c>
      <c r="AC269" s="65" t="s">
        <v>611</v>
      </c>
      <c r="AD269" s="65" t="s">
        <v>64</v>
      </c>
      <c r="AE269" s="92" t="s">
        <v>156</v>
      </c>
      <c r="AF269" s="111" t="str">
        <f t="shared" si="41"/>
        <v>A</v>
      </c>
      <c r="AG269" s="112">
        <f t="shared" si="34"/>
        <v>0</v>
      </c>
      <c r="AH269" s="113" t="s">
        <v>1174</v>
      </c>
      <c r="AI269" s="112">
        <v>0</v>
      </c>
      <c r="AJ269" s="113" t="s">
        <v>1174</v>
      </c>
      <c r="AK269" s="114">
        <v>45308</v>
      </c>
      <c r="AL269" s="115"/>
      <c r="AM269" s="115"/>
      <c r="AN269" s="22">
        <f t="shared" si="35"/>
        <v>0</v>
      </c>
      <c r="AO269" s="22">
        <f t="shared" si="38"/>
        <v>1</v>
      </c>
      <c r="AP269" s="22">
        <f t="shared" si="39"/>
        <v>0</v>
      </c>
      <c r="AQ269" s="22">
        <f t="shared" si="36"/>
        <v>0</v>
      </c>
      <c r="AR269" s="22">
        <f t="shared" si="40"/>
        <v>0</v>
      </c>
      <c r="AS269" s="21">
        <f t="shared" si="37"/>
        <v>0</v>
      </c>
    </row>
    <row r="270" spans="1:45" ht="45" customHeight="1" x14ac:dyDescent="0.25">
      <c r="A270" s="71">
        <v>264</v>
      </c>
      <c r="B270" s="64">
        <v>1785</v>
      </c>
      <c r="C270" s="74"/>
      <c r="D270" s="74"/>
      <c r="E270" s="73" t="s">
        <v>546</v>
      </c>
      <c r="F270" s="72">
        <v>45078</v>
      </c>
      <c r="G270" s="65" t="s">
        <v>45</v>
      </c>
      <c r="H270" s="65" t="s">
        <v>1453</v>
      </c>
      <c r="I270" s="78" t="s">
        <v>42</v>
      </c>
      <c r="J270" s="75" t="s">
        <v>511</v>
      </c>
      <c r="K270" s="68" t="s">
        <v>59</v>
      </c>
      <c r="L270" s="73" t="s">
        <v>107</v>
      </c>
      <c r="M270" s="73" t="s">
        <v>33</v>
      </c>
      <c r="N270" s="73"/>
      <c r="O270" s="73"/>
      <c r="P270" s="66">
        <v>45198</v>
      </c>
      <c r="Q270" s="73"/>
      <c r="R270" s="76"/>
      <c r="S270" s="76"/>
      <c r="T270" s="73"/>
      <c r="U270" s="74">
        <v>2</v>
      </c>
      <c r="V270" s="70" t="s">
        <v>811</v>
      </c>
      <c r="W270" s="70" t="s">
        <v>807</v>
      </c>
      <c r="X270" s="70" t="s">
        <v>679</v>
      </c>
      <c r="Y270" s="70" t="s">
        <v>679</v>
      </c>
      <c r="Z270" s="65">
        <v>1</v>
      </c>
      <c r="AA270" s="100">
        <v>45139</v>
      </c>
      <c r="AB270" s="100">
        <v>45443</v>
      </c>
      <c r="AC270" s="65" t="s">
        <v>611</v>
      </c>
      <c r="AD270" s="65" t="s">
        <v>64</v>
      </c>
      <c r="AE270" s="92" t="s">
        <v>156</v>
      </c>
      <c r="AF270" s="111" t="str">
        <f t="shared" si="41"/>
        <v>A</v>
      </c>
      <c r="AG270" s="112">
        <f t="shared" si="34"/>
        <v>0</v>
      </c>
      <c r="AH270" s="113" t="s">
        <v>1174</v>
      </c>
      <c r="AI270" s="112">
        <v>0</v>
      </c>
      <c r="AJ270" s="113" t="s">
        <v>1174</v>
      </c>
      <c r="AK270" s="114">
        <v>45308</v>
      </c>
      <c r="AL270" s="115"/>
      <c r="AM270" s="115"/>
      <c r="AN270" s="22">
        <f t="shared" si="35"/>
        <v>0</v>
      </c>
      <c r="AO270" s="22">
        <f t="shared" si="38"/>
        <v>1</v>
      </c>
      <c r="AP270" s="22">
        <f t="shared" si="39"/>
        <v>0</v>
      </c>
      <c r="AQ270" s="22">
        <f t="shared" si="36"/>
        <v>0</v>
      </c>
      <c r="AR270" s="22">
        <f t="shared" si="40"/>
        <v>0</v>
      </c>
      <c r="AS270" s="21">
        <f t="shared" si="37"/>
        <v>0</v>
      </c>
    </row>
    <row r="271" spans="1:45" ht="45" customHeight="1" x14ac:dyDescent="0.25">
      <c r="A271" s="63">
        <v>265</v>
      </c>
      <c r="B271" s="64">
        <v>1785</v>
      </c>
      <c r="C271" s="74"/>
      <c r="D271" s="74"/>
      <c r="E271" s="73" t="s">
        <v>546</v>
      </c>
      <c r="F271" s="72">
        <v>45078</v>
      </c>
      <c r="G271" s="65" t="s">
        <v>45</v>
      </c>
      <c r="H271" s="65" t="s">
        <v>1454</v>
      </c>
      <c r="I271" s="78" t="s">
        <v>42</v>
      </c>
      <c r="J271" s="75" t="s">
        <v>511</v>
      </c>
      <c r="K271" s="68" t="s">
        <v>59</v>
      </c>
      <c r="L271" s="73" t="s">
        <v>107</v>
      </c>
      <c r="M271" s="73" t="s">
        <v>33</v>
      </c>
      <c r="N271" s="73"/>
      <c r="O271" s="73"/>
      <c r="P271" s="66">
        <v>45198</v>
      </c>
      <c r="Q271" s="73"/>
      <c r="R271" s="76"/>
      <c r="S271" s="76"/>
      <c r="T271" s="73"/>
      <c r="U271" s="74">
        <v>3</v>
      </c>
      <c r="V271" s="70" t="s">
        <v>811</v>
      </c>
      <c r="W271" s="70" t="s">
        <v>808</v>
      </c>
      <c r="X271" s="70" t="s">
        <v>683</v>
      </c>
      <c r="Y271" s="70" t="s">
        <v>683</v>
      </c>
      <c r="Z271" s="65">
        <v>3</v>
      </c>
      <c r="AA271" s="100">
        <v>45139</v>
      </c>
      <c r="AB271" s="100">
        <v>45443</v>
      </c>
      <c r="AC271" s="65" t="s">
        <v>611</v>
      </c>
      <c r="AD271" s="65" t="s">
        <v>64</v>
      </c>
      <c r="AE271" s="92" t="s">
        <v>156</v>
      </c>
      <c r="AF271" s="111" t="str">
        <f t="shared" si="41"/>
        <v>A</v>
      </c>
      <c r="AG271" s="112">
        <f t="shared" si="34"/>
        <v>0</v>
      </c>
      <c r="AH271" s="113" t="s">
        <v>1174</v>
      </c>
      <c r="AI271" s="112">
        <v>0</v>
      </c>
      <c r="AJ271" s="113" t="s">
        <v>1174</v>
      </c>
      <c r="AK271" s="114">
        <v>45308</v>
      </c>
      <c r="AL271" s="115"/>
      <c r="AM271" s="115"/>
      <c r="AN271" s="22">
        <f t="shared" si="35"/>
        <v>0</v>
      </c>
      <c r="AO271" s="22">
        <f t="shared" si="38"/>
        <v>1</v>
      </c>
      <c r="AP271" s="22">
        <f t="shared" si="39"/>
        <v>0</v>
      </c>
      <c r="AQ271" s="22">
        <f t="shared" si="36"/>
        <v>0</v>
      </c>
      <c r="AR271" s="22">
        <f t="shared" si="40"/>
        <v>0</v>
      </c>
      <c r="AS271" s="21">
        <f t="shared" si="37"/>
        <v>0</v>
      </c>
    </row>
    <row r="272" spans="1:45" ht="45" customHeight="1" x14ac:dyDescent="0.25">
      <c r="A272" s="71">
        <v>266</v>
      </c>
      <c r="B272" s="64">
        <v>1785</v>
      </c>
      <c r="C272" s="74"/>
      <c r="D272" s="74"/>
      <c r="E272" s="73" t="s">
        <v>546</v>
      </c>
      <c r="F272" s="72">
        <v>45078</v>
      </c>
      <c r="G272" s="65" t="s">
        <v>45</v>
      </c>
      <c r="H272" s="65" t="s">
        <v>1455</v>
      </c>
      <c r="I272" s="78" t="s">
        <v>42</v>
      </c>
      <c r="J272" s="75" t="s">
        <v>511</v>
      </c>
      <c r="K272" s="68" t="s">
        <v>59</v>
      </c>
      <c r="L272" s="73" t="s">
        <v>107</v>
      </c>
      <c r="M272" s="73" t="s">
        <v>33</v>
      </c>
      <c r="N272" s="73"/>
      <c r="O272" s="73"/>
      <c r="P272" s="66">
        <v>45198</v>
      </c>
      <c r="Q272" s="73"/>
      <c r="R272" s="76"/>
      <c r="S272" s="76"/>
      <c r="T272" s="73"/>
      <c r="U272" s="74">
        <v>4</v>
      </c>
      <c r="V272" s="70" t="s">
        <v>811</v>
      </c>
      <c r="W272" s="70" t="s">
        <v>809</v>
      </c>
      <c r="X272" s="70" t="s">
        <v>176</v>
      </c>
      <c r="Y272" s="70" t="s">
        <v>176</v>
      </c>
      <c r="Z272" s="65">
        <v>1</v>
      </c>
      <c r="AA272" s="100">
        <v>45139</v>
      </c>
      <c r="AB272" s="100">
        <v>45412</v>
      </c>
      <c r="AC272" s="65" t="s">
        <v>611</v>
      </c>
      <c r="AD272" s="65" t="s">
        <v>64</v>
      </c>
      <c r="AE272" s="92" t="s">
        <v>156</v>
      </c>
      <c r="AF272" s="111" t="str">
        <f t="shared" si="41"/>
        <v>A</v>
      </c>
      <c r="AG272" s="112">
        <f t="shared" si="34"/>
        <v>0</v>
      </c>
      <c r="AH272" s="113" t="s">
        <v>1174</v>
      </c>
      <c r="AI272" s="112">
        <v>0</v>
      </c>
      <c r="AJ272" s="113" t="s">
        <v>1174</v>
      </c>
      <c r="AK272" s="114">
        <v>45308</v>
      </c>
      <c r="AL272" s="115"/>
      <c r="AM272" s="115"/>
      <c r="AN272" s="22">
        <f t="shared" si="35"/>
        <v>0</v>
      </c>
      <c r="AO272" s="22">
        <f t="shared" si="38"/>
        <v>1</v>
      </c>
      <c r="AP272" s="22">
        <f t="shared" si="39"/>
        <v>0</v>
      </c>
      <c r="AQ272" s="22">
        <f t="shared" si="36"/>
        <v>0</v>
      </c>
      <c r="AR272" s="22">
        <f t="shared" si="40"/>
        <v>0</v>
      </c>
      <c r="AS272" s="21">
        <f t="shared" si="37"/>
        <v>0</v>
      </c>
    </row>
    <row r="273" spans="1:45" ht="45" customHeight="1" x14ac:dyDescent="0.25">
      <c r="A273" s="63">
        <v>267</v>
      </c>
      <c r="B273" s="64">
        <v>1785</v>
      </c>
      <c r="C273" s="74"/>
      <c r="D273" s="74"/>
      <c r="E273" s="73" t="s">
        <v>546</v>
      </c>
      <c r="F273" s="72">
        <v>45078</v>
      </c>
      <c r="G273" s="65" t="s">
        <v>45</v>
      </c>
      <c r="H273" s="65" t="s">
        <v>1456</v>
      </c>
      <c r="I273" s="78" t="s">
        <v>42</v>
      </c>
      <c r="J273" s="75" t="s">
        <v>511</v>
      </c>
      <c r="K273" s="68" t="s">
        <v>59</v>
      </c>
      <c r="L273" s="73" t="s">
        <v>107</v>
      </c>
      <c r="M273" s="73" t="s">
        <v>33</v>
      </c>
      <c r="N273" s="73"/>
      <c r="O273" s="73"/>
      <c r="P273" s="66">
        <v>45198</v>
      </c>
      <c r="Q273" s="73"/>
      <c r="R273" s="76"/>
      <c r="S273" s="76"/>
      <c r="T273" s="73"/>
      <c r="U273" s="74">
        <v>5</v>
      </c>
      <c r="V273" s="70" t="s">
        <v>811</v>
      </c>
      <c r="W273" s="70" t="s">
        <v>810</v>
      </c>
      <c r="X273" s="70" t="s">
        <v>679</v>
      </c>
      <c r="Y273" s="70" t="s">
        <v>679</v>
      </c>
      <c r="Z273" s="65">
        <v>1</v>
      </c>
      <c r="AA273" s="100">
        <v>45139</v>
      </c>
      <c r="AB273" s="100">
        <v>45443</v>
      </c>
      <c r="AC273" s="65" t="s">
        <v>611</v>
      </c>
      <c r="AD273" s="65" t="s">
        <v>64</v>
      </c>
      <c r="AE273" s="92" t="s">
        <v>156</v>
      </c>
      <c r="AF273" s="111" t="str">
        <f t="shared" si="41"/>
        <v>A</v>
      </c>
      <c r="AG273" s="112">
        <f t="shared" si="34"/>
        <v>0</v>
      </c>
      <c r="AH273" s="113" t="s">
        <v>1174</v>
      </c>
      <c r="AI273" s="112">
        <v>0</v>
      </c>
      <c r="AJ273" s="113" t="s">
        <v>1174</v>
      </c>
      <c r="AK273" s="114">
        <v>45308</v>
      </c>
      <c r="AL273" s="115"/>
      <c r="AM273" s="115"/>
      <c r="AN273" s="22">
        <f t="shared" si="35"/>
        <v>0</v>
      </c>
      <c r="AO273" s="22">
        <f t="shared" si="38"/>
        <v>1</v>
      </c>
      <c r="AP273" s="22">
        <f t="shared" si="39"/>
        <v>0</v>
      </c>
      <c r="AQ273" s="22">
        <f t="shared" si="36"/>
        <v>0</v>
      </c>
      <c r="AR273" s="22">
        <f t="shared" si="40"/>
        <v>0</v>
      </c>
      <c r="AS273" s="21">
        <f t="shared" si="37"/>
        <v>0</v>
      </c>
    </row>
    <row r="274" spans="1:45" ht="45" customHeight="1" x14ac:dyDescent="0.25">
      <c r="A274" s="71">
        <v>268</v>
      </c>
      <c r="B274" s="64">
        <v>1786</v>
      </c>
      <c r="C274" s="74"/>
      <c r="D274" s="74"/>
      <c r="E274" s="73" t="s">
        <v>546</v>
      </c>
      <c r="F274" s="72">
        <v>45078</v>
      </c>
      <c r="G274" s="65" t="s">
        <v>45</v>
      </c>
      <c r="H274" s="65" t="s">
        <v>1457</v>
      </c>
      <c r="I274" s="78" t="s">
        <v>42</v>
      </c>
      <c r="J274" s="75" t="s">
        <v>512</v>
      </c>
      <c r="K274" s="68" t="s">
        <v>59</v>
      </c>
      <c r="L274" s="73" t="s">
        <v>107</v>
      </c>
      <c r="M274" s="73" t="s">
        <v>33</v>
      </c>
      <c r="N274" s="73"/>
      <c r="O274" s="73"/>
      <c r="P274" s="66">
        <v>45198</v>
      </c>
      <c r="Q274" s="73"/>
      <c r="R274" s="76"/>
      <c r="S274" s="76"/>
      <c r="T274" s="73"/>
      <c r="U274" s="74">
        <v>1</v>
      </c>
      <c r="V274" s="70" t="s">
        <v>812</v>
      </c>
      <c r="W274" s="70" t="s">
        <v>806</v>
      </c>
      <c r="X274" s="70" t="s">
        <v>176</v>
      </c>
      <c r="Y274" s="70" t="s">
        <v>176</v>
      </c>
      <c r="Z274" s="65">
        <v>1</v>
      </c>
      <c r="AA274" s="100">
        <v>45139</v>
      </c>
      <c r="AB274" s="100">
        <v>45443</v>
      </c>
      <c r="AC274" s="65" t="s">
        <v>611</v>
      </c>
      <c r="AD274" s="65" t="s">
        <v>64</v>
      </c>
      <c r="AE274" s="92" t="s">
        <v>156</v>
      </c>
      <c r="AF274" s="111" t="str">
        <f t="shared" si="41"/>
        <v>A</v>
      </c>
      <c r="AG274" s="112">
        <f t="shared" si="34"/>
        <v>0</v>
      </c>
      <c r="AH274" s="113" t="s">
        <v>1174</v>
      </c>
      <c r="AI274" s="112">
        <v>0</v>
      </c>
      <c r="AJ274" s="113" t="s">
        <v>1174</v>
      </c>
      <c r="AK274" s="114">
        <v>45308</v>
      </c>
      <c r="AL274" s="115"/>
      <c r="AM274" s="115"/>
      <c r="AN274" s="22">
        <f t="shared" si="35"/>
        <v>0</v>
      </c>
      <c r="AO274" s="22">
        <f t="shared" si="38"/>
        <v>1</v>
      </c>
      <c r="AP274" s="22">
        <f t="shared" si="39"/>
        <v>0</v>
      </c>
      <c r="AQ274" s="22">
        <f t="shared" si="36"/>
        <v>0</v>
      </c>
      <c r="AR274" s="22">
        <f t="shared" si="40"/>
        <v>0</v>
      </c>
      <c r="AS274" s="21">
        <f t="shared" si="37"/>
        <v>0</v>
      </c>
    </row>
    <row r="275" spans="1:45" ht="45" customHeight="1" x14ac:dyDescent="0.25">
      <c r="A275" s="63">
        <v>269</v>
      </c>
      <c r="B275" s="64">
        <v>1786</v>
      </c>
      <c r="C275" s="74"/>
      <c r="D275" s="74"/>
      <c r="E275" s="73" t="s">
        <v>546</v>
      </c>
      <c r="F275" s="72">
        <v>45078</v>
      </c>
      <c r="G275" s="65" t="s">
        <v>45</v>
      </c>
      <c r="H275" s="65" t="s">
        <v>1458</v>
      </c>
      <c r="I275" s="78" t="s">
        <v>42</v>
      </c>
      <c r="J275" s="75" t="s">
        <v>512</v>
      </c>
      <c r="K275" s="68" t="s">
        <v>59</v>
      </c>
      <c r="L275" s="73" t="s">
        <v>107</v>
      </c>
      <c r="M275" s="73" t="s">
        <v>33</v>
      </c>
      <c r="N275" s="73"/>
      <c r="O275" s="73"/>
      <c r="P275" s="66">
        <v>45198</v>
      </c>
      <c r="Q275" s="73"/>
      <c r="R275" s="76"/>
      <c r="S275" s="76"/>
      <c r="T275" s="73"/>
      <c r="U275" s="74">
        <v>2</v>
      </c>
      <c r="V275" s="70" t="s">
        <v>812</v>
      </c>
      <c r="W275" s="70" t="s">
        <v>807</v>
      </c>
      <c r="X275" s="70" t="s">
        <v>679</v>
      </c>
      <c r="Y275" s="70" t="s">
        <v>679</v>
      </c>
      <c r="Z275" s="65">
        <v>1</v>
      </c>
      <c r="AA275" s="100">
        <v>45139</v>
      </c>
      <c r="AB275" s="100">
        <v>45443</v>
      </c>
      <c r="AC275" s="65" t="s">
        <v>611</v>
      </c>
      <c r="AD275" s="65" t="s">
        <v>64</v>
      </c>
      <c r="AE275" s="92" t="s">
        <v>156</v>
      </c>
      <c r="AF275" s="111" t="str">
        <f t="shared" si="41"/>
        <v>A</v>
      </c>
      <c r="AG275" s="112">
        <f t="shared" si="34"/>
        <v>0</v>
      </c>
      <c r="AH275" s="113" t="s">
        <v>1174</v>
      </c>
      <c r="AI275" s="112">
        <v>0</v>
      </c>
      <c r="AJ275" s="113" t="s">
        <v>1174</v>
      </c>
      <c r="AK275" s="114">
        <v>45308</v>
      </c>
      <c r="AL275" s="115"/>
      <c r="AM275" s="115"/>
      <c r="AN275" s="22">
        <f t="shared" si="35"/>
        <v>0</v>
      </c>
      <c r="AO275" s="22">
        <f t="shared" si="38"/>
        <v>1</v>
      </c>
      <c r="AP275" s="22">
        <f t="shared" si="39"/>
        <v>0</v>
      </c>
      <c r="AQ275" s="22">
        <f t="shared" si="36"/>
        <v>0</v>
      </c>
      <c r="AR275" s="22">
        <f t="shared" si="40"/>
        <v>0</v>
      </c>
      <c r="AS275" s="21">
        <f t="shared" si="37"/>
        <v>0</v>
      </c>
    </row>
    <row r="276" spans="1:45" ht="45" customHeight="1" x14ac:dyDescent="0.25">
      <c r="A276" s="71">
        <v>270</v>
      </c>
      <c r="B276" s="64">
        <v>1786</v>
      </c>
      <c r="C276" s="74"/>
      <c r="D276" s="74"/>
      <c r="E276" s="73" t="s">
        <v>546</v>
      </c>
      <c r="F276" s="72">
        <v>45078</v>
      </c>
      <c r="G276" s="65" t="s">
        <v>45</v>
      </c>
      <c r="H276" s="65" t="s">
        <v>1459</v>
      </c>
      <c r="I276" s="78" t="s">
        <v>42</v>
      </c>
      <c r="J276" s="75" t="s">
        <v>512</v>
      </c>
      <c r="K276" s="68" t="s">
        <v>59</v>
      </c>
      <c r="L276" s="73" t="s">
        <v>107</v>
      </c>
      <c r="M276" s="73" t="s">
        <v>33</v>
      </c>
      <c r="N276" s="73"/>
      <c r="O276" s="73"/>
      <c r="P276" s="66">
        <v>45198</v>
      </c>
      <c r="Q276" s="73"/>
      <c r="R276" s="76"/>
      <c r="S276" s="76"/>
      <c r="T276" s="73"/>
      <c r="U276" s="74">
        <v>3</v>
      </c>
      <c r="V276" s="70" t="s">
        <v>812</v>
      </c>
      <c r="W276" s="70" t="s">
        <v>808</v>
      </c>
      <c r="X276" s="70" t="s">
        <v>683</v>
      </c>
      <c r="Y276" s="70" t="s">
        <v>683</v>
      </c>
      <c r="Z276" s="65">
        <v>3</v>
      </c>
      <c r="AA276" s="100">
        <v>45139</v>
      </c>
      <c r="AB276" s="100">
        <v>45443</v>
      </c>
      <c r="AC276" s="65" t="s">
        <v>611</v>
      </c>
      <c r="AD276" s="65" t="s">
        <v>64</v>
      </c>
      <c r="AE276" s="92" t="s">
        <v>156</v>
      </c>
      <c r="AF276" s="111" t="str">
        <f t="shared" si="41"/>
        <v>A</v>
      </c>
      <c r="AG276" s="112">
        <f t="shared" si="34"/>
        <v>0</v>
      </c>
      <c r="AH276" s="113" t="s">
        <v>1174</v>
      </c>
      <c r="AI276" s="112">
        <v>0</v>
      </c>
      <c r="AJ276" s="113" t="s">
        <v>1174</v>
      </c>
      <c r="AK276" s="114">
        <v>45308</v>
      </c>
      <c r="AL276" s="115"/>
      <c r="AM276" s="115"/>
      <c r="AN276" s="22">
        <f t="shared" si="35"/>
        <v>0</v>
      </c>
      <c r="AO276" s="22">
        <f t="shared" si="38"/>
        <v>1</v>
      </c>
      <c r="AP276" s="22">
        <f t="shared" si="39"/>
        <v>0</v>
      </c>
      <c r="AQ276" s="22">
        <f t="shared" si="36"/>
        <v>0</v>
      </c>
      <c r="AR276" s="22">
        <f t="shared" si="40"/>
        <v>0</v>
      </c>
      <c r="AS276" s="21">
        <f t="shared" si="37"/>
        <v>0</v>
      </c>
    </row>
    <row r="277" spans="1:45" ht="45" customHeight="1" x14ac:dyDescent="0.25">
      <c r="A277" s="63">
        <v>271</v>
      </c>
      <c r="B277" s="64">
        <v>1786</v>
      </c>
      <c r="C277" s="74"/>
      <c r="D277" s="74"/>
      <c r="E277" s="73" t="s">
        <v>546</v>
      </c>
      <c r="F277" s="72">
        <v>45078</v>
      </c>
      <c r="G277" s="65" t="s">
        <v>45</v>
      </c>
      <c r="H277" s="65" t="s">
        <v>1460</v>
      </c>
      <c r="I277" s="78" t="s">
        <v>42</v>
      </c>
      <c r="J277" s="75" t="s">
        <v>512</v>
      </c>
      <c r="K277" s="68" t="s">
        <v>59</v>
      </c>
      <c r="L277" s="73" t="s">
        <v>107</v>
      </c>
      <c r="M277" s="73" t="s">
        <v>33</v>
      </c>
      <c r="N277" s="73"/>
      <c r="O277" s="73"/>
      <c r="P277" s="66">
        <v>45198</v>
      </c>
      <c r="Q277" s="73"/>
      <c r="R277" s="76"/>
      <c r="S277" s="76"/>
      <c r="T277" s="73"/>
      <c r="U277" s="74">
        <v>4</v>
      </c>
      <c r="V277" s="70" t="s">
        <v>812</v>
      </c>
      <c r="W277" s="70" t="s">
        <v>809</v>
      </c>
      <c r="X277" s="70" t="s">
        <v>176</v>
      </c>
      <c r="Y277" s="70" t="s">
        <v>176</v>
      </c>
      <c r="Z277" s="65">
        <v>1</v>
      </c>
      <c r="AA277" s="100">
        <v>45139</v>
      </c>
      <c r="AB277" s="100">
        <v>45412</v>
      </c>
      <c r="AC277" s="65" t="s">
        <v>611</v>
      </c>
      <c r="AD277" s="65" t="s">
        <v>64</v>
      </c>
      <c r="AE277" s="92" t="s">
        <v>156</v>
      </c>
      <c r="AF277" s="111" t="str">
        <f t="shared" si="41"/>
        <v>A</v>
      </c>
      <c r="AG277" s="112">
        <f t="shared" si="34"/>
        <v>0</v>
      </c>
      <c r="AH277" s="113" t="s">
        <v>1174</v>
      </c>
      <c r="AI277" s="112">
        <v>0</v>
      </c>
      <c r="AJ277" s="113" t="s">
        <v>1174</v>
      </c>
      <c r="AK277" s="114">
        <v>45308</v>
      </c>
      <c r="AL277" s="115"/>
      <c r="AM277" s="115"/>
      <c r="AN277" s="22">
        <f t="shared" si="35"/>
        <v>0</v>
      </c>
      <c r="AO277" s="22">
        <f t="shared" si="38"/>
        <v>1</v>
      </c>
      <c r="AP277" s="22">
        <f t="shared" si="39"/>
        <v>0</v>
      </c>
      <c r="AQ277" s="22">
        <f t="shared" si="36"/>
        <v>0</v>
      </c>
      <c r="AR277" s="22">
        <f t="shared" si="40"/>
        <v>0</v>
      </c>
      <c r="AS277" s="21">
        <f t="shared" si="37"/>
        <v>0</v>
      </c>
    </row>
    <row r="278" spans="1:45" ht="45" customHeight="1" x14ac:dyDescent="0.25">
      <c r="A278" s="71">
        <v>272</v>
      </c>
      <c r="B278" s="64">
        <v>1786</v>
      </c>
      <c r="C278" s="74"/>
      <c r="D278" s="74"/>
      <c r="E278" s="73" t="s">
        <v>546</v>
      </c>
      <c r="F278" s="72">
        <v>45078</v>
      </c>
      <c r="G278" s="65" t="s">
        <v>45</v>
      </c>
      <c r="H278" s="65" t="s">
        <v>1461</v>
      </c>
      <c r="I278" s="78" t="s">
        <v>42</v>
      </c>
      <c r="J278" s="75" t="s">
        <v>512</v>
      </c>
      <c r="K278" s="68" t="s">
        <v>59</v>
      </c>
      <c r="L278" s="73" t="s">
        <v>107</v>
      </c>
      <c r="M278" s="73" t="s">
        <v>33</v>
      </c>
      <c r="N278" s="73"/>
      <c r="O278" s="73"/>
      <c r="P278" s="66">
        <v>45198</v>
      </c>
      <c r="Q278" s="73"/>
      <c r="R278" s="76"/>
      <c r="S278" s="76"/>
      <c r="T278" s="73"/>
      <c r="U278" s="74">
        <v>5</v>
      </c>
      <c r="V278" s="70" t="s">
        <v>812</v>
      </c>
      <c r="W278" s="70" t="s">
        <v>810</v>
      </c>
      <c r="X278" s="70" t="s">
        <v>679</v>
      </c>
      <c r="Y278" s="70" t="s">
        <v>679</v>
      </c>
      <c r="Z278" s="65">
        <v>1</v>
      </c>
      <c r="AA278" s="100">
        <v>45139</v>
      </c>
      <c r="AB278" s="100">
        <v>45443</v>
      </c>
      <c r="AC278" s="65" t="s">
        <v>611</v>
      </c>
      <c r="AD278" s="65" t="s">
        <v>64</v>
      </c>
      <c r="AE278" s="92" t="s">
        <v>156</v>
      </c>
      <c r="AF278" s="111" t="str">
        <f t="shared" si="41"/>
        <v>A</v>
      </c>
      <c r="AG278" s="112">
        <f t="shared" si="34"/>
        <v>0</v>
      </c>
      <c r="AH278" s="113" t="s">
        <v>1174</v>
      </c>
      <c r="AI278" s="112">
        <v>0</v>
      </c>
      <c r="AJ278" s="113" t="s">
        <v>1174</v>
      </c>
      <c r="AK278" s="114">
        <v>45308</v>
      </c>
      <c r="AL278" s="115"/>
      <c r="AM278" s="115"/>
      <c r="AN278" s="22">
        <f t="shared" si="35"/>
        <v>0</v>
      </c>
      <c r="AO278" s="22">
        <f t="shared" si="38"/>
        <v>1</v>
      </c>
      <c r="AP278" s="22">
        <f t="shared" si="39"/>
        <v>0</v>
      </c>
      <c r="AQ278" s="22">
        <f t="shared" si="36"/>
        <v>0</v>
      </c>
      <c r="AR278" s="22">
        <f t="shared" si="40"/>
        <v>0</v>
      </c>
      <c r="AS278" s="21">
        <f t="shared" si="37"/>
        <v>0</v>
      </c>
    </row>
    <row r="279" spans="1:45" ht="45" customHeight="1" x14ac:dyDescent="0.25">
      <c r="A279" s="63">
        <v>273</v>
      </c>
      <c r="B279" s="64">
        <v>1787</v>
      </c>
      <c r="C279" s="74"/>
      <c r="D279" s="74"/>
      <c r="E279" s="73" t="s">
        <v>546</v>
      </c>
      <c r="F279" s="72">
        <v>45078</v>
      </c>
      <c r="G279" s="65" t="s">
        <v>45</v>
      </c>
      <c r="H279" s="65" t="s">
        <v>1462</v>
      </c>
      <c r="I279" s="78" t="s">
        <v>42</v>
      </c>
      <c r="J279" s="75" t="s">
        <v>513</v>
      </c>
      <c r="K279" s="68" t="s">
        <v>59</v>
      </c>
      <c r="L279" s="73" t="s">
        <v>107</v>
      </c>
      <c r="M279" s="73" t="s">
        <v>33</v>
      </c>
      <c r="N279" s="73"/>
      <c r="O279" s="73"/>
      <c r="P279" s="66">
        <v>45198</v>
      </c>
      <c r="Q279" s="73"/>
      <c r="R279" s="76"/>
      <c r="S279" s="76"/>
      <c r="T279" s="73"/>
      <c r="U279" s="74">
        <v>1</v>
      </c>
      <c r="V279" s="70" t="s">
        <v>813</v>
      </c>
      <c r="W279" s="70" t="s">
        <v>806</v>
      </c>
      <c r="X279" s="70" t="s">
        <v>176</v>
      </c>
      <c r="Y279" s="70" t="s">
        <v>176</v>
      </c>
      <c r="Z279" s="65">
        <v>1</v>
      </c>
      <c r="AA279" s="100">
        <v>45139</v>
      </c>
      <c r="AB279" s="100">
        <v>45443</v>
      </c>
      <c r="AC279" s="65" t="s">
        <v>611</v>
      </c>
      <c r="AD279" s="65" t="s">
        <v>64</v>
      </c>
      <c r="AE279" s="92" t="s">
        <v>156</v>
      </c>
      <c r="AF279" s="111" t="str">
        <f t="shared" si="41"/>
        <v>A</v>
      </c>
      <c r="AG279" s="112">
        <f t="shared" si="34"/>
        <v>0</v>
      </c>
      <c r="AH279" s="113" t="s">
        <v>1174</v>
      </c>
      <c r="AI279" s="112">
        <v>0</v>
      </c>
      <c r="AJ279" s="113" t="s">
        <v>1174</v>
      </c>
      <c r="AK279" s="114">
        <v>45308</v>
      </c>
      <c r="AL279" s="115"/>
      <c r="AM279" s="115"/>
      <c r="AN279" s="22">
        <f t="shared" si="35"/>
        <v>0</v>
      </c>
      <c r="AO279" s="22">
        <f t="shared" si="38"/>
        <v>1</v>
      </c>
      <c r="AP279" s="22">
        <f t="shared" si="39"/>
        <v>0</v>
      </c>
      <c r="AQ279" s="22">
        <f t="shared" si="36"/>
        <v>0</v>
      </c>
      <c r="AR279" s="22">
        <f t="shared" si="40"/>
        <v>0</v>
      </c>
      <c r="AS279" s="21">
        <f t="shared" si="37"/>
        <v>0</v>
      </c>
    </row>
    <row r="280" spans="1:45" ht="45" customHeight="1" x14ac:dyDescent="0.25">
      <c r="A280" s="71">
        <v>274</v>
      </c>
      <c r="B280" s="64">
        <v>1787</v>
      </c>
      <c r="C280" s="74"/>
      <c r="D280" s="74"/>
      <c r="E280" s="73" t="s">
        <v>546</v>
      </c>
      <c r="F280" s="72">
        <v>45078</v>
      </c>
      <c r="G280" s="65" t="s">
        <v>45</v>
      </c>
      <c r="H280" s="65" t="s">
        <v>1463</v>
      </c>
      <c r="I280" s="78" t="s">
        <v>42</v>
      </c>
      <c r="J280" s="75" t="s">
        <v>513</v>
      </c>
      <c r="K280" s="68" t="s">
        <v>59</v>
      </c>
      <c r="L280" s="73" t="s">
        <v>107</v>
      </c>
      <c r="M280" s="73" t="s">
        <v>33</v>
      </c>
      <c r="N280" s="73"/>
      <c r="O280" s="73"/>
      <c r="P280" s="66">
        <v>45198</v>
      </c>
      <c r="Q280" s="73"/>
      <c r="R280" s="76"/>
      <c r="S280" s="76"/>
      <c r="T280" s="73"/>
      <c r="U280" s="74">
        <v>2</v>
      </c>
      <c r="V280" s="70" t="s">
        <v>813</v>
      </c>
      <c r="W280" s="70" t="s">
        <v>807</v>
      </c>
      <c r="X280" s="70" t="s">
        <v>679</v>
      </c>
      <c r="Y280" s="70" t="s">
        <v>679</v>
      </c>
      <c r="Z280" s="65">
        <v>1</v>
      </c>
      <c r="AA280" s="100">
        <v>45139</v>
      </c>
      <c r="AB280" s="100">
        <v>45443</v>
      </c>
      <c r="AC280" s="65" t="s">
        <v>611</v>
      </c>
      <c r="AD280" s="65" t="s">
        <v>64</v>
      </c>
      <c r="AE280" s="92" t="s">
        <v>156</v>
      </c>
      <c r="AF280" s="111" t="str">
        <f t="shared" si="41"/>
        <v>A</v>
      </c>
      <c r="AG280" s="112">
        <f t="shared" si="34"/>
        <v>0</v>
      </c>
      <c r="AH280" s="113" t="s">
        <v>1174</v>
      </c>
      <c r="AI280" s="112">
        <v>0</v>
      </c>
      <c r="AJ280" s="113" t="s">
        <v>1174</v>
      </c>
      <c r="AK280" s="114">
        <v>45308</v>
      </c>
      <c r="AL280" s="115"/>
      <c r="AM280" s="115"/>
      <c r="AN280" s="22">
        <f t="shared" si="35"/>
        <v>0</v>
      </c>
      <c r="AO280" s="22">
        <f t="shared" si="38"/>
        <v>1</v>
      </c>
      <c r="AP280" s="22">
        <f t="shared" si="39"/>
        <v>0</v>
      </c>
      <c r="AQ280" s="22">
        <f t="shared" si="36"/>
        <v>0</v>
      </c>
      <c r="AR280" s="22">
        <f t="shared" si="40"/>
        <v>0</v>
      </c>
      <c r="AS280" s="21">
        <f t="shared" si="37"/>
        <v>0</v>
      </c>
    </row>
    <row r="281" spans="1:45" ht="45" customHeight="1" x14ac:dyDescent="0.25">
      <c r="A281" s="63">
        <v>275</v>
      </c>
      <c r="B281" s="64">
        <v>1787</v>
      </c>
      <c r="C281" s="74"/>
      <c r="D281" s="74"/>
      <c r="E281" s="73" t="s">
        <v>546</v>
      </c>
      <c r="F281" s="72">
        <v>45078</v>
      </c>
      <c r="G281" s="65" t="s">
        <v>45</v>
      </c>
      <c r="H281" s="65" t="s">
        <v>1464</v>
      </c>
      <c r="I281" s="78" t="s">
        <v>42</v>
      </c>
      <c r="J281" s="75" t="s">
        <v>513</v>
      </c>
      <c r="K281" s="68" t="s">
        <v>59</v>
      </c>
      <c r="L281" s="73" t="s">
        <v>107</v>
      </c>
      <c r="M281" s="73" t="s">
        <v>33</v>
      </c>
      <c r="N281" s="73"/>
      <c r="O281" s="73"/>
      <c r="P281" s="66">
        <v>45198</v>
      </c>
      <c r="Q281" s="73"/>
      <c r="R281" s="76"/>
      <c r="S281" s="76"/>
      <c r="T281" s="73"/>
      <c r="U281" s="74">
        <v>3</v>
      </c>
      <c r="V281" s="70" t="s">
        <v>813</v>
      </c>
      <c r="W281" s="70" t="s">
        <v>808</v>
      </c>
      <c r="X281" s="70" t="s">
        <v>683</v>
      </c>
      <c r="Y281" s="70" t="s">
        <v>683</v>
      </c>
      <c r="Z281" s="65">
        <v>3</v>
      </c>
      <c r="AA281" s="100">
        <v>45139</v>
      </c>
      <c r="AB281" s="100">
        <v>45443</v>
      </c>
      <c r="AC281" s="65" t="s">
        <v>611</v>
      </c>
      <c r="AD281" s="65" t="s">
        <v>64</v>
      </c>
      <c r="AE281" s="92" t="s">
        <v>156</v>
      </c>
      <c r="AF281" s="111" t="str">
        <f t="shared" si="41"/>
        <v>A</v>
      </c>
      <c r="AG281" s="112">
        <f t="shared" si="34"/>
        <v>0</v>
      </c>
      <c r="AH281" s="113" t="s">
        <v>1174</v>
      </c>
      <c r="AI281" s="112">
        <v>0</v>
      </c>
      <c r="AJ281" s="113" t="s">
        <v>1174</v>
      </c>
      <c r="AK281" s="114">
        <v>45308</v>
      </c>
      <c r="AL281" s="115"/>
      <c r="AM281" s="115"/>
      <c r="AN281" s="22">
        <f t="shared" si="35"/>
        <v>0</v>
      </c>
      <c r="AO281" s="22">
        <f t="shared" si="38"/>
        <v>1</v>
      </c>
      <c r="AP281" s="22">
        <f t="shared" si="39"/>
        <v>0</v>
      </c>
      <c r="AQ281" s="22">
        <f t="shared" si="36"/>
        <v>0</v>
      </c>
      <c r="AR281" s="22">
        <f t="shared" si="40"/>
        <v>0</v>
      </c>
      <c r="AS281" s="21">
        <f t="shared" si="37"/>
        <v>0</v>
      </c>
    </row>
    <row r="282" spans="1:45" ht="45" customHeight="1" x14ac:dyDescent="0.25">
      <c r="A282" s="71">
        <v>276</v>
      </c>
      <c r="B282" s="64">
        <v>1787</v>
      </c>
      <c r="C282" s="74"/>
      <c r="D282" s="74"/>
      <c r="E282" s="73" t="s">
        <v>546</v>
      </c>
      <c r="F282" s="72">
        <v>45078</v>
      </c>
      <c r="G282" s="65" t="s">
        <v>45</v>
      </c>
      <c r="H282" s="65" t="s">
        <v>1465</v>
      </c>
      <c r="I282" s="78" t="s">
        <v>42</v>
      </c>
      <c r="J282" s="75" t="s">
        <v>513</v>
      </c>
      <c r="K282" s="68" t="s">
        <v>59</v>
      </c>
      <c r="L282" s="73" t="s">
        <v>107</v>
      </c>
      <c r="M282" s="73" t="s">
        <v>33</v>
      </c>
      <c r="N282" s="73"/>
      <c r="O282" s="73"/>
      <c r="P282" s="66">
        <v>45198</v>
      </c>
      <c r="Q282" s="73"/>
      <c r="R282" s="76"/>
      <c r="S282" s="76"/>
      <c r="T282" s="73"/>
      <c r="U282" s="74">
        <v>4</v>
      </c>
      <c r="V282" s="70" t="s">
        <v>813</v>
      </c>
      <c r="W282" s="70" t="s">
        <v>809</v>
      </c>
      <c r="X282" s="70" t="s">
        <v>176</v>
      </c>
      <c r="Y282" s="70" t="s">
        <v>176</v>
      </c>
      <c r="Z282" s="65">
        <v>1</v>
      </c>
      <c r="AA282" s="100">
        <v>45139</v>
      </c>
      <c r="AB282" s="100">
        <v>45412</v>
      </c>
      <c r="AC282" s="65" t="s">
        <v>611</v>
      </c>
      <c r="AD282" s="65" t="s">
        <v>64</v>
      </c>
      <c r="AE282" s="92" t="s">
        <v>156</v>
      </c>
      <c r="AF282" s="111" t="str">
        <f t="shared" si="41"/>
        <v>A</v>
      </c>
      <c r="AG282" s="112">
        <f t="shared" si="34"/>
        <v>0</v>
      </c>
      <c r="AH282" s="113" t="s">
        <v>1174</v>
      </c>
      <c r="AI282" s="112">
        <v>0</v>
      </c>
      <c r="AJ282" s="113" t="s">
        <v>1174</v>
      </c>
      <c r="AK282" s="114">
        <v>45308</v>
      </c>
      <c r="AL282" s="115"/>
      <c r="AM282" s="115"/>
      <c r="AN282" s="22">
        <f t="shared" si="35"/>
        <v>0</v>
      </c>
      <c r="AO282" s="22">
        <f t="shared" si="38"/>
        <v>1</v>
      </c>
      <c r="AP282" s="22">
        <f t="shared" si="39"/>
        <v>0</v>
      </c>
      <c r="AQ282" s="22">
        <f t="shared" si="36"/>
        <v>0</v>
      </c>
      <c r="AR282" s="22">
        <f t="shared" si="40"/>
        <v>0</v>
      </c>
      <c r="AS282" s="21">
        <f t="shared" si="37"/>
        <v>0</v>
      </c>
    </row>
    <row r="283" spans="1:45" ht="45" customHeight="1" x14ac:dyDescent="0.25">
      <c r="A283" s="63">
        <v>277</v>
      </c>
      <c r="B283" s="64">
        <v>1787</v>
      </c>
      <c r="C283" s="74"/>
      <c r="D283" s="74"/>
      <c r="E283" s="73" t="s">
        <v>546</v>
      </c>
      <c r="F283" s="72">
        <v>45078</v>
      </c>
      <c r="G283" s="65" t="s">
        <v>45</v>
      </c>
      <c r="H283" s="65" t="s">
        <v>1466</v>
      </c>
      <c r="I283" s="78" t="s">
        <v>42</v>
      </c>
      <c r="J283" s="75" t="s">
        <v>513</v>
      </c>
      <c r="K283" s="68" t="s">
        <v>59</v>
      </c>
      <c r="L283" s="73" t="s">
        <v>107</v>
      </c>
      <c r="M283" s="73" t="s">
        <v>33</v>
      </c>
      <c r="N283" s="73"/>
      <c r="O283" s="73"/>
      <c r="P283" s="66">
        <v>45198</v>
      </c>
      <c r="Q283" s="73"/>
      <c r="R283" s="76"/>
      <c r="S283" s="76"/>
      <c r="T283" s="73"/>
      <c r="U283" s="74">
        <v>5</v>
      </c>
      <c r="V283" s="70" t="s">
        <v>813</v>
      </c>
      <c r="W283" s="70" t="s">
        <v>810</v>
      </c>
      <c r="X283" s="70" t="s">
        <v>679</v>
      </c>
      <c r="Y283" s="70" t="s">
        <v>679</v>
      </c>
      <c r="Z283" s="65">
        <v>1</v>
      </c>
      <c r="AA283" s="100">
        <v>45139</v>
      </c>
      <c r="AB283" s="100">
        <v>45443</v>
      </c>
      <c r="AC283" s="65" t="s">
        <v>611</v>
      </c>
      <c r="AD283" s="65" t="s">
        <v>64</v>
      </c>
      <c r="AE283" s="92" t="s">
        <v>156</v>
      </c>
      <c r="AF283" s="111" t="str">
        <f t="shared" si="41"/>
        <v>A</v>
      </c>
      <c r="AG283" s="112">
        <f t="shared" si="34"/>
        <v>0</v>
      </c>
      <c r="AH283" s="113" t="s">
        <v>1174</v>
      </c>
      <c r="AI283" s="112">
        <v>0</v>
      </c>
      <c r="AJ283" s="113" t="s">
        <v>1174</v>
      </c>
      <c r="AK283" s="114">
        <v>45308</v>
      </c>
      <c r="AL283" s="115"/>
      <c r="AM283" s="115"/>
      <c r="AN283" s="22">
        <f t="shared" si="35"/>
        <v>0</v>
      </c>
      <c r="AO283" s="22">
        <f t="shared" si="38"/>
        <v>1</v>
      </c>
      <c r="AP283" s="22">
        <f t="shared" si="39"/>
        <v>0</v>
      </c>
      <c r="AQ283" s="22">
        <f t="shared" si="36"/>
        <v>0</v>
      </c>
      <c r="AR283" s="22">
        <f t="shared" si="40"/>
        <v>0</v>
      </c>
      <c r="AS283" s="21">
        <f t="shared" si="37"/>
        <v>0</v>
      </c>
    </row>
    <row r="284" spans="1:45" ht="45" customHeight="1" x14ac:dyDescent="0.25">
      <c r="A284" s="71">
        <v>278</v>
      </c>
      <c r="B284" s="64">
        <v>1788</v>
      </c>
      <c r="C284" s="74"/>
      <c r="D284" s="74"/>
      <c r="E284" s="73" t="s">
        <v>546</v>
      </c>
      <c r="F284" s="72">
        <v>45078</v>
      </c>
      <c r="G284" s="65" t="s">
        <v>45</v>
      </c>
      <c r="H284" s="65" t="s">
        <v>1467</v>
      </c>
      <c r="I284" s="78" t="s">
        <v>42</v>
      </c>
      <c r="J284" s="75" t="s">
        <v>514</v>
      </c>
      <c r="K284" s="68" t="s">
        <v>59</v>
      </c>
      <c r="L284" s="73" t="s">
        <v>107</v>
      </c>
      <c r="M284" s="73" t="s">
        <v>33</v>
      </c>
      <c r="N284" s="73"/>
      <c r="O284" s="73"/>
      <c r="P284" s="66">
        <v>45198</v>
      </c>
      <c r="Q284" s="73"/>
      <c r="R284" s="76"/>
      <c r="S284" s="76"/>
      <c r="T284" s="73"/>
      <c r="U284" s="74">
        <v>1</v>
      </c>
      <c r="V284" s="70" t="s">
        <v>814</v>
      </c>
      <c r="W284" s="70" t="s">
        <v>806</v>
      </c>
      <c r="X284" s="70" t="s">
        <v>176</v>
      </c>
      <c r="Y284" s="70" t="s">
        <v>176</v>
      </c>
      <c r="Z284" s="65">
        <v>1</v>
      </c>
      <c r="AA284" s="100">
        <v>45139</v>
      </c>
      <c r="AB284" s="100">
        <v>45443</v>
      </c>
      <c r="AC284" s="65" t="s">
        <v>611</v>
      </c>
      <c r="AD284" s="65" t="s">
        <v>64</v>
      </c>
      <c r="AE284" s="92" t="s">
        <v>111</v>
      </c>
      <c r="AF284" s="111" t="str">
        <f t="shared" si="41"/>
        <v>A</v>
      </c>
      <c r="AG284" s="112">
        <f t="shared" si="34"/>
        <v>0</v>
      </c>
      <c r="AH284" s="113" t="s">
        <v>1218</v>
      </c>
      <c r="AI284" s="112">
        <v>0</v>
      </c>
      <c r="AJ284" s="113" t="s">
        <v>1218</v>
      </c>
      <c r="AK284" s="114">
        <v>45310</v>
      </c>
      <c r="AL284" s="115"/>
      <c r="AM284" s="115"/>
      <c r="AN284" s="22">
        <f t="shared" si="35"/>
        <v>0</v>
      </c>
      <c r="AO284" s="22">
        <f t="shared" si="38"/>
        <v>1</v>
      </c>
      <c r="AP284" s="22">
        <f t="shared" si="39"/>
        <v>0</v>
      </c>
      <c r="AQ284" s="22">
        <f t="shared" si="36"/>
        <v>0</v>
      </c>
      <c r="AR284" s="22">
        <f t="shared" si="40"/>
        <v>0</v>
      </c>
      <c r="AS284" s="21">
        <f t="shared" si="37"/>
        <v>0</v>
      </c>
    </row>
    <row r="285" spans="1:45" ht="45" customHeight="1" x14ac:dyDescent="0.25">
      <c r="A285" s="63">
        <v>279</v>
      </c>
      <c r="B285" s="64">
        <v>1788</v>
      </c>
      <c r="C285" s="74"/>
      <c r="D285" s="74"/>
      <c r="E285" s="73" t="s">
        <v>546</v>
      </c>
      <c r="F285" s="72">
        <v>45078</v>
      </c>
      <c r="G285" s="65" t="s">
        <v>45</v>
      </c>
      <c r="H285" s="65" t="s">
        <v>1468</v>
      </c>
      <c r="I285" s="78" t="s">
        <v>42</v>
      </c>
      <c r="J285" s="75" t="s">
        <v>514</v>
      </c>
      <c r="K285" s="68" t="s">
        <v>59</v>
      </c>
      <c r="L285" s="73" t="s">
        <v>107</v>
      </c>
      <c r="M285" s="73" t="s">
        <v>33</v>
      </c>
      <c r="N285" s="73"/>
      <c r="O285" s="73"/>
      <c r="P285" s="66">
        <v>45198</v>
      </c>
      <c r="Q285" s="73"/>
      <c r="R285" s="76"/>
      <c r="S285" s="76"/>
      <c r="T285" s="73"/>
      <c r="U285" s="74">
        <v>2</v>
      </c>
      <c r="V285" s="70" t="s">
        <v>814</v>
      </c>
      <c r="W285" s="70" t="s">
        <v>807</v>
      </c>
      <c r="X285" s="70" t="s">
        <v>679</v>
      </c>
      <c r="Y285" s="70" t="s">
        <v>679</v>
      </c>
      <c r="Z285" s="65">
        <v>1</v>
      </c>
      <c r="AA285" s="100">
        <v>45139</v>
      </c>
      <c r="AB285" s="100">
        <v>45443</v>
      </c>
      <c r="AC285" s="65" t="s">
        <v>611</v>
      </c>
      <c r="AD285" s="65" t="s">
        <v>64</v>
      </c>
      <c r="AE285" s="92" t="s">
        <v>111</v>
      </c>
      <c r="AF285" s="111" t="str">
        <f t="shared" si="41"/>
        <v>A</v>
      </c>
      <c r="AG285" s="112">
        <f t="shared" si="34"/>
        <v>0</v>
      </c>
      <c r="AH285" s="113" t="s">
        <v>1218</v>
      </c>
      <c r="AI285" s="112">
        <v>0</v>
      </c>
      <c r="AJ285" s="113" t="s">
        <v>1218</v>
      </c>
      <c r="AK285" s="114">
        <v>45310</v>
      </c>
      <c r="AL285" s="115"/>
      <c r="AM285" s="115"/>
      <c r="AN285" s="22">
        <f t="shared" si="35"/>
        <v>0</v>
      </c>
      <c r="AO285" s="22">
        <f t="shared" si="38"/>
        <v>1</v>
      </c>
      <c r="AP285" s="22">
        <f t="shared" si="39"/>
        <v>0</v>
      </c>
      <c r="AQ285" s="22">
        <f t="shared" si="36"/>
        <v>0</v>
      </c>
      <c r="AR285" s="22">
        <f t="shared" si="40"/>
        <v>0</v>
      </c>
      <c r="AS285" s="21">
        <f t="shared" si="37"/>
        <v>0</v>
      </c>
    </row>
    <row r="286" spans="1:45" ht="45" customHeight="1" x14ac:dyDescent="0.25">
      <c r="A286" s="71">
        <v>280</v>
      </c>
      <c r="B286" s="64">
        <v>1788</v>
      </c>
      <c r="C286" s="74"/>
      <c r="D286" s="74"/>
      <c r="E286" s="73" t="s">
        <v>546</v>
      </c>
      <c r="F286" s="72">
        <v>45078</v>
      </c>
      <c r="G286" s="65" t="s">
        <v>45</v>
      </c>
      <c r="H286" s="65" t="s">
        <v>1469</v>
      </c>
      <c r="I286" s="78" t="s">
        <v>42</v>
      </c>
      <c r="J286" s="75" t="s">
        <v>514</v>
      </c>
      <c r="K286" s="68" t="s">
        <v>59</v>
      </c>
      <c r="L286" s="73" t="s">
        <v>107</v>
      </c>
      <c r="M286" s="73" t="s">
        <v>33</v>
      </c>
      <c r="N286" s="73"/>
      <c r="O286" s="73"/>
      <c r="P286" s="66">
        <v>45198</v>
      </c>
      <c r="Q286" s="73"/>
      <c r="R286" s="76"/>
      <c r="S286" s="76"/>
      <c r="T286" s="73"/>
      <c r="U286" s="74">
        <v>3</v>
      </c>
      <c r="V286" s="70" t="s">
        <v>814</v>
      </c>
      <c r="W286" s="70" t="s">
        <v>808</v>
      </c>
      <c r="X286" s="70" t="s">
        <v>683</v>
      </c>
      <c r="Y286" s="70" t="s">
        <v>683</v>
      </c>
      <c r="Z286" s="65">
        <v>3</v>
      </c>
      <c r="AA286" s="100">
        <v>45139</v>
      </c>
      <c r="AB286" s="100">
        <v>45443</v>
      </c>
      <c r="AC286" s="65" t="s">
        <v>611</v>
      </c>
      <c r="AD286" s="65" t="s">
        <v>64</v>
      </c>
      <c r="AE286" s="92" t="s">
        <v>111</v>
      </c>
      <c r="AF286" s="111" t="str">
        <f t="shared" si="41"/>
        <v>A</v>
      </c>
      <c r="AG286" s="112">
        <f t="shared" si="34"/>
        <v>0</v>
      </c>
      <c r="AH286" s="113" t="s">
        <v>1218</v>
      </c>
      <c r="AI286" s="112">
        <v>0</v>
      </c>
      <c r="AJ286" s="113" t="s">
        <v>1218</v>
      </c>
      <c r="AK286" s="114">
        <v>45310</v>
      </c>
      <c r="AL286" s="115"/>
      <c r="AM286" s="115"/>
      <c r="AN286" s="22">
        <f t="shared" si="35"/>
        <v>0</v>
      </c>
      <c r="AO286" s="22">
        <f t="shared" si="38"/>
        <v>1</v>
      </c>
      <c r="AP286" s="22">
        <f t="shared" si="39"/>
        <v>0</v>
      </c>
      <c r="AQ286" s="22">
        <f t="shared" si="36"/>
        <v>0</v>
      </c>
      <c r="AR286" s="22">
        <f t="shared" si="40"/>
        <v>0</v>
      </c>
      <c r="AS286" s="21">
        <f t="shared" si="37"/>
        <v>0</v>
      </c>
    </row>
    <row r="287" spans="1:45" ht="45" customHeight="1" x14ac:dyDescent="0.25">
      <c r="A287" s="63">
        <v>281</v>
      </c>
      <c r="B287" s="64">
        <v>1788</v>
      </c>
      <c r="C287" s="74"/>
      <c r="D287" s="74"/>
      <c r="E287" s="73" t="s">
        <v>546</v>
      </c>
      <c r="F287" s="72">
        <v>45078</v>
      </c>
      <c r="G287" s="65" t="s">
        <v>45</v>
      </c>
      <c r="H287" s="65" t="s">
        <v>1470</v>
      </c>
      <c r="I287" s="78" t="s">
        <v>42</v>
      </c>
      <c r="J287" s="75" t="s">
        <v>514</v>
      </c>
      <c r="K287" s="68" t="s">
        <v>59</v>
      </c>
      <c r="L287" s="73" t="s">
        <v>107</v>
      </c>
      <c r="M287" s="73" t="s">
        <v>33</v>
      </c>
      <c r="N287" s="73"/>
      <c r="O287" s="73"/>
      <c r="P287" s="66">
        <v>45198</v>
      </c>
      <c r="Q287" s="73"/>
      <c r="R287" s="76"/>
      <c r="S287" s="76"/>
      <c r="T287" s="73"/>
      <c r="U287" s="74">
        <v>4</v>
      </c>
      <c r="V287" s="70" t="s">
        <v>814</v>
      </c>
      <c r="W287" s="70" t="s">
        <v>809</v>
      </c>
      <c r="X287" s="70" t="s">
        <v>176</v>
      </c>
      <c r="Y287" s="70" t="s">
        <v>176</v>
      </c>
      <c r="Z287" s="65">
        <v>1</v>
      </c>
      <c r="AA287" s="100">
        <v>45139</v>
      </c>
      <c r="AB287" s="100">
        <v>45412</v>
      </c>
      <c r="AC287" s="65" t="s">
        <v>611</v>
      </c>
      <c r="AD287" s="65" t="s">
        <v>64</v>
      </c>
      <c r="AE287" s="92" t="s">
        <v>111</v>
      </c>
      <c r="AF287" s="111" t="str">
        <f t="shared" si="41"/>
        <v>A</v>
      </c>
      <c r="AG287" s="112">
        <f t="shared" si="34"/>
        <v>0</v>
      </c>
      <c r="AH287" s="113" t="s">
        <v>1218</v>
      </c>
      <c r="AI287" s="112">
        <v>0</v>
      </c>
      <c r="AJ287" s="113" t="s">
        <v>1218</v>
      </c>
      <c r="AK287" s="114">
        <v>45310</v>
      </c>
      <c r="AL287" s="115"/>
      <c r="AM287" s="115"/>
      <c r="AN287" s="22">
        <f t="shared" si="35"/>
        <v>0</v>
      </c>
      <c r="AO287" s="22">
        <f t="shared" si="38"/>
        <v>1</v>
      </c>
      <c r="AP287" s="22">
        <f t="shared" si="39"/>
        <v>0</v>
      </c>
      <c r="AQ287" s="22">
        <f t="shared" si="36"/>
        <v>0</v>
      </c>
      <c r="AR287" s="22">
        <f t="shared" si="40"/>
        <v>0</v>
      </c>
      <c r="AS287" s="21">
        <f t="shared" si="37"/>
        <v>0</v>
      </c>
    </row>
    <row r="288" spans="1:45" ht="45" customHeight="1" x14ac:dyDescent="0.25">
      <c r="A288" s="71">
        <v>282</v>
      </c>
      <c r="B288" s="64">
        <v>1788</v>
      </c>
      <c r="C288" s="74"/>
      <c r="D288" s="74"/>
      <c r="E288" s="73" t="s">
        <v>546</v>
      </c>
      <c r="F288" s="72">
        <v>45078</v>
      </c>
      <c r="G288" s="65" t="s">
        <v>45</v>
      </c>
      <c r="H288" s="65" t="s">
        <v>1471</v>
      </c>
      <c r="I288" s="78" t="s">
        <v>42</v>
      </c>
      <c r="J288" s="75" t="s">
        <v>514</v>
      </c>
      <c r="K288" s="68" t="s">
        <v>59</v>
      </c>
      <c r="L288" s="73" t="s">
        <v>107</v>
      </c>
      <c r="M288" s="73" t="s">
        <v>33</v>
      </c>
      <c r="N288" s="73"/>
      <c r="O288" s="73"/>
      <c r="P288" s="66">
        <v>45198</v>
      </c>
      <c r="Q288" s="73"/>
      <c r="R288" s="76"/>
      <c r="S288" s="76"/>
      <c r="T288" s="73"/>
      <c r="U288" s="74">
        <v>5</v>
      </c>
      <c r="V288" s="70" t="s">
        <v>814</v>
      </c>
      <c r="W288" s="70" t="s">
        <v>810</v>
      </c>
      <c r="X288" s="70" t="s">
        <v>679</v>
      </c>
      <c r="Y288" s="70" t="s">
        <v>679</v>
      </c>
      <c r="Z288" s="65">
        <v>1</v>
      </c>
      <c r="AA288" s="100">
        <v>45139</v>
      </c>
      <c r="AB288" s="100">
        <v>45443</v>
      </c>
      <c r="AC288" s="65" t="s">
        <v>611</v>
      </c>
      <c r="AD288" s="65" t="s">
        <v>64</v>
      </c>
      <c r="AE288" s="92" t="s">
        <v>111</v>
      </c>
      <c r="AF288" s="111" t="str">
        <f t="shared" si="41"/>
        <v>A</v>
      </c>
      <c r="AG288" s="112">
        <f t="shared" si="34"/>
        <v>0</v>
      </c>
      <c r="AH288" s="113" t="s">
        <v>1218</v>
      </c>
      <c r="AI288" s="112">
        <v>0</v>
      </c>
      <c r="AJ288" s="113" t="s">
        <v>1218</v>
      </c>
      <c r="AK288" s="114">
        <v>45310</v>
      </c>
      <c r="AL288" s="115"/>
      <c r="AM288" s="115"/>
      <c r="AN288" s="22">
        <f t="shared" si="35"/>
        <v>0</v>
      </c>
      <c r="AO288" s="22">
        <f t="shared" si="38"/>
        <v>1</v>
      </c>
      <c r="AP288" s="22">
        <f t="shared" si="39"/>
        <v>0</v>
      </c>
      <c r="AQ288" s="22">
        <f t="shared" si="36"/>
        <v>0</v>
      </c>
      <c r="AR288" s="22">
        <f t="shared" si="40"/>
        <v>0</v>
      </c>
      <c r="AS288" s="21">
        <f t="shared" si="37"/>
        <v>0</v>
      </c>
    </row>
    <row r="289" spans="1:45" ht="45" customHeight="1" x14ac:dyDescent="0.25">
      <c r="A289" s="63">
        <v>283</v>
      </c>
      <c r="B289" s="64">
        <v>1789</v>
      </c>
      <c r="C289" s="74"/>
      <c r="D289" s="74"/>
      <c r="E289" s="73" t="s">
        <v>546</v>
      </c>
      <c r="F289" s="72">
        <v>45078</v>
      </c>
      <c r="G289" s="65" t="s">
        <v>45</v>
      </c>
      <c r="H289" s="65" t="s">
        <v>1472</v>
      </c>
      <c r="I289" s="78" t="s">
        <v>42</v>
      </c>
      <c r="J289" s="75" t="s">
        <v>515</v>
      </c>
      <c r="K289" s="68" t="s">
        <v>59</v>
      </c>
      <c r="L289" s="73" t="s">
        <v>107</v>
      </c>
      <c r="M289" s="73" t="s">
        <v>33</v>
      </c>
      <c r="N289" s="73"/>
      <c r="O289" s="73"/>
      <c r="P289" s="66">
        <v>45198</v>
      </c>
      <c r="Q289" s="73"/>
      <c r="R289" s="76"/>
      <c r="S289" s="76"/>
      <c r="T289" s="73"/>
      <c r="U289" s="74">
        <v>1</v>
      </c>
      <c r="V289" s="70" t="s">
        <v>815</v>
      </c>
      <c r="W289" s="70" t="s">
        <v>806</v>
      </c>
      <c r="X289" s="70" t="s">
        <v>176</v>
      </c>
      <c r="Y289" s="70" t="s">
        <v>176</v>
      </c>
      <c r="Z289" s="65">
        <v>1</v>
      </c>
      <c r="AA289" s="100">
        <v>45139</v>
      </c>
      <c r="AB289" s="100">
        <v>45443</v>
      </c>
      <c r="AC289" s="65" t="s">
        <v>611</v>
      </c>
      <c r="AD289" s="65" t="s">
        <v>64</v>
      </c>
      <c r="AE289" s="92" t="s">
        <v>111</v>
      </c>
      <c r="AF289" s="111" t="str">
        <f t="shared" si="41"/>
        <v>A</v>
      </c>
      <c r="AG289" s="112">
        <f t="shared" si="34"/>
        <v>0</v>
      </c>
      <c r="AH289" s="113" t="s">
        <v>1218</v>
      </c>
      <c r="AI289" s="112">
        <v>0</v>
      </c>
      <c r="AJ289" s="113" t="s">
        <v>1218</v>
      </c>
      <c r="AK289" s="114">
        <v>45310</v>
      </c>
      <c r="AL289" s="115"/>
      <c r="AM289" s="115"/>
      <c r="AN289" s="22">
        <f t="shared" si="35"/>
        <v>0</v>
      </c>
      <c r="AO289" s="22">
        <f t="shared" si="38"/>
        <v>1</v>
      </c>
      <c r="AP289" s="22">
        <f t="shared" si="39"/>
        <v>0</v>
      </c>
      <c r="AQ289" s="22">
        <f t="shared" si="36"/>
        <v>0</v>
      </c>
      <c r="AR289" s="22">
        <f t="shared" si="40"/>
        <v>0</v>
      </c>
      <c r="AS289" s="21">
        <f t="shared" si="37"/>
        <v>0</v>
      </c>
    </row>
    <row r="290" spans="1:45" ht="45" customHeight="1" x14ac:dyDescent="0.25">
      <c r="A290" s="71">
        <v>284</v>
      </c>
      <c r="B290" s="64">
        <v>1789</v>
      </c>
      <c r="C290" s="74"/>
      <c r="D290" s="74"/>
      <c r="E290" s="73" t="s">
        <v>546</v>
      </c>
      <c r="F290" s="72">
        <v>45078</v>
      </c>
      <c r="G290" s="65" t="s">
        <v>45</v>
      </c>
      <c r="H290" s="65" t="s">
        <v>1473</v>
      </c>
      <c r="I290" s="78" t="s">
        <v>42</v>
      </c>
      <c r="J290" s="75" t="s">
        <v>515</v>
      </c>
      <c r="K290" s="68" t="s">
        <v>59</v>
      </c>
      <c r="L290" s="73" t="s">
        <v>107</v>
      </c>
      <c r="M290" s="73" t="s">
        <v>33</v>
      </c>
      <c r="N290" s="73"/>
      <c r="O290" s="73"/>
      <c r="P290" s="66">
        <v>45198</v>
      </c>
      <c r="Q290" s="73"/>
      <c r="R290" s="76"/>
      <c r="S290" s="76"/>
      <c r="T290" s="73"/>
      <c r="U290" s="74">
        <v>2</v>
      </c>
      <c r="V290" s="70" t="s">
        <v>815</v>
      </c>
      <c r="W290" s="70" t="s">
        <v>807</v>
      </c>
      <c r="X290" s="70" t="s">
        <v>679</v>
      </c>
      <c r="Y290" s="70" t="s">
        <v>679</v>
      </c>
      <c r="Z290" s="65">
        <v>1</v>
      </c>
      <c r="AA290" s="100">
        <v>45139</v>
      </c>
      <c r="AB290" s="100">
        <v>45443</v>
      </c>
      <c r="AC290" s="65" t="s">
        <v>611</v>
      </c>
      <c r="AD290" s="65" t="s">
        <v>64</v>
      </c>
      <c r="AE290" s="92" t="s">
        <v>111</v>
      </c>
      <c r="AF290" s="111" t="str">
        <f t="shared" si="41"/>
        <v>A</v>
      </c>
      <c r="AG290" s="112">
        <f t="shared" si="34"/>
        <v>0</v>
      </c>
      <c r="AH290" s="113" t="s">
        <v>1218</v>
      </c>
      <c r="AI290" s="112">
        <v>0</v>
      </c>
      <c r="AJ290" s="113" t="s">
        <v>1218</v>
      </c>
      <c r="AK290" s="114">
        <v>45310</v>
      </c>
      <c r="AL290" s="115"/>
      <c r="AM290" s="115"/>
      <c r="AN290" s="22">
        <f t="shared" si="35"/>
        <v>0</v>
      </c>
      <c r="AO290" s="22">
        <f t="shared" si="38"/>
        <v>1</v>
      </c>
      <c r="AP290" s="22">
        <f t="shared" si="39"/>
        <v>0</v>
      </c>
      <c r="AQ290" s="22">
        <f t="shared" si="36"/>
        <v>0</v>
      </c>
      <c r="AR290" s="22">
        <f t="shared" si="40"/>
        <v>0</v>
      </c>
      <c r="AS290" s="21">
        <f t="shared" si="37"/>
        <v>0</v>
      </c>
    </row>
    <row r="291" spans="1:45" ht="45" customHeight="1" x14ac:dyDescent="0.25">
      <c r="A291" s="63">
        <v>285</v>
      </c>
      <c r="B291" s="64">
        <v>1789</v>
      </c>
      <c r="C291" s="74"/>
      <c r="D291" s="74"/>
      <c r="E291" s="73" t="s">
        <v>546</v>
      </c>
      <c r="F291" s="72">
        <v>45078</v>
      </c>
      <c r="G291" s="65" t="s">
        <v>45</v>
      </c>
      <c r="H291" s="65" t="s">
        <v>1474</v>
      </c>
      <c r="I291" s="78" t="s">
        <v>42</v>
      </c>
      <c r="J291" s="75" t="s">
        <v>515</v>
      </c>
      <c r="K291" s="68" t="s">
        <v>59</v>
      </c>
      <c r="L291" s="73" t="s">
        <v>107</v>
      </c>
      <c r="M291" s="73" t="s">
        <v>33</v>
      </c>
      <c r="N291" s="73"/>
      <c r="O291" s="73"/>
      <c r="P291" s="66">
        <v>45198</v>
      </c>
      <c r="Q291" s="73"/>
      <c r="R291" s="76"/>
      <c r="S291" s="76"/>
      <c r="T291" s="73"/>
      <c r="U291" s="74">
        <v>3</v>
      </c>
      <c r="V291" s="70" t="s">
        <v>815</v>
      </c>
      <c r="W291" s="70" t="s">
        <v>816</v>
      </c>
      <c r="X291" s="70" t="s">
        <v>683</v>
      </c>
      <c r="Y291" s="70" t="s">
        <v>683</v>
      </c>
      <c r="Z291" s="65">
        <v>3</v>
      </c>
      <c r="AA291" s="100">
        <v>45139</v>
      </c>
      <c r="AB291" s="100">
        <v>45443</v>
      </c>
      <c r="AC291" s="65" t="s">
        <v>611</v>
      </c>
      <c r="AD291" s="65" t="s">
        <v>64</v>
      </c>
      <c r="AE291" s="92" t="s">
        <v>111</v>
      </c>
      <c r="AF291" s="111" t="str">
        <f t="shared" si="41"/>
        <v>A</v>
      </c>
      <c r="AG291" s="112">
        <f t="shared" si="34"/>
        <v>0</v>
      </c>
      <c r="AH291" s="113" t="s">
        <v>1218</v>
      </c>
      <c r="AI291" s="112">
        <v>0</v>
      </c>
      <c r="AJ291" s="113" t="s">
        <v>1218</v>
      </c>
      <c r="AK291" s="114">
        <v>45310</v>
      </c>
      <c r="AL291" s="115"/>
      <c r="AM291" s="115"/>
      <c r="AN291" s="22">
        <f t="shared" si="35"/>
        <v>0</v>
      </c>
      <c r="AO291" s="22">
        <f t="shared" si="38"/>
        <v>1</v>
      </c>
      <c r="AP291" s="22">
        <f t="shared" si="39"/>
        <v>0</v>
      </c>
      <c r="AQ291" s="22">
        <f t="shared" si="36"/>
        <v>0</v>
      </c>
      <c r="AR291" s="22">
        <f t="shared" si="40"/>
        <v>0</v>
      </c>
      <c r="AS291" s="21">
        <f t="shared" si="37"/>
        <v>0</v>
      </c>
    </row>
    <row r="292" spans="1:45" ht="45" customHeight="1" x14ac:dyDescent="0.25">
      <c r="A292" s="71">
        <v>286</v>
      </c>
      <c r="B292" s="64">
        <v>1789</v>
      </c>
      <c r="C292" s="74"/>
      <c r="D292" s="74"/>
      <c r="E292" s="73" t="s">
        <v>546</v>
      </c>
      <c r="F292" s="72">
        <v>45078</v>
      </c>
      <c r="G292" s="65" t="s">
        <v>45</v>
      </c>
      <c r="H292" s="65" t="s">
        <v>1475</v>
      </c>
      <c r="I292" s="78" t="s">
        <v>42</v>
      </c>
      <c r="J292" s="75" t="s">
        <v>515</v>
      </c>
      <c r="K292" s="68" t="s">
        <v>59</v>
      </c>
      <c r="L292" s="73" t="s">
        <v>107</v>
      </c>
      <c r="M292" s="73" t="s">
        <v>33</v>
      </c>
      <c r="N292" s="73"/>
      <c r="O292" s="73"/>
      <c r="P292" s="66">
        <v>45198</v>
      </c>
      <c r="Q292" s="73"/>
      <c r="R292" s="76"/>
      <c r="S292" s="76"/>
      <c r="T292" s="73"/>
      <c r="U292" s="74">
        <v>4</v>
      </c>
      <c r="V292" s="70" t="s">
        <v>815</v>
      </c>
      <c r="W292" s="70" t="s">
        <v>809</v>
      </c>
      <c r="X292" s="70" t="s">
        <v>176</v>
      </c>
      <c r="Y292" s="70" t="s">
        <v>176</v>
      </c>
      <c r="Z292" s="65">
        <v>1</v>
      </c>
      <c r="AA292" s="100">
        <v>45139</v>
      </c>
      <c r="AB292" s="100">
        <v>45412</v>
      </c>
      <c r="AC292" s="65" t="s">
        <v>611</v>
      </c>
      <c r="AD292" s="65" t="s">
        <v>64</v>
      </c>
      <c r="AE292" s="92" t="s">
        <v>111</v>
      </c>
      <c r="AF292" s="111" t="str">
        <f t="shared" si="41"/>
        <v>A</v>
      </c>
      <c r="AG292" s="112">
        <f t="shared" si="34"/>
        <v>0</v>
      </c>
      <c r="AH292" s="113" t="s">
        <v>1218</v>
      </c>
      <c r="AI292" s="112">
        <v>0</v>
      </c>
      <c r="AJ292" s="113" t="s">
        <v>1218</v>
      </c>
      <c r="AK292" s="114">
        <v>45310</v>
      </c>
      <c r="AL292" s="115"/>
      <c r="AM292" s="115"/>
      <c r="AN292" s="22">
        <f t="shared" si="35"/>
        <v>0</v>
      </c>
      <c r="AO292" s="22">
        <f t="shared" si="38"/>
        <v>1</v>
      </c>
      <c r="AP292" s="22">
        <f t="shared" si="39"/>
        <v>0</v>
      </c>
      <c r="AQ292" s="22">
        <f t="shared" si="36"/>
        <v>0</v>
      </c>
      <c r="AR292" s="22">
        <f t="shared" si="40"/>
        <v>0</v>
      </c>
      <c r="AS292" s="21">
        <f t="shared" si="37"/>
        <v>0</v>
      </c>
    </row>
    <row r="293" spans="1:45" ht="45" customHeight="1" x14ac:dyDescent="0.25">
      <c r="A293" s="63">
        <v>287</v>
      </c>
      <c r="B293" s="64">
        <v>1789</v>
      </c>
      <c r="C293" s="74"/>
      <c r="D293" s="74"/>
      <c r="E293" s="73" t="s">
        <v>546</v>
      </c>
      <c r="F293" s="72">
        <v>45078</v>
      </c>
      <c r="G293" s="65" t="s">
        <v>45</v>
      </c>
      <c r="H293" s="65" t="s">
        <v>1476</v>
      </c>
      <c r="I293" s="78" t="s">
        <v>42</v>
      </c>
      <c r="J293" s="75" t="s">
        <v>515</v>
      </c>
      <c r="K293" s="68" t="s">
        <v>59</v>
      </c>
      <c r="L293" s="73" t="s">
        <v>107</v>
      </c>
      <c r="M293" s="73" t="s">
        <v>33</v>
      </c>
      <c r="N293" s="73"/>
      <c r="O293" s="73"/>
      <c r="P293" s="66">
        <v>45198</v>
      </c>
      <c r="Q293" s="73"/>
      <c r="R293" s="76"/>
      <c r="S293" s="76"/>
      <c r="T293" s="73"/>
      <c r="U293" s="74">
        <v>5</v>
      </c>
      <c r="V293" s="70" t="s">
        <v>815</v>
      </c>
      <c r="W293" s="70" t="s">
        <v>810</v>
      </c>
      <c r="X293" s="70" t="s">
        <v>679</v>
      </c>
      <c r="Y293" s="70" t="s">
        <v>679</v>
      </c>
      <c r="Z293" s="65">
        <v>1</v>
      </c>
      <c r="AA293" s="100">
        <v>45139</v>
      </c>
      <c r="AB293" s="100">
        <v>45443</v>
      </c>
      <c r="AC293" s="65" t="s">
        <v>611</v>
      </c>
      <c r="AD293" s="65" t="s">
        <v>64</v>
      </c>
      <c r="AE293" s="92" t="s">
        <v>111</v>
      </c>
      <c r="AF293" s="111" t="str">
        <f t="shared" si="41"/>
        <v>A</v>
      </c>
      <c r="AG293" s="112">
        <f t="shared" si="34"/>
        <v>0</v>
      </c>
      <c r="AH293" s="113" t="s">
        <v>1218</v>
      </c>
      <c r="AI293" s="112">
        <v>0</v>
      </c>
      <c r="AJ293" s="113" t="s">
        <v>1218</v>
      </c>
      <c r="AK293" s="114">
        <v>45310</v>
      </c>
      <c r="AL293" s="115"/>
      <c r="AM293" s="115"/>
      <c r="AN293" s="22">
        <f t="shared" si="35"/>
        <v>0</v>
      </c>
      <c r="AO293" s="22">
        <f t="shared" si="38"/>
        <v>1</v>
      </c>
      <c r="AP293" s="22">
        <f t="shared" si="39"/>
        <v>0</v>
      </c>
      <c r="AQ293" s="22">
        <f t="shared" si="36"/>
        <v>0</v>
      </c>
      <c r="AR293" s="22">
        <f t="shared" si="40"/>
        <v>0</v>
      </c>
      <c r="AS293" s="21">
        <f t="shared" si="37"/>
        <v>0</v>
      </c>
    </row>
    <row r="294" spans="1:45" ht="45" customHeight="1" x14ac:dyDescent="0.25">
      <c r="A294" s="71">
        <v>288</v>
      </c>
      <c r="B294" s="64">
        <v>1790</v>
      </c>
      <c r="C294" s="74"/>
      <c r="D294" s="74"/>
      <c r="E294" s="73" t="s">
        <v>545</v>
      </c>
      <c r="F294" s="72">
        <v>45078</v>
      </c>
      <c r="G294" s="65" t="s">
        <v>45</v>
      </c>
      <c r="H294" s="65" t="s">
        <v>1477</v>
      </c>
      <c r="I294" s="78" t="s">
        <v>42</v>
      </c>
      <c r="J294" s="75" t="s">
        <v>516</v>
      </c>
      <c r="K294" s="68" t="s">
        <v>59</v>
      </c>
      <c r="L294" s="73" t="s">
        <v>107</v>
      </c>
      <c r="M294" s="73" t="s">
        <v>33</v>
      </c>
      <c r="N294" s="73"/>
      <c r="O294" s="73"/>
      <c r="P294" s="66">
        <v>45198</v>
      </c>
      <c r="Q294" s="73"/>
      <c r="R294" s="76"/>
      <c r="S294" s="76"/>
      <c r="T294" s="73"/>
      <c r="U294" s="74">
        <v>1</v>
      </c>
      <c r="V294" s="70" t="s">
        <v>817</v>
      </c>
      <c r="W294" s="70" t="s">
        <v>808</v>
      </c>
      <c r="X294" s="70" t="s">
        <v>683</v>
      </c>
      <c r="Y294" s="70" t="s">
        <v>683</v>
      </c>
      <c r="Z294" s="65">
        <v>3</v>
      </c>
      <c r="AA294" s="100">
        <v>45139</v>
      </c>
      <c r="AB294" s="100">
        <v>45443</v>
      </c>
      <c r="AC294" s="65" t="s">
        <v>611</v>
      </c>
      <c r="AD294" s="65" t="s">
        <v>64</v>
      </c>
      <c r="AE294" s="92" t="s">
        <v>95</v>
      </c>
      <c r="AF294" s="111" t="str">
        <f t="shared" si="41"/>
        <v>A</v>
      </c>
      <c r="AG294" s="112">
        <f t="shared" si="34"/>
        <v>0</v>
      </c>
      <c r="AH294" s="113" t="s">
        <v>1136</v>
      </c>
      <c r="AI294" s="112">
        <v>0</v>
      </c>
      <c r="AJ294" s="113" t="s">
        <v>1135</v>
      </c>
      <c r="AK294" s="114">
        <v>45309</v>
      </c>
      <c r="AL294" s="115" t="s">
        <v>392</v>
      </c>
      <c r="AM294" s="115" t="s">
        <v>393</v>
      </c>
      <c r="AN294" s="22">
        <f t="shared" si="35"/>
        <v>0</v>
      </c>
      <c r="AO294" s="22">
        <f t="shared" si="38"/>
        <v>1</v>
      </c>
      <c r="AP294" s="22">
        <f t="shared" si="39"/>
        <v>0</v>
      </c>
      <c r="AQ294" s="22">
        <f t="shared" si="36"/>
        <v>0</v>
      </c>
      <c r="AR294" s="22">
        <f t="shared" si="40"/>
        <v>0</v>
      </c>
      <c r="AS294" s="21">
        <f t="shared" si="37"/>
        <v>0</v>
      </c>
    </row>
    <row r="295" spans="1:45" ht="45" customHeight="1" x14ac:dyDescent="0.25">
      <c r="A295" s="63">
        <v>289</v>
      </c>
      <c r="B295" s="64">
        <v>1790</v>
      </c>
      <c r="C295" s="74"/>
      <c r="D295" s="74"/>
      <c r="E295" s="73" t="s">
        <v>545</v>
      </c>
      <c r="F295" s="72">
        <v>45078</v>
      </c>
      <c r="G295" s="65" t="s">
        <v>45</v>
      </c>
      <c r="H295" s="65" t="s">
        <v>1478</v>
      </c>
      <c r="I295" s="78" t="s">
        <v>42</v>
      </c>
      <c r="J295" s="75" t="s">
        <v>516</v>
      </c>
      <c r="K295" s="68" t="s">
        <v>59</v>
      </c>
      <c r="L295" s="73" t="s">
        <v>107</v>
      </c>
      <c r="M295" s="73" t="s">
        <v>33</v>
      </c>
      <c r="N295" s="73"/>
      <c r="O295" s="73"/>
      <c r="P295" s="66">
        <v>45198</v>
      </c>
      <c r="Q295" s="73"/>
      <c r="R295" s="76"/>
      <c r="S295" s="76"/>
      <c r="T295" s="73"/>
      <c r="U295" s="74">
        <v>2</v>
      </c>
      <c r="V295" s="70" t="s">
        <v>817</v>
      </c>
      <c r="W295" s="70" t="s">
        <v>809</v>
      </c>
      <c r="X295" s="70" t="s">
        <v>176</v>
      </c>
      <c r="Y295" s="70" t="s">
        <v>176</v>
      </c>
      <c r="Z295" s="65">
        <v>1</v>
      </c>
      <c r="AA295" s="100">
        <v>45139</v>
      </c>
      <c r="AB295" s="100">
        <v>45412</v>
      </c>
      <c r="AC295" s="65" t="s">
        <v>611</v>
      </c>
      <c r="AD295" s="65" t="s">
        <v>64</v>
      </c>
      <c r="AE295" s="92" t="s">
        <v>95</v>
      </c>
      <c r="AF295" s="111" t="str">
        <f t="shared" si="41"/>
        <v>A</v>
      </c>
      <c r="AG295" s="112">
        <f t="shared" si="34"/>
        <v>0</v>
      </c>
      <c r="AH295" s="113" t="s">
        <v>1136</v>
      </c>
      <c r="AI295" s="112">
        <v>0</v>
      </c>
      <c r="AJ295" s="113" t="s">
        <v>1135</v>
      </c>
      <c r="AK295" s="114">
        <v>45309</v>
      </c>
      <c r="AL295" s="115" t="s">
        <v>392</v>
      </c>
      <c r="AM295" s="115" t="s">
        <v>393</v>
      </c>
      <c r="AN295" s="22">
        <f t="shared" si="35"/>
        <v>0</v>
      </c>
      <c r="AO295" s="22">
        <f t="shared" si="38"/>
        <v>1</v>
      </c>
      <c r="AP295" s="22">
        <f t="shared" si="39"/>
        <v>0</v>
      </c>
      <c r="AQ295" s="22">
        <f t="shared" si="36"/>
        <v>0</v>
      </c>
      <c r="AR295" s="22">
        <f t="shared" si="40"/>
        <v>0</v>
      </c>
      <c r="AS295" s="21">
        <f t="shared" si="37"/>
        <v>0</v>
      </c>
    </row>
    <row r="296" spans="1:45" ht="45" customHeight="1" x14ac:dyDescent="0.25">
      <c r="A296" s="71">
        <v>290</v>
      </c>
      <c r="B296" s="64">
        <v>1790</v>
      </c>
      <c r="C296" s="74"/>
      <c r="D296" s="74"/>
      <c r="E296" s="73" t="s">
        <v>545</v>
      </c>
      <c r="F296" s="72">
        <v>45078</v>
      </c>
      <c r="G296" s="65" t="s">
        <v>45</v>
      </c>
      <c r="H296" s="65" t="s">
        <v>1479</v>
      </c>
      <c r="I296" s="78" t="s">
        <v>42</v>
      </c>
      <c r="J296" s="75" t="s">
        <v>516</v>
      </c>
      <c r="K296" s="68" t="s">
        <v>59</v>
      </c>
      <c r="L296" s="73" t="s">
        <v>107</v>
      </c>
      <c r="M296" s="73" t="s">
        <v>33</v>
      </c>
      <c r="N296" s="73"/>
      <c r="O296" s="73"/>
      <c r="P296" s="66">
        <v>45198</v>
      </c>
      <c r="Q296" s="73"/>
      <c r="R296" s="76"/>
      <c r="S296" s="76"/>
      <c r="T296" s="73"/>
      <c r="U296" s="74">
        <v>3</v>
      </c>
      <c r="V296" s="70" t="s">
        <v>817</v>
      </c>
      <c r="W296" s="70" t="s">
        <v>818</v>
      </c>
      <c r="X296" s="70" t="s">
        <v>679</v>
      </c>
      <c r="Y296" s="70" t="s">
        <v>679</v>
      </c>
      <c r="Z296" s="65">
        <v>1</v>
      </c>
      <c r="AA296" s="100">
        <v>45139</v>
      </c>
      <c r="AB296" s="100">
        <v>45443</v>
      </c>
      <c r="AC296" s="65" t="s">
        <v>611</v>
      </c>
      <c r="AD296" s="65" t="s">
        <v>64</v>
      </c>
      <c r="AE296" s="92" t="s">
        <v>95</v>
      </c>
      <c r="AF296" s="111" t="str">
        <f t="shared" si="41"/>
        <v>A</v>
      </c>
      <c r="AG296" s="112">
        <f t="shared" si="34"/>
        <v>0</v>
      </c>
      <c r="AH296" s="113" t="s">
        <v>1136</v>
      </c>
      <c r="AI296" s="112">
        <v>0</v>
      </c>
      <c r="AJ296" s="113" t="s">
        <v>1135</v>
      </c>
      <c r="AK296" s="114">
        <v>45309</v>
      </c>
      <c r="AL296" s="115" t="s">
        <v>392</v>
      </c>
      <c r="AM296" s="115" t="s">
        <v>393</v>
      </c>
      <c r="AN296" s="22">
        <f t="shared" si="35"/>
        <v>0</v>
      </c>
      <c r="AO296" s="22">
        <f t="shared" si="38"/>
        <v>1</v>
      </c>
      <c r="AP296" s="22">
        <f t="shared" si="39"/>
        <v>0</v>
      </c>
      <c r="AQ296" s="22">
        <f t="shared" si="36"/>
        <v>0</v>
      </c>
      <c r="AR296" s="22">
        <f t="shared" si="40"/>
        <v>0</v>
      </c>
      <c r="AS296" s="21">
        <f t="shared" si="37"/>
        <v>0</v>
      </c>
    </row>
    <row r="297" spans="1:45" ht="45" customHeight="1" x14ac:dyDescent="0.25">
      <c r="A297" s="63">
        <v>291</v>
      </c>
      <c r="B297" s="64">
        <v>1790</v>
      </c>
      <c r="C297" s="74"/>
      <c r="D297" s="74"/>
      <c r="E297" s="73" t="s">
        <v>545</v>
      </c>
      <c r="F297" s="72">
        <v>45078</v>
      </c>
      <c r="G297" s="65" t="s">
        <v>45</v>
      </c>
      <c r="H297" s="65" t="s">
        <v>1480</v>
      </c>
      <c r="I297" s="78" t="s">
        <v>42</v>
      </c>
      <c r="J297" s="75" t="s">
        <v>516</v>
      </c>
      <c r="K297" s="68" t="s">
        <v>59</v>
      </c>
      <c r="L297" s="73" t="s">
        <v>107</v>
      </c>
      <c r="M297" s="73" t="s">
        <v>33</v>
      </c>
      <c r="N297" s="73"/>
      <c r="O297" s="73"/>
      <c r="P297" s="66">
        <v>45198</v>
      </c>
      <c r="Q297" s="73"/>
      <c r="R297" s="76"/>
      <c r="S297" s="76"/>
      <c r="T297" s="73"/>
      <c r="U297" s="74">
        <v>4</v>
      </c>
      <c r="V297" s="70" t="s">
        <v>817</v>
      </c>
      <c r="W297" s="70" t="s">
        <v>719</v>
      </c>
      <c r="X297" s="70" t="s">
        <v>721</v>
      </c>
      <c r="Y297" s="70" t="s">
        <v>721</v>
      </c>
      <c r="Z297" s="65">
        <v>1</v>
      </c>
      <c r="AA297" s="100">
        <v>45139</v>
      </c>
      <c r="AB297" s="100">
        <v>45412</v>
      </c>
      <c r="AC297" s="65" t="s">
        <v>611</v>
      </c>
      <c r="AD297" s="65" t="s">
        <v>64</v>
      </c>
      <c r="AE297" s="92" t="s">
        <v>95</v>
      </c>
      <c r="AF297" s="111" t="str">
        <f t="shared" si="41"/>
        <v>A</v>
      </c>
      <c r="AG297" s="112">
        <f t="shared" si="34"/>
        <v>0</v>
      </c>
      <c r="AH297" s="113" t="s">
        <v>1136</v>
      </c>
      <c r="AI297" s="112">
        <v>0</v>
      </c>
      <c r="AJ297" s="113" t="s">
        <v>1135</v>
      </c>
      <c r="AK297" s="114">
        <v>45309</v>
      </c>
      <c r="AL297" s="115" t="s">
        <v>392</v>
      </c>
      <c r="AM297" s="115" t="s">
        <v>393</v>
      </c>
      <c r="AN297" s="22">
        <f t="shared" si="35"/>
        <v>0</v>
      </c>
      <c r="AO297" s="22">
        <f t="shared" si="38"/>
        <v>1</v>
      </c>
      <c r="AP297" s="22">
        <f t="shared" si="39"/>
        <v>0</v>
      </c>
      <c r="AQ297" s="22">
        <f t="shared" si="36"/>
        <v>0</v>
      </c>
      <c r="AR297" s="22">
        <f t="shared" si="40"/>
        <v>0</v>
      </c>
      <c r="AS297" s="21">
        <f t="shared" si="37"/>
        <v>0</v>
      </c>
    </row>
    <row r="298" spans="1:45" ht="45" customHeight="1" x14ac:dyDescent="0.25">
      <c r="A298" s="71">
        <v>292</v>
      </c>
      <c r="B298" s="64">
        <v>1790</v>
      </c>
      <c r="C298" s="74"/>
      <c r="D298" s="74"/>
      <c r="E298" s="73" t="s">
        <v>545</v>
      </c>
      <c r="F298" s="72">
        <v>45078</v>
      </c>
      <c r="G298" s="65" t="s">
        <v>45</v>
      </c>
      <c r="H298" s="65" t="s">
        <v>1481</v>
      </c>
      <c r="I298" s="78" t="s">
        <v>42</v>
      </c>
      <c r="J298" s="75" t="s">
        <v>516</v>
      </c>
      <c r="K298" s="68" t="s">
        <v>59</v>
      </c>
      <c r="L298" s="73" t="s">
        <v>107</v>
      </c>
      <c r="M298" s="73" t="s">
        <v>33</v>
      </c>
      <c r="N298" s="73"/>
      <c r="O298" s="73"/>
      <c r="P298" s="66">
        <v>45198</v>
      </c>
      <c r="Q298" s="73"/>
      <c r="R298" s="76"/>
      <c r="S298" s="76"/>
      <c r="T298" s="73"/>
      <c r="U298" s="74">
        <v>5</v>
      </c>
      <c r="V298" s="70" t="s">
        <v>817</v>
      </c>
      <c r="W298" s="70" t="s">
        <v>819</v>
      </c>
      <c r="X298" s="70" t="s">
        <v>679</v>
      </c>
      <c r="Y298" s="70" t="s">
        <v>679</v>
      </c>
      <c r="Z298" s="65">
        <v>1</v>
      </c>
      <c r="AA298" s="100">
        <v>45139</v>
      </c>
      <c r="AB298" s="100">
        <v>45443</v>
      </c>
      <c r="AC298" s="65" t="s">
        <v>611</v>
      </c>
      <c r="AD298" s="65" t="s">
        <v>64</v>
      </c>
      <c r="AE298" s="92" t="s">
        <v>95</v>
      </c>
      <c r="AF298" s="111" t="str">
        <f t="shared" si="41"/>
        <v>A</v>
      </c>
      <c r="AG298" s="112">
        <f t="shared" si="34"/>
        <v>0</v>
      </c>
      <c r="AH298" s="113" t="s">
        <v>1136</v>
      </c>
      <c r="AI298" s="112">
        <v>0</v>
      </c>
      <c r="AJ298" s="113" t="s">
        <v>1135</v>
      </c>
      <c r="AK298" s="114">
        <v>45309</v>
      </c>
      <c r="AL298" s="115" t="s">
        <v>392</v>
      </c>
      <c r="AM298" s="115" t="s">
        <v>393</v>
      </c>
      <c r="AN298" s="22">
        <f t="shared" si="35"/>
        <v>0</v>
      </c>
      <c r="AO298" s="22">
        <f t="shared" si="38"/>
        <v>1</v>
      </c>
      <c r="AP298" s="22">
        <f t="shared" si="39"/>
        <v>0</v>
      </c>
      <c r="AQ298" s="22">
        <f t="shared" si="36"/>
        <v>0</v>
      </c>
      <c r="AR298" s="22">
        <f t="shared" si="40"/>
        <v>0</v>
      </c>
      <c r="AS298" s="21">
        <f t="shared" si="37"/>
        <v>0</v>
      </c>
    </row>
    <row r="299" spans="1:45" ht="45" customHeight="1" x14ac:dyDescent="0.25">
      <c r="A299" s="63">
        <v>293</v>
      </c>
      <c r="B299" s="64">
        <v>1791</v>
      </c>
      <c r="C299" s="74"/>
      <c r="D299" s="74"/>
      <c r="E299" s="73" t="s">
        <v>545</v>
      </c>
      <c r="F299" s="72">
        <v>45078</v>
      </c>
      <c r="G299" s="65" t="s">
        <v>45</v>
      </c>
      <c r="H299" s="65" t="s">
        <v>1482</v>
      </c>
      <c r="I299" s="78" t="s">
        <v>42</v>
      </c>
      <c r="J299" s="75" t="s">
        <v>517</v>
      </c>
      <c r="K299" s="68" t="s">
        <v>59</v>
      </c>
      <c r="L299" s="73" t="s">
        <v>107</v>
      </c>
      <c r="M299" s="73" t="s">
        <v>33</v>
      </c>
      <c r="N299" s="73"/>
      <c r="O299" s="73"/>
      <c r="P299" s="66">
        <v>45198</v>
      </c>
      <c r="Q299" s="73"/>
      <c r="R299" s="76"/>
      <c r="S299" s="76"/>
      <c r="T299" s="73"/>
      <c r="U299" s="74">
        <v>1</v>
      </c>
      <c r="V299" s="70" t="s">
        <v>820</v>
      </c>
      <c r="W299" s="70" t="s">
        <v>808</v>
      </c>
      <c r="X299" s="70" t="s">
        <v>683</v>
      </c>
      <c r="Y299" s="70" t="s">
        <v>683</v>
      </c>
      <c r="Z299" s="65">
        <v>3</v>
      </c>
      <c r="AA299" s="100">
        <v>45139</v>
      </c>
      <c r="AB299" s="100">
        <v>45443</v>
      </c>
      <c r="AC299" s="65" t="s">
        <v>611</v>
      </c>
      <c r="AD299" s="65" t="s">
        <v>64</v>
      </c>
      <c r="AE299" s="92" t="s">
        <v>95</v>
      </c>
      <c r="AF299" s="111" t="str">
        <f t="shared" si="41"/>
        <v>A</v>
      </c>
      <c r="AG299" s="112">
        <f t="shared" si="34"/>
        <v>0</v>
      </c>
      <c r="AH299" s="113" t="s">
        <v>1136</v>
      </c>
      <c r="AI299" s="112">
        <v>0</v>
      </c>
      <c r="AJ299" s="113" t="s">
        <v>1135</v>
      </c>
      <c r="AK299" s="114">
        <v>45309</v>
      </c>
      <c r="AL299" s="115" t="s">
        <v>392</v>
      </c>
      <c r="AM299" s="115" t="s">
        <v>393</v>
      </c>
      <c r="AN299" s="22">
        <f t="shared" si="35"/>
        <v>0</v>
      </c>
      <c r="AO299" s="22">
        <f t="shared" si="38"/>
        <v>1</v>
      </c>
      <c r="AP299" s="22">
        <f t="shared" si="39"/>
        <v>0</v>
      </c>
      <c r="AQ299" s="22">
        <f t="shared" si="36"/>
        <v>0</v>
      </c>
      <c r="AR299" s="22">
        <f t="shared" si="40"/>
        <v>0</v>
      </c>
      <c r="AS299" s="21">
        <f t="shared" si="37"/>
        <v>0</v>
      </c>
    </row>
    <row r="300" spans="1:45" ht="45" customHeight="1" x14ac:dyDescent="0.25">
      <c r="A300" s="71">
        <v>294</v>
      </c>
      <c r="B300" s="64">
        <v>1791</v>
      </c>
      <c r="C300" s="74"/>
      <c r="D300" s="74"/>
      <c r="E300" s="73" t="s">
        <v>545</v>
      </c>
      <c r="F300" s="72">
        <v>45078</v>
      </c>
      <c r="G300" s="65" t="s">
        <v>45</v>
      </c>
      <c r="H300" s="65" t="s">
        <v>1483</v>
      </c>
      <c r="I300" s="78" t="s">
        <v>42</v>
      </c>
      <c r="J300" s="75" t="s">
        <v>517</v>
      </c>
      <c r="K300" s="68" t="s">
        <v>59</v>
      </c>
      <c r="L300" s="73" t="s">
        <v>107</v>
      </c>
      <c r="M300" s="73" t="s">
        <v>33</v>
      </c>
      <c r="N300" s="73"/>
      <c r="O300" s="73"/>
      <c r="P300" s="66">
        <v>45198</v>
      </c>
      <c r="Q300" s="73"/>
      <c r="R300" s="76"/>
      <c r="S300" s="76"/>
      <c r="T300" s="73"/>
      <c r="U300" s="74">
        <v>2</v>
      </c>
      <c r="V300" s="70" t="s">
        <v>820</v>
      </c>
      <c r="W300" s="70" t="s">
        <v>809</v>
      </c>
      <c r="X300" s="70" t="s">
        <v>176</v>
      </c>
      <c r="Y300" s="70" t="s">
        <v>176</v>
      </c>
      <c r="Z300" s="65">
        <v>1</v>
      </c>
      <c r="AA300" s="100">
        <v>45139</v>
      </c>
      <c r="AB300" s="100">
        <v>45412</v>
      </c>
      <c r="AC300" s="65" t="s">
        <v>611</v>
      </c>
      <c r="AD300" s="65" t="s">
        <v>64</v>
      </c>
      <c r="AE300" s="92" t="s">
        <v>95</v>
      </c>
      <c r="AF300" s="111" t="str">
        <f t="shared" si="41"/>
        <v>A</v>
      </c>
      <c r="AG300" s="112">
        <f t="shared" si="34"/>
        <v>0</v>
      </c>
      <c r="AH300" s="113" t="s">
        <v>1136</v>
      </c>
      <c r="AI300" s="112">
        <v>0</v>
      </c>
      <c r="AJ300" s="113" t="s">
        <v>1135</v>
      </c>
      <c r="AK300" s="114">
        <v>45309</v>
      </c>
      <c r="AL300" s="115" t="s">
        <v>392</v>
      </c>
      <c r="AM300" s="115" t="s">
        <v>393</v>
      </c>
      <c r="AN300" s="22">
        <f t="shared" si="35"/>
        <v>0</v>
      </c>
      <c r="AO300" s="22">
        <f t="shared" si="38"/>
        <v>1</v>
      </c>
      <c r="AP300" s="22">
        <f t="shared" si="39"/>
        <v>0</v>
      </c>
      <c r="AQ300" s="22">
        <f t="shared" si="36"/>
        <v>0</v>
      </c>
      <c r="AR300" s="22">
        <f t="shared" si="40"/>
        <v>0</v>
      </c>
      <c r="AS300" s="21">
        <f t="shared" si="37"/>
        <v>0</v>
      </c>
    </row>
    <row r="301" spans="1:45" ht="45" customHeight="1" x14ac:dyDescent="0.25">
      <c r="A301" s="63">
        <v>295</v>
      </c>
      <c r="B301" s="64">
        <v>1791</v>
      </c>
      <c r="C301" s="74"/>
      <c r="D301" s="74"/>
      <c r="E301" s="73" t="s">
        <v>545</v>
      </c>
      <c r="F301" s="72">
        <v>45078</v>
      </c>
      <c r="G301" s="65" t="s">
        <v>45</v>
      </c>
      <c r="H301" s="65" t="s">
        <v>1484</v>
      </c>
      <c r="I301" s="78" t="s">
        <v>42</v>
      </c>
      <c r="J301" s="75" t="s">
        <v>517</v>
      </c>
      <c r="K301" s="68" t="s">
        <v>59</v>
      </c>
      <c r="L301" s="73" t="s">
        <v>107</v>
      </c>
      <c r="M301" s="73" t="s">
        <v>33</v>
      </c>
      <c r="N301" s="73"/>
      <c r="O301" s="73"/>
      <c r="P301" s="66">
        <v>45198</v>
      </c>
      <c r="Q301" s="73"/>
      <c r="R301" s="76"/>
      <c r="S301" s="76"/>
      <c r="T301" s="73"/>
      <c r="U301" s="74">
        <v>3</v>
      </c>
      <c r="V301" s="70" t="s">
        <v>820</v>
      </c>
      <c r="W301" s="70" t="s">
        <v>818</v>
      </c>
      <c r="X301" s="70" t="s">
        <v>679</v>
      </c>
      <c r="Y301" s="70" t="s">
        <v>679</v>
      </c>
      <c r="Z301" s="65">
        <v>1</v>
      </c>
      <c r="AA301" s="100">
        <v>45139</v>
      </c>
      <c r="AB301" s="100">
        <v>45443</v>
      </c>
      <c r="AC301" s="65" t="s">
        <v>611</v>
      </c>
      <c r="AD301" s="65" t="s">
        <v>64</v>
      </c>
      <c r="AE301" s="92" t="s">
        <v>95</v>
      </c>
      <c r="AF301" s="111" t="str">
        <f t="shared" si="41"/>
        <v>A</v>
      </c>
      <c r="AG301" s="112">
        <f t="shared" si="34"/>
        <v>0</v>
      </c>
      <c r="AH301" s="113" t="s">
        <v>1136</v>
      </c>
      <c r="AI301" s="112">
        <v>0</v>
      </c>
      <c r="AJ301" s="113" t="s">
        <v>1135</v>
      </c>
      <c r="AK301" s="114">
        <v>45309</v>
      </c>
      <c r="AL301" s="115" t="s">
        <v>392</v>
      </c>
      <c r="AM301" s="115" t="s">
        <v>393</v>
      </c>
      <c r="AN301" s="22">
        <f t="shared" si="35"/>
        <v>0</v>
      </c>
      <c r="AO301" s="22">
        <f t="shared" si="38"/>
        <v>1</v>
      </c>
      <c r="AP301" s="22">
        <f t="shared" si="39"/>
        <v>0</v>
      </c>
      <c r="AQ301" s="22">
        <f t="shared" si="36"/>
        <v>0</v>
      </c>
      <c r="AR301" s="22">
        <f t="shared" si="40"/>
        <v>0</v>
      </c>
      <c r="AS301" s="21">
        <f t="shared" si="37"/>
        <v>0</v>
      </c>
    </row>
    <row r="302" spans="1:45" ht="45" customHeight="1" x14ac:dyDescent="0.25">
      <c r="A302" s="71">
        <v>296</v>
      </c>
      <c r="B302" s="64">
        <v>1792</v>
      </c>
      <c r="C302" s="74"/>
      <c r="D302" s="74"/>
      <c r="E302" s="73" t="s">
        <v>545</v>
      </c>
      <c r="F302" s="72">
        <v>45078</v>
      </c>
      <c r="G302" s="65" t="s">
        <v>45</v>
      </c>
      <c r="H302" s="65" t="s">
        <v>1485</v>
      </c>
      <c r="I302" s="78" t="s">
        <v>42</v>
      </c>
      <c r="J302" s="75" t="s">
        <v>518</v>
      </c>
      <c r="K302" s="68" t="s">
        <v>59</v>
      </c>
      <c r="L302" s="73" t="s">
        <v>107</v>
      </c>
      <c r="M302" s="73" t="s">
        <v>33</v>
      </c>
      <c r="N302" s="73"/>
      <c r="O302" s="73"/>
      <c r="P302" s="66">
        <v>45198</v>
      </c>
      <c r="Q302" s="73"/>
      <c r="R302" s="76"/>
      <c r="S302" s="76"/>
      <c r="T302" s="73"/>
      <c r="U302" s="74">
        <v>1</v>
      </c>
      <c r="V302" s="70" t="s">
        <v>821</v>
      </c>
      <c r="W302" s="70" t="s">
        <v>808</v>
      </c>
      <c r="X302" s="70" t="s">
        <v>683</v>
      </c>
      <c r="Y302" s="70" t="s">
        <v>683</v>
      </c>
      <c r="Z302" s="65">
        <v>3</v>
      </c>
      <c r="AA302" s="100">
        <v>45139</v>
      </c>
      <c r="AB302" s="100">
        <v>45443</v>
      </c>
      <c r="AC302" s="65" t="s">
        <v>611</v>
      </c>
      <c r="AD302" s="65" t="s">
        <v>64</v>
      </c>
      <c r="AE302" s="92" t="s">
        <v>843</v>
      </c>
      <c r="AF302" s="111" t="str">
        <f t="shared" si="41"/>
        <v>A</v>
      </c>
      <c r="AG302" s="112">
        <f t="shared" si="34"/>
        <v>0</v>
      </c>
      <c r="AH302" s="113" t="s">
        <v>1228</v>
      </c>
      <c r="AI302" s="112">
        <v>0</v>
      </c>
      <c r="AJ302" s="113" t="s">
        <v>1227</v>
      </c>
      <c r="AK302" s="114">
        <v>45313</v>
      </c>
      <c r="AL302" s="115" t="s">
        <v>392</v>
      </c>
      <c r="AM302" s="115" t="s">
        <v>857</v>
      </c>
      <c r="AN302" s="22">
        <f t="shared" si="35"/>
        <v>0</v>
      </c>
      <c r="AO302" s="22">
        <f t="shared" si="38"/>
        <v>1</v>
      </c>
      <c r="AP302" s="22">
        <f t="shared" si="39"/>
        <v>0</v>
      </c>
      <c r="AQ302" s="22">
        <f t="shared" si="36"/>
        <v>0</v>
      </c>
      <c r="AR302" s="22">
        <f t="shared" si="40"/>
        <v>0</v>
      </c>
      <c r="AS302" s="21">
        <f t="shared" si="37"/>
        <v>0</v>
      </c>
    </row>
    <row r="303" spans="1:45" ht="45" customHeight="1" x14ac:dyDescent="0.25">
      <c r="A303" s="63">
        <v>297</v>
      </c>
      <c r="B303" s="64">
        <v>1792</v>
      </c>
      <c r="C303" s="74"/>
      <c r="D303" s="74"/>
      <c r="E303" s="73" t="s">
        <v>545</v>
      </c>
      <c r="F303" s="72">
        <v>45078</v>
      </c>
      <c r="G303" s="65" t="s">
        <v>45</v>
      </c>
      <c r="H303" s="65" t="s">
        <v>1486</v>
      </c>
      <c r="I303" s="78" t="s">
        <v>42</v>
      </c>
      <c r="J303" s="75" t="s">
        <v>518</v>
      </c>
      <c r="K303" s="68" t="s">
        <v>59</v>
      </c>
      <c r="L303" s="73" t="s">
        <v>107</v>
      </c>
      <c r="M303" s="73" t="s">
        <v>33</v>
      </c>
      <c r="N303" s="73"/>
      <c r="O303" s="73"/>
      <c r="P303" s="66">
        <v>45198</v>
      </c>
      <c r="Q303" s="73"/>
      <c r="R303" s="76"/>
      <c r="S303" s="76"/>
      <c r="T303" s="73"/>
      <c r="U303" s="74">
        <v>2</v>
      </c>
      <c r="V303" s="70" t="s">
        <v>821</v>
      </c>
      <c r="W303" s="70" t="s">
        <v>719</v>
      </c>
      <c r="X303" s="70" t="s">
        <v>721</v>
      </c>
      <c r="Y303" s="70" t="s">
        <v>721</v>
      </c>
      <c r="Z303" s="65">
        <v>1</v>
      </c>
      <c r="AA303" s="100">
        <v>45139</v>
      </c>
      <c r="AB303" s="100">
        <v>45412</v>
      </c>
      <c r="AC303" s="65" t="s">
        <v>611</v>
      </c>
      <c r="AD303" s="65" t="s">
        <v>64</v>
      </c>
      <c r="AE303" s="92" t="s">
        <v>843</v>
      </c>
      <c r="AF303" s="111" t="str">
        <f t="shared" si="41"/>
        <v>A</v>
      </c>
      <c r="AG303" s="112">
        <f t="shared" si="34"/>
        <v>0</v>
      </c>
      <c r="AH303" s="113" t="s">
        <v>1228</v>
      </c>
      <c r="AI303" s="112">
        <v>0</v>
      </c>
      <c r="AJ303" s="113" t="s">
        <v>1227</v>
      </c>
      <c r="AK303" s="114">
        <v>45313</v>
      </c>
      <c r="AL303" s="115" t="s">
        <v>392</v>
      </c>
      <c r="AM303" s="115" t="s">
        <v>857</v>
      </c>
      <c r="AN303" s="22">
        <f t="shared" si="35"/>
        <v>0</v>
      </c>
      <c r="AO303" s="22">
        <f t="shared" si="38"/>
        <v>1</v>
      </c>
      <c r="AP303" s="22">
        <f t="shared" si="39"/>
        <v>0</v>
      </c>
      <c r="AQ303" s="22">
        <f t="shared" si="36"/>
        <v>0</v>
      </c>
      <c r="AR303" s="22">
        <f t="shared" si="40"/>
        <v>0</v>
      </c>
      <c r="AS303" s="21">
        <f t="shared" si="37"/>
        <v>0</v>
      </c>
    </row>
    <row r="304" spans="1:45" ht="45" customHeight="1" x14ac:dyDescent="0.25">
      <c r="A304" s="71">
        <v>298</v>
      </c>
      <c r="B304" s="64">
        <v>1792</v>
      </c>
      <c r="C304" s="74"/>
      <c r="D304" s="74"/>
      <c r="E304" s="73" t="s">
        <v>545</v>
      </c>
      <c r="F304" s="72">
        <v>45078</v>
      </c>
      <c r="G304" s="65" t="s">
        <v>45</v>
      </c>
      <c r="H304" s="65" t="s">
        <v>1487</v>
      </c>
      <c r="I304" s="78" t="s">
        <v>42</v>
      </c>
      <c r="J304" s="75" t="s">
        <v>518</v>
      </c>
      <c r="K304" s="68" t="s">
        <v>59</v>
      </c>
      <c r="L304" s="73" t="s">
        <v>107</v>
      </c>
      <c r="M304" s="73" t="s">
        <v>33</v>
      </c>
      <c r="N304" s="73"/>
      <c r="O304" s="73"/>
      <c r="P304" s="66">
        <v>45198</v>
      </c>
      <c r="Q304" s="73"/>
      <c r="R304" s="76"/>
      <c r="S304" s="76"/>
      <c r="T304" s="73"/>
      <c r="U304" s="74">
        <v>3</v>
      </c>
      <c r="V304" s="70" t="s">
        <v>821</v>
      </c>
      <c r="W304" s="70" t="s">
        <v>720</v>
      </c>
      <c r="X304" s="70" t="s">
        <v>679</v>
      </c>
      <c r="Y304" s="70" t="s">
        <v>679</v>
      </c>
      <c r="Z304" s="65">
        <v>1</v>
      </c>
      <c r="AA304" s="100">
        <v>45139</v>
      </c>
      <c r="AB304" s="100">
        <v>45443</v>
      </c>
      <c r="AC304" s="65" t="s">
        <v>611</v>
      </c>
      <c r="AD304" s="65" t="s">
        <v>64</v>
      </c>
      <c r="AE304" s="92" t="s">
        <v>843</v>
      </c>
      <c r="AF304" s="111" t="str">
        <f t="shared" si="41"/>
        <v>A</v>
      </c>
      <c r="AG304" s="112">
        <f t="shared" si="34"/>
        <v>0</v>
      </c>
      <c r="AH304" s="113" t="s">
        <v>1228</v>
      </c>
      <c r="AI304" s="112">
        <v>0</v>
      </c>
      <c r="AJ304" s="113" t="s">
        <v>1227</v>
      </c>
      <c r="AK304" s="114">
        <v>45313</v>
      </c>
      <c r="AL304" s="115" t="s">
        <v>392</v>
      </c>
      <c r="AM304" s="115" t="s">
        <v>857</v>
      </c>
      <c r="AN304" s="22">
        <f t="shared" si="35"/>
        <v>0</v>
      </c>
      <c r="AO304" s="22">
        <f t="shared" si="38"/>
        <v>1</v>
      </c>
      <c r="AP304" s="22">
        <f t="shared" si="39"/>
        <v>0</v>
      </c>
      <c r="AQ304" s="22">
        <f t="shared" si="36"/>
        <v>0</v>
      </c>
      <c r="AR304" s="22">
        <f t="shared" si="40"/>
        <v>0</v>
      </c>
      <c r="AS304" s="21">
        <f t="shared" si="37"/>
        <v>0</v>
      </c>
    </row>
    <row r="305" spans="1:45" ht="45" customHeight="1" x14ac:dyDescent="0.25">
      <c r="A305" s="63">
        <v>299</v>
      </c>
      <c r="B305" s="64">
        <v>1793</v>
      </c>
      <c r="C305" s="74"/>
      <c r="D305" s="74"/>
      <c r="E305" s="73" t="s">
        <v>545</v>
      </c>
      <c r="F305" s="72">
        <v>45078</v>
      </c>
      <c r="G305" s="65" t="s">
        <v>45</v>
      </c>
      <c r="H305" s="65" t="s">
        <v>1488</v>
      </c>
      <c r="I305" s="78" t="s">
        <v>42</v>
      </c>
      <c r="J305" s="75" t="s">
        <v>519</v>
      </c>
      <c r="K305" s="68" t="s">
        <v>59</v>
      </c>
      <c r="L305" s="73" t="s">
        <v>107</v>
      </c>
      <c r="M305" s="73" t="s">
        <v>33</v>
      </c>
      <c r="N305" s="73"/>
      <c r="O305" s="73"/>
      <c r="P305" s="66">
        <v>45198</v>
      </c>
      <c r="Q305" s="73"/>
      <c r="R305" s="76"/>
      <c r="S305" s="76"/>
      <c r="T305" s="73"/>
      <c r="U305" s="74">
        <v>1</v>
      </c>
      <c r="V305" s="70" t="s">
        <v>822</v>
      </c>
      <c r="W305" s="70" t="s">
        <v>808</v>
      </c>
      <c r="X305" s="70" t="s">
        <v>683</v>
      </c>
      <c r="Y305" s="70" t="s">
        <v>683</v>
      </c>
      <c r="Z305" s="65">
        <v>3</v>
      </c>
      <c r="AA305" s="100">
        <v>45139</v>
      </c>
      <c r="AB305" s="100">
        <v>45443</v>
      </c>
      <c r="AC305" s="65" t="s">
        <v>611</v>
      </c>
      <c r="AD305" s="65" t="s">
        <v>64</v>
      </c>
      <c r="AE305" s="92" t="s">
        <v>843</v>
      </c>
      <c r="AF305" s="111" t="str">
        <f t="shared" si="41"/>
        <v>A</v>
      </c>
      <c r="AG305" s="112">
        <f t="shared" si="34"/>
        <v>0</v>
      </c>
      <c r="AH305" s="113" t="s">
        <v>1228</v>
      </c>
      <c r="AI305" s="112">
        <v>0</v>
      </c>
      <c r="AJ305" s="113" t="s">
        <v>1227</v>
      </c>
      <c r="AK305" s="114">
        <v>45313</v>
      </c>
      <c r="AL305" s="115" t="s">
        <v>392</v>
      </c>
      <c r="AM305" s="115" t="s">
        <v>857</v>
      </c>
      <c r="AN305" s="22">
        <f t="shared" si="35"/>
        <v>0</v>
      </c>
      <c r="AO305" s="22">
        <f t="shared" si="38"/>
        <v>1</v>
      </c>
      <c r="AP305" s="22">
        <f t="shared" si="39"/>
        <v>0</v>
      </c>
      <c r="AQ305" s="22">
        <f t="shared" si="36"/>
        <v>0</v>
      </c>
      <c r="AR305" s="22">
        <f t="shared" si="40"/>
        <v>0</v>
      </c>
      <c r="AS305" s="21">
        <f t="shared" si="37"/>
        <v>0</v>
      </c>
    </row>
    <row r="306" spans="1:45" ht="45" customHeight="1" x14ac:dyDescent="0.25">
      <c r="A306" s="71">
        <v>300</v>
      </c>
      <c r="B306" s="64">
        <v>1794</v>
      </c>
      <c r="C306" s="74"/>
      <c r="D306" s="74"/>
      <c r="E306" s="73" t="s">
        <v>545</v>
      </c>
      <c r="F306" s="72">
        <v>45078</v>
      </c>
      <c r="G306" s="65" t="s">
        <v>45</v>
      </c>
      <c r="H306" s="65" t="s">
        <v>1489</v>
      </c>
      <c r="I306" s="78" t="s">
        <v>42</v>
      </c>
      <c r="J306" s="75" t="s">
        <v>520</v>
      </c>
      <c r="K306" s="68" t="s">
        <v>59</v>
      </c>
      <c r="L306" s="73" t="s">
        <v>107</v>
      </c>
      <c r="M306" s="73" t="s">
        <v>33</v>
      </c>
      <c r="N306" s="73"/>
      <c r="O306" s="73"/>
      <c r="P306" s="66">
        <v>45198</v>
      </c>
      <c r="Q306" s="73"/>
      <c r="R306" s="76"/>
      <c r="S306" s="76"/>
      <c r="T306" s="73"/>
      <c r="U306" s="74">
        <v>1</v>
      </c>
      <c r="V306" s="70" t="s">
        <v>823</v>
      </c>
      <c r="W306" s="70" t="s">
        <v>824</v>
      </c>
      <c r="X306" s="70" t="s">
        <v>683</v>
      </c>
      <c r="Y306" s="70" t="s">
        <v>683</v>
      </c>
      <c r="Z306" s="65">
        <v>3</v>
      </c>
      <c r="AA306" s="100">
        <v>45139</v>
      </c>
      <c r="AB306" s="100">
        <v>45443</v>
      </c>
      <c r="AC306" s="65" t="s">
        <v>611</v>
      </c>
      <c r="AD306" s="65" t="s">
        <v>64</v>
      </c>
      <c r="AE306" s="92" t="s">
        <v>843</v>
      </c>
      <c r="AF306" s="111" t="str">
        <f t="shared" si="41"/>
        <v>A</v>
      </c>
      <c r="AG306" s="112">
        <f t="shared" si="34"/>
        <v>0</v>
      </c>
      <c r="AH306" s="113" t="s">
        <v>1228</v>
      </c>
      <c r="AI306" s="112">
        <v>0</v>
      </c>
      <c r="AJ306" s="113" t="s">
        <v>1227</v>
      </c>
      <c r="AK306" s="114">
        <v>45313</v>
      </c>
      <c r="AL306" s="115" t="s">
        <v>392</v>
      </c>
      <c r="AM306" s="115" t="s">
        <v>857</v>
      </c>
      <c r="AN306" s="22">
        <f t="shared" si="35"/>
        <v>0</v>
      </c>
      <c r="AO306" s="22">
        <f t="shared" si="38"/>
        <v>1</v>
      </c>
      <c r="AP306" s="22">
        <f t="shared" si="39"/>
        <v>0</v>
      </c>
      <c r="AQ306" s="22">
        <f t="shared" si="36"/>
        <v>0</v>
      </c>
      <c r="AR306" s="22">
        <f t="shared" si="40"/>
        <v>0</v>
      </c>
      <c r="AS306" s="21">
        <f t="shared" si="37"/>
        <v>0</v>
      </c>
    </row>
    <row r="307" spans="1:45" ht="45" customHeight="1" x14ac:dyDescent="0.25">
      <c r="A307" s="63">
        <v>301</v>
      </c>
      <c r="B307" s="64">
        <v>1795</v>
      </c>
      <c r="C307" s="74"/>
      <c r="D307" s="74"/>
      <c r="E307" s="73" t="s">
        <v>545</v>
      </c>
      <c r="F307" s="72">
        <v>45078</v>
      </c>
      <c r="G307" s="65" t="s">
        <v>45</v>
      </c>
      <c r="H307" s="65" t="s">
        <v>1490</v>
      </c>
      <c r="I307" s="78" t="s">
        <v>42</v>
      </c>
      <c r="J307" s="75" t="s">
        <v>521</v>
      </c>
      <c r="K307" s="68" t="s">
        <v>59</v>
      </c>
      <c r="L307" s="73" t="s">
        <v>107</v>
      </c>
      <c r="M307" s="73" t="s">
        <v>33</v>
      </c>
      <c r="N307" s="73"/>
      <c r="O307" s="73"/>
      <c r="P307" s="66">
        <v>45198</v>
      </c>
      <c r="Q307" s="73"/>
      <c r="R307" s="76"/>
      <c r="S307" s="76"/>
      <c r="T307" s="73"/>
      <c r="U307" s="74">
        <v>1</v>
      </c>
      <c r="V307" s="70" t="s">
        <v>825</v>
      </c>
      <c r="W307" s="70" t="s">
        <v>824</v>
      </c>
      <c r="X307" s="70" t="s">
        <v>683</v>
      </c>
      <c r="Y307" s="70" t="s">
        <v>683</v>
      </c>
      <c r="Z307" s="65">
        <v>3</v>
      </c>
      <c r="AA307" s="100">
        <v>45139</v>
      </c>
      <c r="AB307" s="100">
        <v>45443</v>
      </c>
      <c r="AC307" s="65" t="s">
        <v>611</v>
      </c>
      <c r="AD307" s="65" t="s">
        <v>64</v>
      </c>
      <c r="AE307" s="92" t="s">
        <v>842</v>
      </c>
      <c r="AF307" s="111" t="str">
        <f t="shared" si="41"/>
        <v>A</v>
      </c>
      <c r="AG307" s="112">
        <f t="shared" si="34"/>
        <v>0</v>
      </c>
      <c r="AH307" s="113" t="s">
        <v>1083</v>
      </c>
      <c r="AI307" s="112">
        <v>0</v>
      </c>
      <c r="AJ307" s="113" t="s">
        <v>1084</v>
      </c>
      <c r="AK307" s="114">
        <v>45308</v>
      </c>
      <c r="AL307" s="115" t="s">
        <v>1083</v>
      </c>
      <c r="AM307" s="115" t="s">
        <v>1084</v>
      </c>
      <c r="AN307" s="22">
        <f t="shared" si="35"/>
        <v>0</v>
      </c>
      <c r="AO307" s="22">
        <f t="shared" si="38"/>
        <v>1</v>
      </c>
      <c r="AP307" s="22">
        <f t="shared" si="39"/>
        <v>0</v>
      </c>
      <c r="AQ307" s="22">
        <f t="shared" si="36"/>
        <v>0</v>
      </c>
      <c r="AR307" s="22">
        <f t="shared" si="40"/>
        <v>0</v>
      </c>
      <c r="AS307" s="21">
        <f t="shared" si="37"/>
        <v>0</v>
      </c>
    </row>
    <row r="308" spans="1:45" ht="45" customHeight="1" x14ac:dyDescent="0.25">
      <c r="A308" s="71">
        <v>302</v>
      </c>
      <c r="B308" s="64">
        <v>1796</v>
      </c>
      <c r="C308" s="74"/>
      <c r="D308" s="74"/>
      <c r="E308" s="73" t="s">
        <v>545</v>
      </c>
      <c r="F308" s="72">
        <v>45078</v>
      </c>
      <c r="G308" s="65" t="s">
        <v>45</v>
      </c>
      <c r="H308" s="65" t="s">
        <v>1491</v>
      </c>
      <c r="I308" s="78" t="s">
        <v>42</v>
      </c>
      <c r="J308" s="75" t="s">
        <v>522</v>
      </c>
      <c r="K308" s="68" t="s">
        <v>59</v>
      </c>
      <c r="L308" s="73" t="s">
        <v>107</v>
      </c>
      <c r="M308" s="73" t="s">
        <v>33</v>
      </c>
      <c r="N308" s="73"/>
      <c r="O308" s="73"/>
      <c r="P308" s="66">
        <v>45198</v>
      </c>
      <c r="Q308" s="73"/>
      <c r="R308" s="76"/>
      <c r="S308" s="76"/>
      <c r="T308" s="73"/>
      <c r="U308" s="74">
        <v>1</v>
      </c>
      <c r="V308" s="70" t="s">
        <v>826</v>
      </c>
      <c r="W308" s="70" t="s">
        <v>808</v>
      </c>
      <c r="X308" s="70" t="s">
        <v>683</v>
      </c>
      <c r="Y308" s="70" t="s">
        <v>683</v>
      </c>
      <c r="Z308" s="65">
        <v>3</v>
      </c>
      <c r="AA308" s="100">
        <v>45139</v>
      </c>
      <c r="AB308" s="100">
        <v>45443</v>
      </c>
      <c r="AC308" s="65" t="s">
        <v>611</v>
      </c>
      <c r="AD308" s="65" t="s">
        <v>64</v>
      </c>
      <c r="AE308" s="92" t="s">
        <v>842</v>
      </c>
      <c r="AF308" s="111" t="str">
        <f t="shared" si="41"/>
        <v>A</v>
      </c>
      <c r="AG308" s="112">
        <f t="shared" si="34"/>
        <v>0</v>
      </c>
      <c r="AH308" s="113" t="s">
        <v>1083</v>
      </c>
      <c r="AI308" s="112">
        <v>0</v>
      </c>
      <c r="AJ308" s="113" t="s">
        <v>1114</v>
      </c>
      <c r="AK308" s="114">
        <v>45308</v>
      </c>
      <c r="AL308" s="115" t="s">
        <v>1083</v>
      </c>
      <c r="AM308" s="115" t="s">
        <v>1114</v>
      </c>
      <c r="AN308" s="22">
        <f t="shared" si="35"/>
        <v>0</v>
      </c>
      <c r="AO308" s="22">
        <f t="shared" si="38"/>
        <v>1</v>
      </c>
      <c r="AP308" s="22">
        <f t="shared" si="39"/>
        <v>0</v>
      </c>
      <c r="AQ308" s="22">
        <f t="shared" si="36"/>
        <v>0</v>
      </c>
      <c r="AR308" s="22">
        <f t="shared" si="40"/>
        <v>0</v>
      </c>
      <c r="AS308" s="21">
        <f t="shared" si="37"/>
        <v>0</v>
      </c>
    </row>
    <row r="309" spans="1:45" ht="45" customHeight="1" x14ac:dyDescent="0.25">
      <c r="A309" s="63">
        <v>303</v>
      </c>
      <c r="B309" s="64">
        <v>1796</v>
      </c>
      <c r="C309" s="74"/>
      <c r="D309" s="74"/>
      <c r="E309" s="73" t="s">
        <v>545</v>
      </c>
      <c r="F309" s="72">
        <v>45078</v>
      </c>
      <c r="G309" s="65" t="s">
        <v>45</v>
      </c>
      <c r="H309" s="65" t="s">
        <v>1492</v>
      </c>
      <c r="I309" s="78" t="s">
        <v>42</v>
      </c>
      <c r="J309" s="75" t="s">
        <v>522</v>
      </c>
      <c r="K309" s="68" t="s">
        <v>59</v>
      </c>
      <c r="L309" s="73" t="s">
        <v>107</v>
      </c>
      <c r="M309" s="73" t="s">
        <v>33</v>
      </c>
      <c r="N309" s="73"/>
      <c r="O309" s="73"/>
      <c r="P309" s="66">
        <v>45198</v>
      </c>
      <c r="Q309" s="73"/>
      <c r="R309" s="76"/>
      <c r="S309" s="76"/>
      <c r="T309" s="73"/>
      <c r="U309" s="74">
        <v>2</v>
      </c>
      <c r="V309" s="70" t="s">
        <v>826</v>
      </c>
      <c r="W309" s="70" t="s">
        <v>804</v>
      </c>
      <c r="X309" s="70" t="s">
        <v>679</v>
      </c>
      <c r="Y309" s="70" t="s">
        <v>679</v>
      </c>
      <c r="Z309" s="65">
        <v>1</v>
      </c>
      <c r="AA309" s="100">
        <v>45139</v>
      </c>
      <c r="AB309" s="100">
        <v>45443</v>
      </c>
      <c r="AC309" s="65" t="s">
        <v>611</v>
      </c>
      <c r="AD309" s="65" t="s">
        <v>64</v>
      </c>
      <c r="AE309" s="92" t="s">
        <v>842</v>
      </c>
      <c r="AF309" s="111" t="str">
        <f t="shared" si="41"/>
        <v>A</v>
      </c>
      <c r="AG309" s="112">
        <f t="shared" si="34"/>
        <v>0</v>
      </c>
      <c r="AH309" s="113" t="s">
        <v>1083</v>
      </c>
      <c r="AI309" s="112">
        <v>0</v>
      </c>
      <c r="AJ309" s="113" t="s">
        <v>1114</v>
      </c>
      <c r="AK309" s="114">
        <v>45308</v>
      </c>
      <c r="AL309" s="115" t="s">
        <v>1083</v>
      </c>
      <c r="AM309" s="115" t="s">
        <v>1114</v>
      </c>
      <c r="AN309" s="22">
        <f t="shared" si="35"/>
        <v>0</v>
      </c>
      <c r="AO309" s="22">
        <f t="shared" si="38"/>
        <v>1</v>
      </c>
      <c r="AP309" s="22">
        <f t="shared" si="39"/>
        <v>0</v>
      </c>
      <c r="AQ309" s="22">
        <f t="shared" si="36"/>
        <v>0</v>
      </c>
      <c r="AR309" s="22">
        <f t="shared" si="40"/>
        <v>0</v>
      </c>
      <c r="AS309" s="21">
        <f t="shared" si="37"/>
        <v>0</v>
      </c>
    </row>
    <row r="310" spans="1:45" ht="45" customHeight="1" x14ac:dyDescent="0.25">
      <c r="A310" s="71">
        <v>304</v>
      </c>
      <c r="B310" s="64">
        <v>1797</v>
      </c>
      <c r="C310" s="74"/>
      <c r="D310" s="74"/>
      <c r="E310" s="73" t="s">
        <v>545</v>
      </c>
      <c r="F310" s="72">
        <v>45078</v>
      </c>
      <c r="G310" s="65" t="s">
        <v>45</v>
      </c>
      <c r="H310" s="65" t="s">
        <v>1493</v>
      </c>
      <c r="I310" s="78" t="s">
        <v>42</v>
      </c>
      <c r="J310" s="75" t="s">
        <v>827</v>
      </c>
      <c r="K310" s="68" t="s">
        <v>59</v>
      </c>
      <c r="L310" s="73" t="s">
        <v>107</v>
      </c>
      <c r="M310" s="73" t="s">
        <v>33</v>
      </c>
      <c r="N310" s="73"/>
      <c r="O310" s="73"/>
      <c r="P310" s="66">
        <v>45198</v>
      </c>
      <c r="Q310" s="73"/>
      <c r="R310" s="76"/>
      <c r="S310" s="76"/>
      <c r="T310" s="73"/>
      <c r="U310" s="74">
        <v>1</v>
      </c>
      <c r="V310" s="70" t="s">
        <v>829</v>
      </c>
      <c r="W310" s="70" t="s">
        <v>808</v>
      </c>
      <c r="X310" s="70" t="s">
        <v>683</v>
      </c>
      <c r="Y310" s="70" t="s">
        <v>683</v>
      </c>
      <c r="Z310" s="65">
        <v>3</v>
      </c>
      <c r="AA310" s="100">
        <v>45139</v>
      </c>
      <c r="AB310" s="100">
        <v>45443</v>
      </c>
      <c r="AC310" s="65" t="s">
        <v>611</v>
      </c>
      <c r="AD310" s="65" t="s">
        <v>64</v>
      </c>
      <c r="AE310" s="94" t="s">
        <v>842</v>
      </c>
      <c r="AF310" s="111" t="str">
        <f t="shared" si="41"/>
        <v>A</v>
      </c>
      <c r="AG310" s="112">
        <f t="shared" si="34"/>
        <v>0</v>
      </c>
      <c r="AH310" s="113" t="s">
        <v>1083</v>
      </c>
      <c r="AI310" s="112">
        <v>0</v>
      </c>
      <c r="AJ310" s="113" t="s">
        <v>1114</v>
      </c>
      <c r="AK310" s="114">
        <v>45308</v>
      </c>
      <c r="AL310" s="115" t="s">
        <v>1083</v>
      </c>
      <c r="AM310" s="115" t="s">
        <v>1114</v>
      </c>
      <c r="AN310" s="22">
        <f t="shared" si="35"/>
        <v>0</v>
      </c>
      <c r="AO310" s="22">
        <f t="shared" si="38"/>
        <v>1</v>
      </c>
      <c r="AP310" s="22">
        <f t="shared" si="39"/>
        <v>0</v>
      </c>
      <c r="AQ310" s="22">
        <f t="shared" si="36"/>
        <v>0</v>
      </c>
      <c r="AR310" s="22">
        <f t="shared" si="40"/>
        <v>0</v>
      </c>
      <c r="AS310" s="21">
        <f t="shared" si="37"/>
        <v>0</v>
      </c>
    </row>
    <row r="311" spans="1:45" ht="45" customHeight="1" x14ac:dyDescent="0.25">
      <c r="A311" s="63">
        <v>305</v>
      </c>
      <c r="B311" s="64">
        <v>1797</v>
      </c>
      <c r="C311" s="74"/>
      <c r="D311" s="74"/>
      <c r="E311" s="73" t="s">
        <v>545</v>
      </c>
      <c r="F311" s="72">
        <v>45078</v>
      </c>
      <c r="G311" s="65" t="s">
        <v>45</v>
      </c>
      <c r="H311" s="65" t="s">
        <v>1494</v>
      </c>
      <c r="I311" s="78" t="s">
        <v>42</v>
      </c>
      <c r="J311" s="75" t="s">
        <v>827</v>
      </c>
      <c r="K311" s="68" t="s">
        <v>59</v>
      </c>
      <c r="L311" s="73" t="s">
        <v>107</v>
      </c>
      <c r="M311" s="73" t="s">
        <v>33</v>
      </c>
      <c r="N311" s="73"/>
      <c r="O311" s="73"/>
      <c r="P311" s="66">
        <v>45198</v>
      </c>
      <c r="Q311" s="73"/>
      <c r="R311" s="76"/>
      <c r="S311" s="76"/>
      <c r="T311" s="73"/>
      <c r="U311" s="74">
        <v>2</v>
      </c>
      <c r="V311" s="70" t="s">
        <v>829</v>
      </c>
      <c r="W311" s="70" t="s">
        <v>809</v>
      </c>
      <c r="X311" s="70" t="s">
        <v>176</v>
      </c>
      <c r="Y311" s="70" t="s">
        <v>176</v>
      </c>
      <c r="Z311" s="65">
        <v>1</v>
      </c>
      <c r="AA311" s="100">
        <v>45139</v>
      </c>
      <c r="AB311" s="100">
        <v>45412</v>
      </c>
      <c r="AC311" s="65" t="s">
        <v>611</v>
      </c>
      <c r="AD311" s="65" t="s">
        <v>64</v>
      </c>
      <c r="AE311" s="94" t="s">
        <v>842</v>
      </c>
      <c r="AF311" s="111" t="str">
        <f t="shared" si="41"/>
        <v>A</v>
      </c>
      <c r="AG311" s="112">
        <f t="shared" si="34"/>
        <v>0</v>
      </c>
      <c r="AH311" s="113" t="s">
        <v>1083</v>
      </c>
      <c r="AI311" s="112">
        <v>0</v>
      </c>
      <c r="AJ311" s="113" t="s">
        <v>1114</v>
      </c>
      <c r="AK311" s="114">
        <v>45313</v>
      </c>
      <c r="AL311" s="115" t="s">
        <v>1083</v>
      </c>
      <c r="AM311" s="115" t="s">
        <v>1114</v>
      </c>
      <c r="AN311" s="22">
        <f t="shared" si="35"/>
        <v>0</v>
      </c>
      <c r="AO311" s="22">
        <f t="shared" si="38"/>
        <v>1</v>
      </c>
      <c r="AP311" s="22">
        <f t="shared" si="39"/>
        <v>0</v>
      </c>
      <c r="AQ311" s="22">
        <f t="shared" si="36"/>
        <v>0</v>
      </c>
      <c r="AR311" s="22">
        <f t="shared" si="40"/>
        <v>0</v>
      </c>
      <c r="AS311" s="21">
        <f t="shared" si="37"/>
        <v>0</v>
      </c>
    </row>
    <row r="312" spans="1:45" ht="45" customHeight="1" x14ac:dyDescent="0.25">
      <c r="A312" s="71">
        <v>306</v>
      </c>
      <c r="B312" s="64">
        <v>1797</v>
      </c>
      <c r="C312" s="74"/>
      <c r="D312" s="74"/>
      <c r="E312" s="73" t="s">
        <v>545</v>
      </c>
      <c r="F312" s="72">
        <v>45078</v>
      </c>
      <c r="G312" s="65" t="s">
        <v>45</v>
      </c>
      <c r="H312" s="65" t="s">
        <v>1495</v>
      </c>
      <c r="I312" s="78" t="s">
        <v>42</v>
      </c>
      <c r="J312" s="75" t="s">
        <v>827</v>
      </c>
      <c r="K312" s="68" t="s">
        <v>59</v>
      </c>
      <c r="L312" s="73" t="s">
        <v>107</v>
      </c>
      <c r="M312" s="73" t="s">
        <v>33</v>
      </c>
      <c r="N312" s="73"/>
      <c r="O312" s="73"/>
      <c r="P312" s="66">
        <v>45198</v>
      </c>
      <c r="Q312" s="73"/>
      <c r="R312" s="76"/>
      <c r="S312" s="76"/>
      <c r="T312" s="73"/>
      <c r="U312" s="74">
        <v>3</v>
      </c>
      <c r="V312" s="70" t="s">
        <v>829</v>
      </c>
      <c r="W312" s="70" t="s">
        <v>810</v>
      </c>
      <c r="X312" s="70" t="s">
        <v>679</v>
      </c>
      <c r="Y312" s="70" t="s">
        <v>679</v>
      </c>
      <c r="Z312" s="65">
        <v>1</v>
      </c>
      <c r="AA312" s="100">
        <v>45139</v>
      </c>
      <c r="AB312" s="100">
        <v>45443</v>
      </c>
      <c r="AC312" s="65" t="s">
        <v>611</v>
      </c>
      <c r="AD312" s="65" t="s">
        <v>64</v>
      </c>
      <c r="AE312" s="94" t="s">
        <v>842</v>
      </c>
      <c r="AF312" s="111" t="str">
        <f t="shared" si="41"/>
        <v>A</v>
      </c>
      <c r="AG312" s="112">
        <f t="shared" si="34"/>
        <v>0</v>
      </c>
      <c r="AH312" s="115" t="s">
        <v>1083</v>
      </c>
      <c r="AI312" s="120">
        <v>0</v>
      </c>
      <c r="AJ312" s="115" t="s">
        <v>1114</v>
      </c>
      <c r="AK312" s="114">
        <v>45313</v>
      </c>
      <c r="AL312" s="121" t="s">
        <v>1083</v>
      </c>
      <c r="AM312" s="121" t="s">
        <v>1114</v>
      </c>
      <c r="AN312" s="22">
        <f t="shared" si="35"/>
        <v>0</v>
      </c>
      <c r="AO312" s="22">
        <f t="shared" si="38"/>
        <v>1</v>
      </c>
      <c r="AP312" s="22">
        <f t="shared" si="39"/>
        <v>0</v>
      </c>
      <c r="AQ312" s="22">
        <f t="shared" si="36"/>
        <v>0</v>
      </c>
      <c r="AR312" s="22">
        <f t="shared" si="40"/>
        <v>0</v>
      </c>
      <c r="AS312" s="21">
        <f t="shared" si="37"/>
        <v>0</v>
      </c>
    </row>
    <row r="313" spans="1:45" ht="45" customHeight="1" x14ac:dyDescent="0.25">
      <c r="A313" s="63">
        <v>307</v>
      </c>
      <c r="B313" s="64">
        <v>1798</v>
      </c>
      <c r="C313" s="74"/>
      <c r="D313" s="74"/>
      <c r="E313" s="73" t="s">
        <v>545</v>
      </c>
      <c r="F313" s="72">
        <v>45078</v>
      </c>
      <c r="G313" s="65" t="s">
        <v>45</v>
      </c>
      <c r="H313" s="65" t="s">
        <v>1496</v>
      </c>
      <c r="I313" s="78" t="s">
        <v>42</v>
      </c>
      <c r="J313" s="75" t="s">
        <v>523</v>
      </c>
      <c r="K313" s="68" t="s">
        <v>59</v>
      </c>
      <c r="L313" s="73" t="s">
        <v>107</v>
      </c>
      <c r="M313" s="73" t="s">
        <v>33</v>
      </c>
      <c r="N313" s="73"/>
      <c r="O313" s="73"/>
      <c r="P313" s="66">
        <v>45198</v>
      </c>
      <c r="Q313" s="73"/>
      <c r="R313" s="76"/>
      <c r="S313" s="76"/>
      <c r="T313" s="73"/>
      <c r="U313" s="74">
        <v>1</v>
      </c>
      <c r="V313" s="70" t="s">
        <v>830</v>
      </c>
      <c r="W313" s="70" t="s">
        <v>808</v>
      </c>
      <c r="X313" s="70" t="s">
        <v>683</v>
      </c>
      <c r="Y313" s="70" t="s">
        <v>683</v>
      </c>
      <c r="Z313" s="65">
        <v>3</v>
      </c>
      <c r="AA313" s="100">
        <v>45139</v>
      </c>
      <c r="AB313" s="100">
        <v>45443</v>
      </c>
      <c r="AC313" s="65" t="s">
        <v>611</v>
      </c>
      <c r="AD313" s="65" t="s">
        <v>64</v>
      </c>
      <c r="AE313" s="92" t="s">
        <v>842</v>
      </c>
      <c r="AF313" s="111" t="str">
        <f t="shared" si="41"/>
        <v>A</v>
      </c>
      <c r="AG313" s="112">
        <f t="shared" si="34"/>
        <v>0</v>
      </c>
      <c r="AH313" s="113" t="s">
        <v>1083</v>
      </c>
      <c r="AI313" s="112">
        <v>0</v>
      </c>
      <c r="AJ313" s="113" t="s">
        <v>1115</v>
      </c>
      <c r="AK313" s="114">
        <v>45308</v>
      </c>
      <c r="AL313" s="115" t="s">
        <v>1083</v>
      </c>
      <c r="AM313" s="115" t="s">
        <v>1115</v>
      </c>
      <c r="AN313" s="22">
        <f t="shared" si="35"/>
        <v>0</v>
      </c>
      <c r="AO313" s="22">
        <f t="shared" si="38"/>
        <v>1</v>
      </c>
      <c r="AP313" s="22">
        <f t="shared" si="39"/>
        <v>0</v>
      </c>
      <c r="AQ313" s="22">
        <f t="shared" si="36"/>
        <v>0</v>
      </c>
      <c r="AR313" s="22">
        <f t="shared" si="40"/>
        <v>0</v>
      </c>
      <c r="AS313" s="21">
        <f t="shared" si="37"/>
        <v>0</v>
      </c>
    </row>
    <row r="314" spans="1:45" ht="45" customHeight="1" x14ac:dyDescent="0.25">
      <c r="A314" s="71">
        <v>308</v>
      </c>
      <c r="B314" s="64">
        <v>1798</v>
      </c>
      <c r="C314" s="74"/>
      <c r="D314" s="74"/>
      <c r="E314" s="73" t="s">
        <v>545</v>
      </c>
      <c r="F314" s="72">
        <v>45078</v>
      </c>
      <c r="G314" s="65" t="s">
        <v>45</v>
      </c>
      <c r="H314" s="65" t="s">
        <v>1497</v>
      </c>
      <c r="I314" s="78" t="s">
        <v>42</v>
      </c>
      <c r="J314" s="75" t="s">
        <v>523</v>
      </c>
      <c r="K314" s="68" t="s">
        <v>59</v>
      </c>
      <c r="L314" s="73" t="s">
        <v>107</v>
      </c>
      <c r="M314" s="73" t="s">
        <v>33</v>
      </c>
      <c r="N314" s="73"/>
      <c r="O314" s="73"/>
      <c r="P314" s="66">
        <v>45198</v>
      </c>
      <c r="Q314" s="73"/>
      <c r="R314" s="76"/>
      <c r="S314" s="76"/>
      <c r="T314" s="73"/>
      <c r="U314" s="74">
        <v>2</v>
      </c>
      <c r="V314" s="70" t="s">
        <v>830</v>
      </c>
      <c r="W314" s="70" t="s">
        <v>809</v>
      </c>
      <c r="X314" s="70" t="s">
        <v>176</v>
      </c>
      <c r="Y314" s="70" t="s">
        <v>176</v>
      </c>
      <c r="Z314" s="65">
        <v>1</v>
      </c>
      <c r="AA314" s="100">
        <v>45139</v>
      </c>
      <c r="AB314" s="100">
        <v>45412</v>
      </c>
      <c r="AC314" s="65" t="s">
        <v>611</v>
      </c>
      <c r="AD314" s="65" t="s">
        <v>64</v>
      </c>
      <c r="AE314" s="92" t="s">
        <v>842</v>
      </c>
      <c r="AF314" s="111" t="str">
        <f t="shared" si="41"/>
        <v>A</v>
      </c>
      <c r="AG314" s="112">
        <f t="shared" si="34"/>
        <v>0</v>
      </c>
      <c r="AH314" s="113" t="s">
        <v>1083</v>
      </c>
      <c r="AI314" s="112">
        <v>0</v>
      </c>
      <c r="AJ314" s="113" t="s">
        <v>1115</v>
      </c>
      <c r="AK314" s="114">
        <v>45308</v>
      </c>
      <c r="AL314" s="115" t="s">
        <v>1083</v>
      </c>
      <c r="AM314" s="115" t="s">
        <v>1115</v>
      </c>
      <c r="AN314" s="22">
        <f t="shared" si="35"/>
        <v>0</v>
      </c>
      <c r="AO314" s="22">
        <f t="shared" si="38"/>
        <v>1</v>
      </c>
      <c r="AP314" s="22">
        <f t="shared" si="39"/>
        <v>0</v>
      </c>
      <c r="AQ314" s="22">
        <f t="shared" si="36"/>
        <v>0</v>
      </c>
      <c r="AR314" s="22">
        <f t="shared" si="40"/>
        <v>0</v>
      </c>
      <c r="AS314" s="21">
        <f t="shared" si="37"/>
        <v>0</v>
      </c>
    </row>
    <row r="315" spans="1:45" ht="45" customHeight="1" x14ac:dyDescent="0.25">
      <c r="A315" s="63">
        <v>309</v>
      </c>
      <c r="B315" s="64">
        <v>1798</v>
      </c>
      <c r="C315" s="74"/>
      <c r="D315" s="74"/>
      <c r="E315" s="73" t="s">
        <v>545</v>
      </c>
      <c r="F315" s="72">
        <v>45078</v>
      </c>
      <c r="G315" s="65" t="s">
        <v>45</v>
      </c>
      <c r="H315" s="65" t="s">
        <v>1498</v>
      </c>
      <c r="I315" s="78" t="s">
        <v>42</v>
      </c>
      <c r="J315" s="75" t="s">
        <v>523</v>
      </c>
      <c r="K315" s="68" t="s">
        <v>59</v>
      </c>
      <c r="L315" s="73" t="s">
        <v>107</v>
      </c>
      <c r="M315" s="73" t="s">
        <v>33</v>
      </c>
      <c r="N315" s="73"/>
      <c r="O315" s="73"/>
      <c r="P315" s="66">
        <v>45198</v>
      </c>
      <c r="Q315" s="73"/>
      <c r="R315" s="76"/>
      <c r="S315" s="76"/>
      <c r="T315" s="73"/>
      <c r="U315" s="74">
        <v>3</v>
      </c>
      <c r="V315" s="70" t="s">
        <v>830</v>
      </c>
      <c r="W315" s="70" t="s">
        <v>810</v>
      </c>
      <c r="X315" s="70" t="s">
        <v>679</v>
      </c>
      <c r="Y315" s="70" t="s">
        <v>679</v>
      </c>
      <c r="Z315" s="65">
        <v>1</v>
      </c>
      <c r="AA315" s="100">
        <v>45139</v>
      </c>
      <c r="AB315" s="100">
        <v>45443</v>
      </c>
      <c r="AC315" s="65" t="s">
        <v>611</v>
      </c>
      <c r="AD315" s="65" t="s">
        <v>64</v>
      </c>
      <c r="AE315" s="92" t="s">
        <v>842</v>
      </c>
      <c r="AF315" s="111" t="str">
        <f t="shared" si="41"/>
        <v>A</v>
      </c>
      <c r="AG315" s="112">
        <f t="shared" si="34"/>
        <v>0</v>
      </c>
      <c r="AH315" s="113" t="s">
        <v>1083</v>
      </c>
      <c r="AI315" s="112">
        <v>0</v>
      </c>
      <c r="AJ315" s="113" t="s">
        <v>1115</v>
      </c>
      <c r="AK315" s="114">
        <v>45308</v>
      </c>
      <c r="AL315" s="115" t="s">
        <v>1083</v>
      </c>
      <c r="AM315" s="115" t="s">
        <v>1115</v>
      </c>
      <c r="AN315" s="22">
        <f t="shared" si="35"/>
        <v>0</v>
      </c>
      <c r="AO315" s="22">
        <f t="shared" si="38"/>
        <v>1</v>
      </c>
      <c r="AP315" s="22">
        <f t="shared" si="39"/>
        <v>0</v>
      </c>
      <c r="AQ315" s="22">
        <f t="shared" si="36"/>
        <v>0</v>
      </c>
      <c r="AR315" s="22">
        <f t="shared" si="40"/>
        <v>0</v>
      </c>
      <c r="AS315" s="21">
        <f t="shared" si="37"/>
        <v>0</v>
      </c>
    </row>
    <row r="316" spans="1:45" ht="45" customHeight="1" x14ac:dyDescent="0.25">
      <c r="A316" s="71">
        <v>310</v>
      </c>
      <c r="B316" s="64">
        <v>1799</v>
      </c>
      <c r="C316" s="74"/>
      <c r="D316" s="74"/>
      <c r="E316" s="73" t="s">
        <v>545</v>
      </c>
      <c r="F316" s="72">
        <v>45078</v>
      </c>
      <c r="G316" s="65" t="s">
        <v>45</v>
      </c>
      <c r="H316" s="65" t="s">
        <v>1499</v>
      </c>
      <c r="I316" s="78" t="s">
        <v>42</v>
      </c>
      <c r="J316" s="75" t="s">
        <v>524</v>
      </c>
      <c r="K316" s="68" t="s">
        <v>59</v>
      </c>
      <c r="L316" s="73" t="s">
        <v>107</v>
      </c>
      <c r="M316" s="73" t="s">
        <v>33</v>
      </c>
      <c r="N316" s="73"/>
      <c r="O316" s="73"/>
      <c r="P316" s="66">
        <v>45198</v>
      </c>
      <c r="Q316" s="73"/>
      <c r="R316" s="76"/>
      <c r="S316" s="76"/>
      <c r="T316" s="73"/>
      <c r="U316" s="74">
        <v>1</v>
      </c>
      <c r="V316" s="70" t="s">
        <v>831</v>
      </c>
      <c r="W316" s="70" t="s">
        <v>808</v>
      </c>
      <c r="X316" s="70" t="s">
        <v>683</v>
      </c>
      <c r="Y316" s="70" t="s">
        <v>683</v>
      </c>
      <c r="Z316" s="65">
        <v>3</v>
      </c>
      <c r="AA316" s="100">
        <v>45139</v>
      </c>
      <c r="AB316" s="100">
        <v>45443</v>
      </c>
      <c r="AC316" s="65" t="s">
        <v>611</v>
      </c>
      <c r="AD316" s="65" t="s">
        <v>64</v>
      </c>
      <c r="AE316" s="92" t="s">
        <v>96</v>
      </c>
      <c r="AF316" s="111" t="str">
        <f t="shared" si="41"/>
        <v>A</v>
      </c>
      <c r="AG316" s="112">
        <f t="shared" si="34"/>
        <v>0</v>
      </c>
      <c r="AH316" s="113" t="s">
        <v>1069</v>
      </c>
      <c r="AI316" s="112">
        <v>0</v>
      </c>
      <c r="AJ316" s="113" t="s">
        <v>1070</v>
      </c>
      <c r="AK316" s="114">
        <v>45313</v>
      </c>
      <c r="AL316" s="115" t="s">
        <v>1071</v>
      </c>
      <c r="AM316" s="115" t="s">
        <v>1072</v>
      </c>
      <c r="AN316" s="22">
        <f t="shared" si="35"/>
        <v>0</v>
      </c>
      <c r="AO316" s="22">
        <f t="shared" si="38"/>
        <v>1</v>
      </c>
      <c r="AP316" s="22">
        <f t="shared" si="39"/>
        <v>0</v>
      </c>
      <c r="AQ316" s="22">
        <f t="shared" si="36"/>
        <v>0</v>
      </c>
      <c r="AR316" s="22">
        <f t="shared" si="40"/>
        <v>0</v>
      </c>
      <c r="AS316" s="21">
        <f t="shared" si="37"/>
        <v>0</v>
      </c>
    </row>
    <row r="317" spans="1:45" ht="45" customHeight="1" x14ac:dyDescent="0.25">
      <c r="A317" s="63">
        <v>311</v>
      </c>
      <c r="B317" s="64">
        <v>1799</v>
      </c>
      <c r="C317" s="74"/>
      <c r="D317" s="74"/>
      <c r="E317" s="73" t="s">
        <v>545</v>
      </c>
      <c r="F317" s="72">
        <v>45078</v>
      </c>
      <c r="G317" s="65" t="s">
        <v>45</v>
      </c>
      <c r="H317" s="65" t="s">
        <v>1500</v>
      </c>
      <c r="I317" s="78" t="s">
        <v>42</v>
      </c>
      <c r="J317" s="75" t="s">
        <v>524</v>
      </c>
      <c r="K317" s="68" t="s">
        <v>59</v>
      </c>
      <c r="L317" s="73" t="s">
        <v>107</v>
      </c>
      <c r="M317" s="73" t="s">
        <v>33</v>
      </c>
      <c r="N317" s="73"/>
      <c r="O317" s="73"/>
      <c r="P317" s="66">
        <v>45198</v>
      </c>
      <c r="Q317" s="73"/>
      <c r="R317" s="76"/>
      <c r="S317" s="76"/>
      <c r="T317" s="73"/>
      <c r="U317" s="74">
        <v>2</v>
      </c>
      <c r="V317" s="70" t="s">
        <v>831</v>
      </c>
      <c r="W317" s="70" t="s">
        <v>809</v>
      </c>
      <c r="X317" s="70" t="s">
        <v>176</v>
      </c>
      <c r="Y317" s="70" t="s">
        <v>176</v>
      </c>
      <c r="Z317" s="65">
        <v>1</v>
      </c>
      <c r="AA317" s="100">
        <v>45139</v>
      </c>
      <c r="AB317" s="100">
        <v>45412</v>
      </c>
      <c r="AC317" s="65" t="s">
        <v>611</v>
      </c>
      <c r="AD317" s="65" t="s">
        <v>64</v>
      </c>
      <c r="AE317" s="92" t="s">
        <v>96</v>
      </c>
      <c r="AF317" s="111" t="str">
        <f t="shared" si="41"/>
        <v>A</v>
      </c>
      <c r="AG317" s="112">
        <f t="shared" si="34"/>
        <v>0</v>
      </c>
      <c r="AH317" s="113" t="s">
        <v>1069</v>
      </c>
      <c r="AI317" s="112">
        <v>0</v>
      </c>
      <c r="AJ317" s="113" t="s">
        <v>1073</v>
      </c>
      <c r="AK317" s="114">
        <v>45313</v>
      </c>
      <c r="AL317" s="115" t="s">
        <v>1071</v>
      </c>
      <c r="AM317" s="115" t="s">
        <v>1072</v>
      </c>
      <c r="AN317" s="22">
        <f t="shared" si="35"/>
        <v>0</v>
      </c>
      <c r="AO317" s="22">
        <f t="shared" si="38"/>
        <v>1</v>
      </c>
      <c r="AP317" s="22">
        <f t="shared" si="39"/>
        <v>0</v>
      </c>
      <c r="AQ317" s="22">
        <f t="shared" si="36"/>
        <v>0</v>
      </c>
      <c r="AR317" s="22">
        <f t="shared" si="40"/>
        <v>0</v>
      </c>
      <c r="AS317" s="21">
        <f t="shared" si="37"/>
        <v>0</v>
      </c>
    </row>
    <row r="318" spans="1:45" ht="45" customHeight="1" x14ac:dyDescent="0.25">
      <c r="A318" s="71">
        <v>312</v>
      </c>
      <c r="B318" s="64">
        <v>1799</v>
      </c>
      <c r="C318" s="74"/>
      <c r="D318" s="74"/>
      <c r="E318" s="73" t="s">
        <v>545</v>
      </c>
      <c r="F318" s="72">
        <v>45078</v>
      </c>
      <c r="G318" s="65" t="s">
        <v>45</v>
      </c>
      <c r="H318" s="65" t="s">
        <v>1501</v>
      </c>
      <c r="I318" s="78" t="s">
        <v>42</v>
      </c>
      <c r="J318" s="75" t="s">
        <v>524</v>
      </c>
      <c r="K318" s="68" t="s">
        <v>59</v>
      </c>
      <c r="L318" s="73" t="s">
        <v>107</v>
      </c>
      <c r="M318" s="73" t="s">
        <v>33</v>
      </c>
      <c r="N318" s="73"/>
      <c r="O318" s="73"/>
      <c r="P318" s="66">
        <v>45198</v>
      </c>
      <c r="Q318" s="73"/>
      <c r="R318" s="76"/>
      <c r="S318" s="76"/>
      <c r="T318" s="73"/>
      <c r="U318" s="74">
        <v>3</v>
      </c>
      <c r="V318" s="70" t="s">
        <v>831</v>
      </c>
      <c r="W318" s="70" t="s">
        <v>810</v>
      </c>
      <c r="X318" s="70" t="s">
        <v>679</v>
      </c>
      <c r="Y318" s="70" t="s">
        <v>679</v>
      </c>
      <c r="Z318" s="65">
        <v>1</v>
      </c>
      <c r="AA318" s="100">
        <v>45139</v>
      </c>
      <c r="AB318" s="100">
        <v>45443</v>
      </c>
      <c r="AC318" s="65" t="s">
        <v>611</v>
      </c>
      <c r="AD318" s="65" t="s">
        <v>64</v>
      </c>
      <c r="AE318" s="92" t="s">
        <v>96</v>
      </c>
      <c r="AF318" s="111" t="str">
        <f t="shared" si="41"/>
        <v>A</v>
      </c>
      <c r="AG318" s="112">
        <f t="shared" si="34"/>
        <v>0</v>
      </c>
      <c r="AH318" s="113" t="s">
        <v>1069</v>
      </c>
      <c r="AI318" s="112">
        <v>0</v>
      </c>
      <c r="AJ318" s="113" t="s">
        <v>1070</v>
      </c>
      <c r="AK318" s="114">
        <v>45313</v>
      </c>
      <c r="AL318" s="115" t="s">
        <v>1071</v>
      </c>
      <c r="AM318" s="115" t="s">
        <v>1072</v>
      </c>
      <c r="AN318" s="22">
        <f t="shared" si="35"/>
        <v>0</v>
      </c>
      <c r="AO318" s="22">
        <f t="shared" si="38"/>
        <v>1</v>
      </c>
      <c r="AP318" s="22">
        <f t="shared" si="39"/>
        <v>0</v>
      </c>
      <c r="AQ318" s="22">
        <f t="shared" si="36"/>
        <v>0</v>
      </c>
      <c r="AR318" s="22">
        <f t="shared" si="40"/>
        <v>0</v>
      </c>
      <c r="AS318" s="21">
        <f t="shared" si="37"/>
        <v>0</v>
      </c>
    </row>
    <row r="319" spans="1:45" ht="45" customHeight="1" x14ac:dyDescent="0.25">
      <c r="A319" s="63">
        <v>313</v>
      </c>
      <c r="B319" s="64">
        <v>1800</v>
      </c>
      <c r="C319" s="74"/>
      <c r="D319" s="74"/>
      <c r="E319" s="73" t="s">
        <v>545</v>
      </c>
      <c r="F319" s="72">
        <v>45078</v>
      </c>
      <c r="G319" s="65" t="s">
        <v>45</v>
      </c>
      <c r="H319" s="65" t="s">
        <v>1502</v>
      </c>
      <c r="I319" s="78" t="s">
        <v>42</v>
      </c>
      <c r="J319" s="75" t="s">
        <v>828</v>
      </c>
      <c r="K319" s="68" t="s">
        <v>59</v>
      </c>
      <c r="L319" s="73" t="s">
        <v>107</v>
      </c>
      <c r="M319" s="73" t="s">
        <v>33</v>
      </c>
      <c r="N319" s="73"/>
      <c r="O319" s="73"/>
      <c r="P319" s="66">
        <v>45198</v>
      </c>
      <c r="Q319" s="73"/>
      <c r="R319" s="76"/>
      <c r="S319" s="76"/>
      <c r="T319" s="73"/>
      <c r="U319" s="74">
        <v>1</v>
      </c>
      <c r="V319" s="70" t="s">
        <v>832</v>
      </c>
      <c r="W319" s="70" t="s">
        <v>808</v>
      </c>
      <c r="X319" s="70" t="s">
        <v>683</v>
      </c>
      <c r="Y319" s="70" t="s">
        <v>683</v>
      </c>
      <c r="Z319" s="65">
        <v>3</v>
      </c>
      <c r="AA319" s="100">
        <v>45139</v>
      </c>
      <c r="AB319" s="100">
        <v>45443</v>
      </c>
      <c r="AC319" s="65" t="s">
        <v>611</v>
      </c>
      <c r="AD319" s="65" t="s">
        <v>64</v>
      </c>
      <c r="AE319" s="94" t="s">
        <v>96</v>
      </c>
      <c r="AF319" s="111" t="str">
        <f t="shared" si="41"/>
        <v>A</v>
      </c>
      <c r="AG319" s="112">
        <f t="shared" si="34"/>
        <v>0</v>
      </c>
      <c r="AH319" s="113" t="s">
        <v>1069</v>
      </c>
      <c r="AI319" s="112">
        <v>0</v>
      </c>
      <c r="AJ319" s="113" t="s">
        <v>1078</v>
      </c>
      <c r="AK319" s="114">
        <v>45313</v>
      </c>
      <c r="AL319" s="115" t="s">
        <v>1071</v>
      </c>
      <c r="AM319" s="115" t="s">
        <v>1072</v>
      </c>
      <c r="AN319" s="22">
        <f t="shared" si="35"/>
        <v>0</v>
      </c>
      <c r="AO319" s="22">
        <f t="shared" si="38"/>
        <v>1</v>
      </c>
      <c r="AP319" s="22">
        <f t="shared" si="39"/>
        <v>0</v>
      </c>
      <c r="AQ319" s="22">
        <f t="shared" si="36"/>
        <v>0</v>
      </c>
      <c r="AR319" s="22">
        <f t="shared" si="40"/>
        <v>0</v>
      </c>
      <c r="AS319" s="21">
        <f t="shared" si="37"/>
        <v>0</v>
      </c>
    </row>
    <row r="320" spans="1:45" ht="45" customHeight="1" x14ac:dyDescent="0.25">
      <c r="A320" s="71">
        <v>314</v>
      </c>
      <c r="B320" s="64">
        <v>1800</v>
      </c>
      <c r="C320" s="74"/>
      <c r="D320" s="74"/>
      <c r="E320" s="73" t="s">
        <v>545</v>
      </c>
      <c r="F320" s="72">
        <v>45078</v>
      </c>
      <c r="G320" s="65" t="s">
        <v>45</v>
      </c>
      <c r="H320" s="65" t="s">
        <v>1503</v>
      </c>
      <c r="I320" s="78" t="s">
        <v>42</v>
      </c>
      <c r="J320" s="75" t="s">
        <v>828</v>
      </c>
      <c r="K320" s="68" t="s">
        <v>59</v>
      </c>
      <c r="L320" s="73" t="s">
        <v>107</v>
      </c>
      <c r="M320" s="73" t="s">
        <v>33</v>
      </c>
      <c r="N320" s="73"/>
      <c r="O320" s="73"/>
      <c r="P320" s="66">
        <v>45198</v>
      </c>
      <c r="Q320" s="73"/>
      <c r="R320" s="76"/>
      <c r="S320" s="76"/>
      <c r="T320" s="73"/>
      <c r="U320" s="74">
        <v>2</v>
      </c>
      <c r="V320" s="70" t="s">
        <v>832</v>
      </c>
      <c r="W320" s="70" t="s">
        <v>809</v>
      </c>
      <c r="X320" s="70" t="s">
        <v>176</v>
      </c>
      <c r="Y320" s="70" t="s">
        <v>176</v>
      </c>
      <c r="Z320" s="65">
        <v>1</v>
      </c>
      <c r="AA320" s="100">
        <v>45139</v>
      </c>
      <c r="AB320" s="100">
        <v>45412</v>
      </c>
      <c r="AC320" s="65" t="s">
        <v>611</v>
      </c>
      <c r="AD320" s="65" t="s">
        <v>64</v>
      </c>
      <c r="AE320" s="94" t="s">
        <v>96</v>
      </c>
      <c r="AF320" s="111" t="str">
        <f t="shared" si="41"/>
        <v>A</v>
      </c>
      <c r="AG320" s="112">
        <f t="shared" si="34"/>
        <v>0</v>
      </c>
      <c r="AH320" s="113" t="s">
        <v>1069</v>
      </c>
      <c r="AI320" s="112">
        <v>0</v>
      </c>
      <c r="AJ320" s="113" t="s">
        <v>1078</v>
      </c>
      <c r="AK320" s="114">
        <v>45313</v>
      </c>
      <c r="AL320" s="115" t="s">
        <v>1071</v>
      </c>
      <c r="AM320" s="115" t="s">
        <v>1072</v>
      </c>
      <c r="AN320" s="22">
        <f t="shared" si="35"/>
        <v>0</v>
      </c>
      <c r="AO320" s="22">
        <f t="shared" si="38"/>
        <v>1</v>
      </c>
      <c r="AP320" s="22">
        <f t="shared" si="39"/>
        <v>0</v>
      </c>
      <c r="AQ320" s="22">
        <f t="shared" si="36"/>
        <v>0</v>
      </c>
      <c r="AR320" s="22">
        <f t="shared" si="40"/>
        <v>0</v>
      </c>
      <c r="AS320" s="21">
        <f t="shared" si="37"/>
        <v>0</v>
      </c>
    </row>
    <row r="321" spans="1:45" ht="45" customHeight="1" x14ac:dyDescent="0.25">
      <c r="A321" s="63">
        <v>315</v>
      </c>
      <c r="B321" s="64">
        <v>1800</v>
      </c>
      <c r="C321" s="74"/>
      <c r="D321" s="74"/>
      <c r="E321" s="73" t="s">
        <v>545</v>
      </c>
      <c r="F321" s="72">
        <v>45078</v>
      </c>
      <c r="G321" s="65" t="s">
        <v>45</v>
      </c>
      <c r="H321" s="65" t="s">
        <v>1504</v>
      </c>
      <c r="I321" s="78" t="s">
        <v>42</v>
      </c>
      <c r="J321" s="75" t="s">
        <v>828</v>
      </c>
      <c r="K321" s="68" t="s">
        <v>59</v>
      </c>
      <c r="L321" s="73" t="s">
        <v>107</v>
      </c>
      <c r="M321" s="73" t="s">
        <v>33</v>
      </c>
      <c r="N321" s="73"/>
      <c r="O321" s="73"/>
      <c r="P321" s="66">
        <v>45198</v>
      </c>
      <c r="Q321" s="73"/>
      <c r="R321" s="76"/>
      <c r="S321" s="76"/>
      <c r="T321" s="73"/>
      <c r="U321" s="74">
        <v>3</v>
      </c>
      <c r="V321" s="70" t="s">
        <v>832</v>
      </c>
      <c r="W321" s="70" t="s">
        <v>810</v>
      </c>
      <c r="X321" s="70" t="s">
        <v>679</v>
      </c>
      <c r="Y321" s="70" t="s">
        <v>679</v>
      </c>
      <c r="Z321" s="65">
        <v>1</v>
      </c>
      <c r="AA321" s="100">
        <v>45139</v>
      </c>
      <c r="AB321" s="100">
        <v>45443</v>
      </c>
      <c r="AC321" s="65" t="s">
        <v>611</v>
      </c>
      <c r="AD321" s="65" t="s">
        <v>64</v>
      </c>
      <c r="AE321" s="94" t="s">
        <v>96</v>
      </c>
      <c r="AF321" s="111" t="str">
        <f t="shared" si="41"/>
        <v>A</v>
      </c>
      <c r="AG321" s="112">
        <f t="shared" si="34"/>
        <v>0</v>
      </c>
      <c r="AH321" s="113" t="s">
        <v>1069</v>
      </c>
      <c r="AI321" s="112">
        <v>0</v>
      </c>
      <c r="AJ321" s="113" t="s">
        <v>1079</v>
      </c>
      <c r="AK321" s="114">
        <v>45313</v>
      </c>
      <c r="AL321" s="115" t="s">
        <v>1071</v>
      </c>
      <c r="AM321" s="115" t="s">
        <v>1072</v>
      </c>
      <c r="AN321" s="22">
        <f t="shared" si="35"/>
        <v>0</v>
      </c>
      <c r="AO321" s="22">
        <f t="shared" si="38"/>
        <v>1</v>
      </c>
      <c r="AP321" s="22">
        <f t="shared" si="39"/>
        <v>0</v>
      </c>
      <c r="AQ321" s="22">
        <f t="shared" si="36"/>
        <v>0</v>
      </c>
      <c r="AR321" s="22">
        <f t="shared" si="40"/>
        <v>0</v>
      </c>
      <c r="AS321" s="21">
        <f t="shared" si="37"/>
        <v>0</v>
      </c>
    </row>
    <row r="322" spans="1:45" ht="45" customHeight="1" x14ac:dyDescent="0.25">
      <c r="A322" s="71">
        <v>316</v>
      </c>
      <c r="B322" s="64">
        <v>1801</v>
      </c>
      <c r="C322" s="74"/>
      <c r="D322" s="74"/>
      <c r="E322" s="73" t="s">
        <v>545</v>
      </c>
      <c r="F322" s="72">
        <v>45078</v>
      </c>
      <c r="G322" s="65" t="s">
        <v>45</v>
      </c>
      <c r="H322" s="65" t="s">
        <v>1505</v>
      </c>
      <c r="I322" s="78" t="s">
        <v>42</v>
      </c>
      <c r="J322" s="75" t="s">
        <v>525</v>
      </c>
      <c r="K322" s="68" t="s">
        <v>59</v>
      </c>
      <c r="L322" s="73" t="s">
        <v>107</v>
      </c>
      <c r="M322" s="73" t="s">
        <v>33</v>
      </c>
      <c r="N322" s="73"/>
      <c r="O322" s="73"/>
      <c r="P322" s="66">
        <v>45198</v>
      </c>
      <c r="Q322" s="73"/>
      <c r="R322" s="76"/>
      <c r="S322" s="76"/>
      <c r="T322" s="73"/>
      <c r="U322" s="74">
        <v>1</v>
      </c>
      <c r="V322" s="70" t="s">
        <v>832</v>
      </c>
      <c r="W322" s="70" t="s">
        <v>808</v>
      </c>
      <c r="X322" s="70" t="s">
        <v>683</v>
      </c>
      <c r="Y322" s="70" t="s">
        <v>683</v>
      </c>
      <c r="Z322" s="65">
        <v>3</v>
      </c>
      <c r="AA322" s="100">
        <v>45139</v>
      </c>
      <c r="AB322" s="100">
        <v>45443</v>
      </c>
      <c r="AC322" s="65" t="s">
        <v>611</v>
      </c>
      <c r="AD322" s="65" t="s">
        <v>64</v>
      </c>
      <c r="AE322" s="92" t="s">
        <v>96</v>
      </c>
      <c r="AF322" s="111" t="str">
        <f t="shared" si="41"/>
        <v>A</v>
      </c>
      <c r="AG322" s="112">
        <f t="shared" si="34"/>
        <v>0</v>
      </c>
      <c r="AH322" s="113" t="s">
        <v>1069</v>
      </c>
      <c r="AI322" s="112">
        <v>0</v>
      </c>
      <c r="AJ322" s="113" t="s">
        <v>1070</v>
      </c>
      <c r="AK322" s="114">
        <v>45313</v>
      </c>
      <c r="AL322" s="115" t="s">
        <v>1071</v>
      </c>
      <c r="AM322" s="115" t="s">
        <v>1072</v>
      </c>
      <c r="AN322" s="22">
        <f t="shared" si="35"/>
        <v>0</v>
      </c>
      <c r="AO322" s="22">
        <f t="shared" si="38"/>
        <v>1</v>
      </c>
      <c r="AP322" s="22">
        <f t="shared" si="39"/>
        <v>0</v>
      </c>
      <c r="AQ322" s="22">
        <f t="shared" si="36"/>
        <v>0</v>
      </c>
      <c r="AR322" s="22">
        <f t="shared" si="40"/>
        <v>0</v>
      </c>
      <c r="AS322" s="21">
        <f t="shared" si="37"/>
        <v>0</v>
      </c>
    </row>
    <row r="323" spans="1:45" ht="45" customHeight="1" x14ac:dyDescent="0.25">
      <c r="A323" s="63">
        <v>317</v>
      </c>
      <c r="B323" s="64">
        <v>1801</v>
      </c>
      <c r="C323" s="74"/>
      <c r="D323" s="74"/>
      <c r="E323" s="73" t="s">
        <v>545</v>
      </c>
      <c r="F323" s="72">
        <v>45078</v>
      </c>
      <c r="G323" s="65" t="s">
        <v>45</v>
      </c>
      <c r="H323" s="65" t="s">
        <v>1506</v>
      </c>
      <c r="I323" s="78" t="s">
        <v>42</v>
      </c>
      <c r="J323" s="75" t="s">
        <v>525</v>
      </c>
      <c r="K323" s="68" t="s">
        <v>59</v>
      </c>
      <c r="L323" s="73" t="s">
        <v>107</v>
      </c>
      <c r="M323" s="73" t="s">
        <v>33</v>
      </c>
      <c r="N323" s="73"/>
      <c r="O323" s="73"/>
      <c r="P323" s="66">
        <v>45198</v>
      </c>
      <c r="Q323" s="73"/>
      <c r="R323" s="76"/>
      <c r="S323" s="76"/>
      <c r="T323" s="73"/>
      <c r="U323" s="74">
        <v>2</v>
      </c>
      <c r="V323" s="70" t="s">
        <v>832</v>
      </c>
      <c r="W323" s="70" t="s">
        <v>809</v>
      </c>
      <c r="X323" s="70" t="s">
        <v>176</v>
      </c>
      <c r="Y323" s="70" t="s">
        <v>176</v>
      </c>
      <c r="Z323" s="65">
        <v>1</v>
      </c>
      <c r="AA323" s="100">
        <v>45139</v>
      </c>
      <c r="AB323" s="100">
        <v>45412</v>
      </c>
      <c r="AC323" s="65" t="s">
        <v>611</v>
      </c>
      <c r="AD323" s="65" t="s">
        <v>64</v>
      </c>
      <c r="AE323" s="92" t="s">
        <v>96</v>
      </c>
      <c r="AF323" s="111" t="str">
        <f t="shared" si="41"/>
        <v>A</v>
      </c>
      <c r="AG323" s="112">
        <f t="shared" si="34"/>
        <v>0</v>
      </c>
      <c r="AH323" s="113" t="s">
        <v>1069</v>
      </c>
      <c r="AI323" s="112">
        <v>0</v>
      </c>
      <c r="AJ323" s="113" t="s">
        <v>1073</v>
      </c>
      <c r="AK323" s="114">
        <v>45313</v>
      </c>
      <c r="AL323" s="115" t="s">
        <v>1071</v>
      </c>
      <c r="AM323" s="115" t="s">
        <v>1072</v>
      </c>
      <c r="AN323" s="22">
        <f t="shared" si="35"/>
        <v>0</v>
      </c>
      <c r="AO323" s="22">
        <f t="shared" si="38"/>
        <v>1</v>
      </c>
      <c r="AP323" s="22">
        <f t="shared" si="39"/>
        <v>0</v>
      </c>
      <c r="AQ323" s="22">
        <f t="shared" si="36"/>
        <v>0</v>
      </c>
      <c r="AR323" s="22">
        <f t="shared" si="40"/>
        <v>0</v>
      </c>
      <c r="AS323" s="21">
        <f t="shared" si="37"/>
        <v>0</v>
      </c>
    </row>
    <row r="324" spans="1:45" ht="45" customHeight="1" x14ac:dyDescent="0.25">
      <c r="A324" s="71">
        <v>318</v>
      </c>
      <c r="B324" s="64">
        <v>1801</v>
      </c>
      <c r="C324" s="74"/>
      <c r="D324" s="74"/>
      <c r="E324" s="73" t="s">
        <v>545</v>
      </c>
      <c r="F324" s="72">
        <v>45078</v>
      </c>
      <c r="G324" s="65" t="s">
        <v>45</v>
      </c>
      <c r="H324" s="65" t="s">
        <v>1507</v>
      </c>
      <c r="I324" s="78" t="s">
        <v>42</v>
      </c>
      <c r="J324" s="75" t="s">
        <v>525</v>
      </c>
      <c r="K324" s="68" t="s">
        <v>59</v>
      </c>
      <c r="L324" s="73" t="s">
        <v>107</v>
      </c>
      <c r="M324" s="73" t="s">
        <v>33</v>
      </c>
      <c r="N324" s="73"/>
      <c r="O324" s="73"/>
      <c r="P324" s="66">
        <v>45198</v>
      </c>
      <c r="Q324" s="73"/>
      <c r="R324" s="76"/>
      <c r="S324" s="76"/>
      <c r="T324" s="73"/>
      <c r="U324" s="74">
        <v>3</v>
      </c>
      <c r="V324" s="70" t="s">
        <v>832</v>
      </c>
      <c r="W324" s="70" t="s">
        <v>810</v>
      </c>
      <c r="X324" s="70" t="s">
        <v>679</v>
      </c>
      <c r="Y324" s="70" t="s">
        <v>679</v>
      </c>
      <c r="Z324" s="65">
        <v>1</v>
      </c>
      <c r="AA324" s="100">
        <v>45139</v>
      </c>
      <c r="AB324" s="100">
        <v>45443</v>
      </c>
      <c r="AC324" s="65" t="s">
        <v>611</v>
      </c>
      <c r="AD324" s="65" t="s">
        <v>64</v>
      </c>
      <c r="AE324" s="92" t="s">
        <v>96</v>
      </c>
      <c r="AF324" s="111" t="str">
        <f t="shared" si="41"/>
        <v>A</v>
      </c>
      <c r="AG324" s="112">
        <f t="shared" si="34"/>
        <v>0</v>
      </c>
      <c r="AH324" s="113" t="s">
        <v>1069</v>
      </c>
      <c r="AI324" s="112">
        <v>0</v>
      </c>
      <c r="AJ324" s="113" t="s">
        <v>1070</v>
      </c>
      <c r="AK324" s="114">
        <v>45313</v>
      </c>
      <c r="AL324" s="115" t="s">
        <v>1071</v>
      </c>
      <c r="AM324" s="115" t="s">
        <v>1072</v>
      </c>
      <c r="AN324" s="22">
        <f t="shared" si="35"/>
        <v>0</v>
      </c>
      <c r="AO324" s="22">
        <f t="shared" si="38"/>
        <v>1</v>
      </c>
      <c r="AP324" s="22">
        <f t="shared" si="39"/>
        <v>0</v>
      </c>
      <c r="AQ324" s="22">
        <f t="shared" si="36"/>
        <v>0</v>
      </c>
      <c r="AR324" s="22">
        <f t="shared" si="40"/>
        <v>0</v>
      </c>
      <c r="AS324" s="21">
        <f t="shared" si="37"/>
        <v>0</v>
      </c>
    </row>
    <row r="325" spans="1:45" ht="45" customHeight="1" x14ac:dyDescent="0.25">
      <c r="A325" s="63">
        <v>319</v>
      </c>
      <c r="B325" s="64">
        <v>1802</v>
      </c>
      <c r="C325" s="74"/>
      <c r="D325" s="74"/>
      <c r="E325" s="73" t="s">
        <v>545</v>
      </c>
      <c r="F325" s="72">
        <v>45078</v>
      </c>
      <c r="G325" s="65" t="s">
        <v>45</v>
      </c>
      <c r="H325" s="65" t="s">
        <v>1508</v>
      </c>
      <c r="I325" s="78" t="s">
        <v>42</v>
      </c>
      <c r="J325" s="75" t="s">
        <v>526</v>
      </c>
      <c r="K325" s="68" t="s">
        <v>59</v>
      </c>
      <c r="L325" s="73" t="s">
        <v>107</v>
      </c>
      <c r="M325" s="73" t="s">
        <v>33</v>
      </c>
      <c r="N325" s="73"/>
      <c r="O325" s="73"/>
      <c r="P325" s="66">
        <v>45198</v>
      </c>
      <c r="Q325" s="73"/>
      <c r="R325" s="76"/>
      <c r="S325" s="76"/>
      <c r="T325" s="73"/>
      <c r="U325" s="74">
        <v>1</v>
      </c>
      <c r="V325" s="70" t="s">
        <v>832</v>
      </c>
      <c r="W325" s="70" t="s">
        <v>808</v>
      </c>
      <c r="X325" s="70" t="s">
        <v>683</v>
      </c>
      <c r="Y325" s="70" t="s">
        <v>683</v>
      </c>
      <c r="Z325" s="65">
        <v>3</v>
      </c>
      <c r="AA325" s="100">
        <v>45139</v>
      </c>
      <c r="AB325" s="100">
        <v>45443</v>
      </c>
      <c r="AC325" s="65" t="s">
        <v>611</v>
      </c>
      <c r="AD325" s="65" t="s">
        <v>64</v>
      </c>
      <c r="AE325" s="92" t="s">
        <v>94</v>
      </c>
      <c r="AF325" s="111" t="str">
        <f t="shared" si="41"/>
        <v>A</v>
      </c>
      <c r="AG325" s="112">
        <f t="shared" ref="AG325:AG382" si="42">AI325</f>
        <v>0</v>
      </c>
      <c r="AH325" s="113" t="s">
        <v>1249</v>
      </c>
      <c r="AI325" s="112">
        <v>0</v>
      </c>
      <c r="AJ325" s="113" t="s">
        <v>1249</v>
      </c>
      <c r="AK325" s="114">
        <v>45311</v>
      </c>
      <c r="AL325" s="115" t="s">
        <v>109</v>
      </c>
      <c r="AM325" s="115" t="s">
        <v>1250</v>
      </c>
      <c r="AN325" s="22">
        <f t="shared" ref="AN325:AN382" si="43">IF($AA325="",0,(IF($AA325&lt;=$AN$3,IF($AB325&lt;=$AN$3,1,0),0)))</f>
        <v>0</v>
      </c>
      <c r="AO325" s="22">
        <f t="shared" si="38"/>
        <v>1</v>
      </c>
      <c r="AP325" s="22">
        <f t="shared" si="39"/>
        <v>0</v>
      </c>
      <c r="AQ325" s="22">
        <f t="shared" ref="AQ325:AQ382" si="44">IF($AB325="",0,(IF($AF325="A",IF($AB325&lt;=$AN$3,1,0),0)))</f>
        <v>0</v>
      </c>
      <c r="AR325" s="22">
        <f t="shared" si="40"/>
        <v>0</v>
      </c>
      <c r="AS325" s="21">
        <f t="shared" ref="AS325:AS382" si="45">IF($AA325="",1,0)</f>
        <v>0</v>
      </c>
    </row>
    <row r="326" spans="1:45" ht="45" customHeight="1" x14ac:dyDescent="0.25">
      <c r="A326" s="71">
        <v>320</v>
      </c>
      <c r="B326" s="64">
        <v>1802</v>
      </c>
      <c r="C326" s="74"/>
      <c r="D326" s="74"/>
      <c r="E326" s="73" t="s">
        <v>545</v>
      </c>
      <c r="F326" s="72">
        <v>45078</v>
      </c>
      <c r="G326" s="65" t="s">
        <v>45</v>
      </c>
      <c r="H326" s="65" t="s">
        <v>1509</v>
      </c>
      <c r="I326" s="78" t="s">
        <v>42</v>
      </c>
      <c r="J326" s="75" t="s">
        <v>526</v>
      </c>
      <c r="K326" s="68" t="s">
        <v>59</v>
      </c>
      <c r="L326" s="73" t="s">
        <v>107</v>
      </c>
      <c r="M326" s="73" t="s">
        <v>33</v>
      </c>
      <c r="N326" s="73"/>
      <c r="O326" s="73"/>
      <c r="P326" s="66">
        <v>45198</v>
      </c>
      <c r="Q326" s="73"/>
      <c r="R326" s="76"/>
      <c r="S326" s="76"/>
      <c r="T326" s="73"/>
      <c r="U326" s="74">
        <v>2</v>
      </c>
      <c r="V326" s="70" t="s">
        <v>832</v>
      </c>
      <c r="W326" s="70" t="s">
        <v>809</v>
      </c>
      <c r="X326" s="70" t="s">
        <v>176</v>
      </c>
      <c r="Y326" s="70" t="s">
        <v>176</v>
      </c>
      <c r="Z326" s="65">
        <v>1</v>
      </c>
      <c r="AA326" s="100">
        <v>45139</v>
      </c>
      <c r="AB326" s="100">
        <v>45412</v>
      </c>
      <c r="AC326" s="65" t="s">
        <v>611</v>
      </c>
      <c r="AD326" s="65" t="s">
        <v>64</v>
      </c>
      <c r="AE326" s="92" t="s">
        <v>94</v>
      </c>
      <c r="AF326" s="111" t="str">
        <f t="shared" si="41"/>
        <v>A</v>
      </c>
      <c r="AG326" s="112">
        <f t="shared" si="42"/>
        <v>0</v>
      </c>
      <c r="AH326" s="113" t="s">
        <v>1249</v>
      </c>
      <c r="AI326" s="112">
        <v>0</v>
      </c>
      <c r="AJ326" s="113" t="s">
        <v>1249</v>
      </c>
      <c r="AK326" s="114">
        <v>45311</v>
      </c>
      <c r="AL326" s="115" t="s">
        <v>109</v>
      </c>
      <c r="AM326" s="115" t="s">
        <v>1250</v>
      </c>
      <c r="AN326" s="22">
        <f t="shared" si="43"/>
        <v>0</v>
      </c>
      <c r="AO326" s="22">
        <f t="shared" ref="AO326:AO382" si="46">IF($AF326="A",1,0)</f>
        <v>1</v>
      </c>
      <c r="AP326" s="22">
        <f t="shared" ref="AP326:AP382" si="47">IF($AF326="C",1,0)</f>
        <v>0</v>
      </c>
      <c r="AQ326" s="22">
        <f t="shared" si="44"/>
        <v>0</v>
      </c>
      <c r="AR326" s="22">
        <f t="shared" ref="AR326:AR382" si="48">(IF(AND($AN326=1,$AP326=1),1,IF(AND($AN326=0,$AP326=1),1,IF(AND($AN326=1,$AP326=0),1,0))))</f>
        <v>0</v>
      </c>
      <c r="AS326" s="21">
        <f t="shared" si="45"/>
        <v>0</v>
      </c>
    </row>
    <row r="327" spans="1:45" ht="45" customHeight="1" x14ac:dyDescent="0.25">
      <c r="A327" s="63">
        <v>321</v>
      </c>
      <c r="B327" s="64">
        <v>1802</v>
      </c>
      <c r="C327" s="74"/>
      <c r="D327" s="74"/>
      <c r="E327" s="73" t="s">
        <v>545</v>
      </c>
      <c r="F327" s="72">
        <v>45078</v>
      </c>
      <c r="G327" s="65" t="s">
        <v>45</v>
      </c>
      <c r="H327" s="65" t="s">
        <v>1510</v>
      </c>
      <c r="I327" s="78" t="s">
        <v>42</v>
      </c>
      <c r="J327" s="75" t="s">
        <v>526</v>
      </c>
      <c r="K327" s="68" t="s">
        <v>59</v>
      </c>
      <c r="L327" s="73" t="s">
        <v>107</v>
      </c>
      <c r="M327" s="73" t="s">
        <v>33</v>
      </c>
      <c r="N327" s="73"/>
      <c r="O327" s="73"/>
      <c r="P327" s="66">
        <v>45198</v>
      </c>
      <c r="Q327" s="73"/>
      <c r="R327" s="76"/>
      <c r="S327" s="76"/>
      <c r="T327" s="73"/>
      <c r="U327" s="74">
        <v>3</v>
      </c>
      <c r="V327" s="70" t="s">
        <v>832</v>
      </c>
      <c r="W327" s="70" t="s">
        <v>810</v>
      </c>
      <c r="X327" s="70" t="s">
        <v>679</v>
      </c>
      <c r="Y327" s="70" t="s">
        <v>679</v>
      </c>
      <c r="Z327" s="65">
        <v>1</v>
      </c>
      <c r="AA327" s="100">
        <v>45139</v>
      </c>
      <c r="AB327" s="100">
        <v>45443</v>
      </c>
      <c r="AC327" s="65" t="s">
        <v>611</v>
      </c>
      <c r="AD327" s="65" t="s">
        <v>64</v>
      </c>
      <c r="AE327" s="92" t="s">
        <v>94</v>
      </c>
      <c r="AF327" s="111" t="str">
        <f t="shared" si="41"/>
        <v>A</v>
      </c>
      <c r="AG327" s="112">
        <f t="shared" si="42"/>
        <v>0</v>
      </c>
      <c r="AH327" s="113" t="s">
        <v>1249</v>
      </c>
      <c r="AI327" s="112">
        <v>0</v>
      </c>
      <c r="AJ327" s="113" t="s">
        <v>1249</v>
      </c>
      <c r="AK327" s="114">
        <v>45311</v>
      </c>
      <c r="AL327" s="115" t="s">
        <v>109</v>
      </c>
      <c r="AM327" s="115" t="s">
        <v>1250</v>
      </c>
      <c r="AN327" s="22">
        <f t="shared" si="43"/>
        <v>0</v>
      </c>
      <c r="AO327" s="22">
        <f t="shared" si="46"/>
        <v>1</v>
      </c>
      <c r="AP327" s="22">
        <f t="shared" si="47"/>
        <v>0</v>
      </c>
      <c r="AQ327" s="22">
        <f t="shared" si="44"/>
        <v>0</v>
      </c>
      <c r="AR327" s="22">
        <f t="shared" si="48"/>
        <v>0</v>
      </c>
      <c r="AS327" s="21">
        <f t="shared" si="45"/>
        <v>0</v>
      </c>
    </row>
    <row r="328" spans="1:45" ht="45" customHeight="1" x14ac:dyDescent="0.25">
      <c r="A328" s="71">
        <v>322</v>
      </c>
      <c r="B328" s="64">
        <v>1803</v>
      </c>
      <c r="C328" s="74"/>
      <c r="D328" s="74"/>
      <c r="E328" s="73" t="s">
        <v>833</v>
      </c>
      <c r="F328" s="72">
        <v>45078</v>
      </c>
      <c r="G328" s="65" t="s">
        <v>45</v>
      </c>
      <c r="H328" s="65" t="s">
        <v>1511</v>
      </c>
      <c r="I328" s="78" t="s">
        <v>42</v>
      </c>
      <c r="J328" s="75" t="s">
        <v>527</v>
      </c>
      <c r="K328" s="68" t="s">
        <v>59</v>
      </c>
      <c r="L328" s="73" t="s">
        <v>107</v>
      </c>
      <c r="M328" s="73" t="s">
        <v>33</v>
      </c>
      <c r="N328" s="73"/>
      <c r="O328" s="73"/>
      <c r="P328" s="66">
        <v>45198</v>
      </c>
      <c r="Q328" s="73"/>
      <c r="R328" s="76"/>
      <c r="S328" s="76"/>
      <c r="T328" s="73"/>
      <c r="U328" s="74">
        <v>1</v>
      </c>
      <c r="V328" s="70" t="s">
        <v>834</v>
      </c>
      <c r="W328" s="70" t="s">
        <v>808</v>
      </c>
      <c r="X328" s="70" t="s">
        <v>683</v>
      </c>
      <c r="Y328" s="70" t="s">
        <v>683</v>
      </c>
      <c r="Z328" s="65">
        <v>1</v>
      </c>
      <c r="AA328" s="100">
        <v>45139</v>
      </c>
      <c r="AB328" s="100">
        <v>45443</v>
      </c>
      <c r="AC328" s="65" t="s">
        <v>611</v>
      </c>
      <c r="AD328" s="65" t="s">
        <v>64</v>
      </c>
      <c r="AE328" s="92" t="s">
        <v>94</v>
      </c>
      <c r="AF328" s="111" t="str">
        <f t="shared" ref="AF328:AF382" si="49">IF(AI328="N.A.","A",(IF(AI328&lt;100%,"A",(IF(AI328=100%,"C")))))</f>
        <v>A</v>
      </c>
      <c r="AG328" s="112">
        <f t="shared" si="42"/>
        <v>0</v>
      </c>
      <c r="AH328" s="113" t="s">
        <v>1249</v>
      </c>
      <c r="AI328" s="112">
        <v>0</v>
      </c>
      <c r="AJ328" s="113" t="s">
        <v>1249</v>
      </c>
      <c r="AK328" s="114">
        <v>45311</v>
      </c>
      <c r="AL328" s="115" t="s">
        <v>109</v>
      </c>
      <c r="AM328" s="115" t="s">
        <v>1250</v>
      </c>
      <c r="AN328" s="22">
        <f t="shared" si="43"/>
        <v>0</v>
      </c>
      <c r="AO328" s="22">
        <f t="shared" si="46"/>
        <v>1</v>
      </c>
      <c r="AP328" s="22">
        <f t="shared" si="47"/>
        <v>0</v>
      </c>
      <c r="AQ328" s="22">
        <f t="shared" si="44"/>
        <v>0</v>
      </c>
      <c r="AR328" s="22">
        <f t="shared" si="48"/>
        <v>0</v>
      </c>
      <c r="AS328" s="21">
        <f t="shared" si="45"/>
        <v>0</v>
      </c>
    </row>
    <row r="329" spans="1:45" ht="45" customHeight="1" x14ac:dyDescent="0.25">
      <c r="A329" s="63">
        <v>323</v>
      </c>
      <c r="B329" s="64">
        <v>1804</v>
      </c>
      <c r="C329" s="74"/>
      <c r="D329" s="74"/>
      <c r="E329" s="73" t="s">
        <v>547</v>
      </c>
      <c r="F329" s="72">
        <v>45078</v>
      </c>
      <c r="G329" s="65" t="s">
        <v>45</v>
      </c>
      <c r="H329" s="65" t="s">
        <v>1512</v>
      </c>
      <c r="I329" s="78" t="s">
        <v>42</v>
      </c>
      <c r="J329" s="75" t="s">
        <v>528</v>
      </c>
      <c r="K329" s="68" t="s">
        <v>59</v>
      </c>
      <c r="L329" s="73" t="s">
        <v>107</v>
      </c>
      <c r="M329" s="73" t="s">
        <v>33</v>
      </c>
      <c r="N329" s="73"/>
      <c r="O329" s="73"/>
      <c r="P329" s="66">
        <v>45198</v>
      </c>
      <c r="Q329" s="73"/>
      <c r="R329" s="76"/>
      <c r="S329" s="76"/>
      <c r="T329" s="73"/>
      <c r="U329" s="74">
        <v>1</v>
      </c>
      <c r="V329" s="70" t="s">
        <v>835</v>
      </c>
      <c r="W329" s="70" t="s">
        <v>809</v>
      </c>
      <c r="X329" s="70" t="s">
        <v>176</v>
      </c>
      <c r="Y329" s="70" t="s">
        <v>176</v>
      </c>
      <c r="Z329" s="65">
        <v>1</v>
      </c>
      <c r="AA329" s="100">
        <v>45139</v>
      </c>
      <c r="AB329" s="100">
        <v>45412</v>
      </c>
      <c r="AC329" s="65" t="s">
        <v>611</v>
      </c>
      <c r="AD329" s="65" t="s">
        <v>64</v>
      </c>
      <c r="AE329" s="92" t="s">
        <v>94</v>
      </c>
      <c r="AF329" s="111" t="str">
        <f t="shared" si="49"/>
        <v>A</v>
      </c>
      <c r="AG329" s="112">
        <f t="shared" si="42"/>
        <v>0</v>
      </c>
      <c r="AH329" s="113" t="s">
        <v>1249</v>
      </c>
      <c r="AI329" s="112">
        <v>0</v>
      </c>
      <c r="AJ329" s="113" t="s">
        <v>1249</v>
      </c>
      <c r="AK329" s="114">
        <v>45311</v>
      </c>
      <c r="AL329" s="115" t="s">
        <v>109</v>
      </c>
      <c r="AM329" s="115" t="s">
        <v>1250</v>
      </c>
      <c r="AN329" s="22">
        <f t="shared" si="43"/>
        <v>0</v>
      </c>
      <c r="AO329" s="22">
        <f t="shared" si="46"/>
        <v>1</v>
      </c>
      <c r="AP329" s="22">
        <f t="shared" si="47"/>
        <v>0</v>
      </c>
      <c r="AQ329" s="22">
        <f t="shared" si="44"/>
        <v>0</v>
      </c>
      <c r="AR329" s="22">
        <f t="shared" si="48"/>
        <v>0</v>
      </c>
      <c r="AS329" s="21">
        <f t="shared" si="45"/>
        <v>0</v>
      </c>
    </row>
    <row r="330" spans="1:45" ht="45" customHeight="1" x14ac:dyDescent="0.25">
      <c r="A330" s="71">
        <v>324</v>
      </c>
      <c r="B330" s="64">
        <v>1804</v>
      </c>
      <c r="C330" s="74"/>
      <c r="D330" s="74"/>
      <c r="E330" s="73" t="s">
        <v>547</v>
      </c>
      <c r="F330" s="72">
        <v>45078</v>
      </c>
      <c r="G330" s="65" t="s">
        <v>45</v>
      </c>
      <c r="H330" s="65" t="s">
        <v>1513</v>
      </c>
      <c r="I330" s="78" t="s">
        <v>42</v>
      </c>
      <c r="J330" s="75" t="s">
        <v>528</v>
      </c>
      <c r="K330" s="68" t="s">
        <v>59</v>
      </c>
      <c r="L330" s="73" t="s">
        <v>107</v>
      </c>
      <c r="M330" s="73" t="s">
        <v>33</v>
      </c>
      <c r="N330" s="73"/>
      <c r="O330" s="73"/>
      <c r="P330" s="66">
        <v>45198</v>
      </c>
      <c r="Q330" s="73"/>
      <c r="R330" s="76"/>
      <c r="S330" s="76"/>
      <c r="T330" s="73"/>
      <c r="U330" s="74">
        <v>2</v>
      </c>
      <c r="V330" s="70" t="s">
        <v>835</v>
      </c>
      <c r="W330" s="70" t="s">
        <v>810</v>
      </c>
      <c r="X330" s="70" t="s">
        <v>679</v>
      </c>
      <c r="Y330" s="70" t="s">
        <v>679</v>
      </c>
      <c r="Z330" s="65">
        <v>1</v>
      </c>
      <c r="AA330" s="100">
        <v>45139</v>
      </c>
      <c r="AB330" s="100">
        <v>45443</v>
      </c>
      <c r="AC330" s="65" t="s">
        <v>611</v>
      </c>
      <c r="AD330" s="65" t="s">
        <v>64</v>
      </c>
      <c r="AE330" s="92" t="s">
        <v>94</v>
      </c>
      <c r="AF330" s="111" t="str">
        <f t="shared" si="49"/>
        <v>A</v>
      </c>
      <c r="AG330" s="112">
        <f t="shared" si="42"/>
        <v>0</v>
      </c>
      <c r="AH330" s="113" t="s">
        <v>1249</v>
      </c>
      <c r="AI330" s="112">
        <v>0</v>
      </c>
      <c r="AJ330" s="113" t="s">
        <v>1249</v>
      </c>
      <c r="AK330" s="114">
        <v>45311</v>
      </c>
      <c r="AL330" s="115" t="s">
        <v>109</v>
      </c>
      <c r="AM330" s="115" t="s">
        <v>1250</v>
      </c>
      <c r="AN330" s="22">
        <f t="shared" si="43"/>
        <v>0</v>
      </c>
      <c r="AO330" s="22">
        <f t="shared" si="46"/>
        <v>1</v>
      </c>
      <c r="AP330" s="22">
        <f t="shared" si="47"/>
        <v>0</v>
      </c>
      <c r="AQ330" s="22">
        <f t="shared" si="44"/>
        <v>0</v>
      </c>
      <c r="AR330" s="22">
        <f t="shared" si="48"/>
        <v>0</v>
      </c>
      <c r="AS330" s="21">
        <f t="shared" si="45"/>
        <v>0</v>
      </c>
    </row>
    <row r="331" spans="1:45" ht="45" customHeight="1" x14ac:dyDescent="0.25">
      <c r="A331" s="63">
        <v>325</v>
      </c>
      <c r="B331" s="64">
        <v>1804</v>
      </c>
      <c r="C331" s="74"/>
      <c r="D331" s="74"/>
      <c r="E331" s="73" t="s">
        <v>547</v>
      </c>
      <c r="F331" s="72">
        <v>45078</v>
      </c>
      <c r="G331" s="65" t="s">
        <v>45</v>
      </c>
      <c r="H331" s="65" t="s">
        <v>1514</v>
      </c>
      <c r="I331" s="78" t="s">
        <v>42</v>
      </c>
      <c r="J331" s="75" t="s">
        <v>528</v>
      </c>
      <c r="K331" s="68" t="s">
        <v>59</v>
      </c>
      <c r="L331" s="73" t="s">
        <v>107</v>
      </c>
      <c r="M331" s="73" t="s">
        <v>33</v>
      </c>
      <c r="N331" s="73"/>
      <c r="O331" s="73"/>
      <c r="P331" s="66">
        <v>45198</v>
      </c>
      <c r="Q331" s="73"/>
      <c r="R331" s="76"/>
      <c r="S331" s="76"/>
      <c r="T331" s="73"/>
      <c r="U331" s="74">
        <v>3</v>
      </c>
      <c r="V331" s="70" t="s">
        <v>835</v>
      </c>
      <c r="W331" s="70" t="s">
        <v>808</v>
      </c>
      <c r="X331" s="70" t="s">
        <v>683</v>
      </c>
      <c r="Y331" s="70" t="s">
        <v>683</v>
      </c>
      <c r="Z331" s="65">
        <v>3</v>
      </c>
      <c r="AA331" s="100">
        <v>45139</v>
      </c>
      <c r="AB331" s="100">
        <v>45443</v>
      </c>
      <c r="AC331" s="65" t="s">
        <v>611</v>
      </c>
      <c r="AD331" s="65" t="s">
        <v>64</v>
      </c>
      <c r="AE331" s="92" t="s">
        <v>94</v>
      </c>
      <c r="AF331" s="111" t="str">
        <f t="shared" si="49"/>
        <v>A</v>
      </c>
      <c r="AG331" s="112">
        <f t="shared" si="42"/>
        <v>0</v>
      </c>
      <c r="AH331" s="113" t="s">
        <v>1249</v>
      </c>
      <c r="AI331" s="112">
        <v>0</v>
      </c>
      <c r="AJ331" s="113" t="s">
        <v>1249</v>
      </c>
      <c r="AK331" s="114">
        <v>45311</v>
      </c>
      <c r="AL331" s="115" t="s">
        <v>109</v>
      </c>
      <c r="AM331" s="115" t="s">
        <v>1250</v>
      </c>
      <c r="AN331" s="22">
        <f t="shared" si="43"/>
        <v>0</v>
      </c>
      <c r="AO331" s="22">
        <f t="shared" si="46"/>
        <v>1</v>
      </c>
      <c r="AP331" s="22">
        <f t="shared" si="47"/>
        <v>0</v>
      </c>
      <c r="AQ331" s="22">
        <f t="shared" si="44"/>
        <v>0</v>
      </c>
      <c r="AR331" s="22">
        <f t="shared" si="48"/>
        <v>0</v>
      </c>
      <c r="AS331" s="21">
        <f t="shared" si="45"/>
        <v>0</v>
      </c>
    </row>
    <row r="332" spans="1:45" ht="45" customHeight="1" x14ac:dyDescent="0.25">
      <c r="A332" s="71">
        <v>326</v>
      </c>
      <c r="B332" s="64">
        <v>1805</v>
      </c>
      <c r="C332" s="74"/>
      <c r="D332" s="74"/>
      <c r="E332" s="73" t="s">
        <v>547</v>
      </c>
      <c r="F332" s="72">
        <v>45078</v>
      </c>
      <c r="G332" s="65" t="s">
        <v>45</v>
      </c>
      <c r="H332" s="65" t="s">
        <v>1515</v>
      </c>
      <c r="I332" s="78" t="s">
        <v>42</v>
      </c>
      <c r="J332" s="75" t="s">
        <v>529</v>
      </c>
      <c r="K332" s="68" t="s">
        <v>59</v>
      </c>
      <c r="L332" s="73" t="s">
        <v>107</v>
      </c>
      <c r="M332" s="73" t="s">
        <v>33</v>
      </c>
      <c r="N332" s="73"/>
      <c r="O332" s="73"/>
      <c r="P332" s="66">
        <v>45198</v>
      </c>
      <c r="Q332" s="73"/>
      <c r="R332" s="76"/>
      <c r="S332" s="76"/>
      <c r="T332" s="73"/>
      <c r="U332" s="74">
        <v>1</v>
      </c>
      <c r="V332" s="70" t="s">
        <v>836</v>
      </c>
      <c r="W332" s="70" t="s">
        <v>809</v>
      </c>
      <c r="X332" s="70" t="s">
        <v>176</v>
      </c>
      <c r="Y332" s="70" t="s">
        <v>176</v>
      </c>
      <c r="Z332" s="65">
        <v>1</v>
      </c>
      <c r="AA332" s="100">
        <v>45139</v>
      </c>
      <c r="AB332" s="100">
        <v>45412</v>
      </c>
      <c r="AC332" s="65" t="s">
        <v>611</v>
      </c>
      <c r="AD332" s="65" t="s">
        <v>64</v>
      </c>
      <c r="AE332" s="92" t="s">
        <v>111</v>
      </c>
      <c r="AF332" s="111" t="str">
        <f t="shared" si="49"/>
        <v>A</v>
      </c>
      <c r="AG332" s="112">
        <f t="shared" si="42"/>
        <v>0</v>
      </c>
      <c r="AH332" s="113" t="s">
        <v>1218</v>
      </c>
      <c r="AI332" s="112">
        <v>0</v>
      </c>
      <c r="AJ332" s="113" t="s">
        <v>1218</v>
      </c>
      <c r="AK332" s="114">
        <v>45310</v>
      </c>
      <c r="AL332" s="115"/>
      <c r="AM332" s="115"/>
      <c r="AN332" s="22">
        <f t="shared" si="43"/>
        <v>0</v>
      </c>
      <c r="AO332" s="22">
        <f t="shared" si="46"/>
        <v>1</v>
      </c>
      <c r="AP332" s="22">
        <f t="shared" si="47"/>
        <v>0</v>
      </c>
      <c r="AQ332" s="22">
        <f t="shared" si="44"/>
        <v>0</v>
      </c>
      <c r="AR332" s="22">
        <f t="shared" si="48"/>
        <v>0</v>
      </c>
      <c r="AS332" s="21">
        <f t="shared" si="45"/>
        <v>0</v>
      </c>
    </row>
    <row r="333" spans="1:45" ht="45" customHeight="1" x14ac:dyDescent="0.25">
      <c r="A333" s="63">
        <v>327</v>
      </c>
      <c r="B333" s="64">
        <v>1805</v>
      </c>
      <c r="C333" s="74"/>
      <c r="D333" s="74"/>
      <c r="E333" s="73" t="s">
        <v>547</v>
      </c>
      <c r="F333" s="72">
        <v>45078</v>
      </c>
      <c r="G333" s="65" t="s">
        <v>45</v>
      </c>
      <c r="H333" s="65" t="s">
        <v>1516</v>
      </c>
      <c r="I333" s="78" t="s">
        <v>42</v>
      </c>
      <c r="J333" s="75" t="s">
        <v>529</v>
      </c>
      <c r="K333" s="68" t="s">
        <v>59</v>
      </c>
      <c r="L333" s="73" t="s">
        <v>107</v>
      </c>
      <c r="M333" s="73" t="s">
        <v>33</v>
      </c>
      <c r="N333" s="73"/>
      <c r="O333" s="73"/>
      <c r="P333" s="66">
        <v>45198</v>
      </c>
      <c r="Q333" s="73"/>
      <c r="R333" s="76"/>
      <c r="S333" s="76"/>
      <c r="T333" s="73"/>
      <c r="U333" s="74">
        <v>2</v>
      </c>
      <c r="V333" s="70" t="s">
        <v>836</v>
      </c>
      <c r="W333" s="70" t="s">
        <v>810</v>
      </c>
      <c r="X333" s="70" t="s">
        <v>679</v>
      </c>
      <c r="Y333" s="70" t="s">
        <v>679</v>
      </c>
      <c r="Z333" s="65">
        <v>1</v>
      </c>
      <c r="AA333" s="100">
        <v>45139</v>
      </c>
      <c r="AB333" s="100">
        <v>45443</v>
      </c>
      <c r="AC333" s="65" t="s">
        <v>611</v>
      </c>
      <c r="AD333" s="65" t="s">
        <v>64</v>
      </c>
      <c r="AE333" s="92" t="s">
        <v>111</v>
      </c>
      <c r="AF333" s="111" t="str">
        <f t="shared" si="49"/>
        <v>A</v>
      </c>
      <c r="AG333" s="112">
        <f t="shared" si="42"/>
        <v>0</v>
      </c>
      <c r="AH333" s="113" t="s">
        <v>1218</v>
      </c>
      <c r="AI333" s="112">
        <v>0</v>
      </c>
      <c r="AJ333" s="113" t="s">
        <v>1218</v>
      </c>
      <c r="AK333" s="114">
        <v>45310</v>
      </c>
      <c r="AL333" s="115"/>
      <c r="AM333" s="115"/>
      <c r="AN333" s="22">
        <f t="shared" si="43"/>
        <v>0</v>
      </c>
      <c r="AO333" s="22">
        <f t="shared" si="46"/>
        <v>1</v>
      </c>
      <c r="AP333" s="22">
        <f t="shared" si="47"/>
        <v>0</v>
      </c>
      <c r="AQ333" s="22">
        <f t="shared" si="44"/>
        <v>0</v>
      </c>
      <c r="AR333" s="22">
        <f t="shared" si="48"/>
        <v>0</v>
      </c>
      <c r="AS333" s="21">
        <f t="shared" si="45"/>
        <v>0</v>
      </c>
    </row>
    <row r="334" spans="1:45" ht="45" customHeight="1" x14ac:dyDescent="0.25">
      <c r="A334" s="71">
        <v>328</v>
      </c>
      <c r="B334" s="64">
        <v>1805</v>
      </c>
      <c r="C334" s="74"/>
      <c r="D334" s="74"/>
      <c r="E334" s="73" t="s">
        <v>547</v>
      </c>
      <c r="F334" s="72">
        <v>45078</v>
      </c>
      <c r="G334" s="65" t="s">
        <v>45</v>
      </c>
      <c r="H334" s="65" t="s">
        <v>1517</v>
      </c>
      <c r="I334" s="78" t="s">
        <v>42</v>
      </c>
      <c r="J334" s="75" t="s">
        <v>529</v>
      </c>
      <c r="K334" s="68" t="s">
        <v>59</v>
      </c>
      <c r="L334" s="73" t="s">
        <v>107</v>
      </c>
      <c r="M334" s="73" t="s">
        <v>33</v>
      </c>
      <c r="N334" s="73"/>
      <c r="O334" s="73"/>
      <c r="P334" s="66">
        <v>45198</v>
      </c>
      <c r="Q334" s="73"/>
      <c r="R334" s="76"/>
      <c r="S334" s="76"/>
      <c r="T334" s="73"/>
      <c r="U334" s="74">
        <v>3</v>
      </c>
      <c r="V334" s="70" t="s">
        <v>836</v>
      </c>
      <c r="W334" s="70" t="s">
        <v>808</v>
      </c>
      <c r="X334" s="70" t="s">
        <v>683</v>
      </c>
      <c r="Y334" s="70" t="s">
        <v>683</v>
      </c>
      <c r="Z334" s="65">
        <v>3</v>
      </c>
      <c r="AA334" s="100">
        <v>45139</v>
      </c>
      <c r="AB334" s="100">
        <v>45443</v>
      </c>
      <c r="AC334" s="65" t="s">
        <v>611</v>
      </c>
      <c r="AD334" s="65" t="s">
        <v>64</v>
      </c>
      <c r="AE334" s="92" t="s">
        <v>111</v>
      </c>
      <c r="AF334" s="111" t="str">
        <f t="shared" si="49"/>
        <v>A</v>
      </c>
      <c r="AG334" s="112">
        <f t="shared" si="42"/>
        <v>0</v>
      </c>
      <c r="AH334" s="113" t="s">
        <v>1218</v>
      </c>
      <c r="AI334" s="112">
        <v>0</v>
      </c>
      <c r="AJ334" s="113" t="s">
        <v>1218</v>
      </c>
      <c r="AK334" s="114">
        <v>45310</v>
      </c>
      <c r="AL334" s="115"/>
      <c r="AM334" s="115"/>
      <c r="AN334" s="22">
        <f t="shared" si="43"/>
        <v>0</v>
      </c>
      <c r="AO334" s="22">
        <f t="shared" si="46"/>
        <v>1</v>
      </c>
      <c r="AP334" s="22">
        <f t="shared" si="47"/>
        <v>0</v>
      </c>
      <c r="AQ334" s="22">
        <f t="shared" si="44"/>
        <v>0</v>
      </c>
      <c r="AR334" s="22">
        <f t="shared" si="48"/>
        <v>0</v>
      </c>
      <c r="AS334" s="21">
        <f t="shared" si="45"/>
        <v>0</v>
      </c>
    </row>
    <row r="335" spans="1:45" ht="45" customHeight="1" x14ac:dyDescent="0.25">
      <c r="A335" s="63">
        <v>329</v>
      </c>
      <c r="B335" s="64">
        <v>1806</v>
      </c>
      <c r="C335" s="74"/>
      <c r="D335" s="74"/>
      <c r="E335" s="73" t="s">
        <v>548</v>
      </c>
      <c r="F335" s="72">
        <v>45078</v>
      </c>
      <c r="G335" s="65" t="s">
        <v>45</v>
      </c>
      <c r="H335" s="65" t="s">
        <v>1518</v>
      </c>
      <c r="I335" s="78" t="s">
        <v>42</v>
      </c>
      <c r="J335" s="75" t="s">
        <v>530</v>
      </c>
      <c r="K335" s="68" t="s">
        <v>59</v>
      </c>
      <c r="L335" s="73" t="s">
        <v>107</v>
      </c>
      <c r="M335" s="73" t="s">
        <v>33</v>
      </c>
      <c r="N335" s="73"/>
      <c r="O335" s="73"/>
      <c r="P335" s="66">
        <v>45198</v>
      </c>
      <c r="Q335" s="73"/>
      <c r="R335" s="76"/>
      <c r="S335" s="76"/>
      <c r="T335" s="73"/>
      <c r="U335" s="74">
        <v>1</v>
      </c>
      <c r="V335" s="70" t="s">
        <v>837</v>
      </c>
      <c r="W335" s="70" t="s">
        <v>837</v>
      </c>
      <c r="X335" s="70" t="s">
        <v>679</v>
      </c>
      <c r="Y335" s="70" t="s">
        <v>679</v>
      </c>
      <c r="Z335" s="65">
        <v>1</v>
      </c>
      <c r="AA335" s="100">
        <v>45139</v>
      </c>
      <c r="AB335" s="100">
        <v>45443</v>
      </c>
      <c r="AC335" s="65" t="s">
        <v>611</v>
      </c>
      <c r="AD335" s="65" t="s">
        <v>64</v>
      </c>
      <c r="AE335" s="92" t="s">
        <v>111</v>
      </c>
      <c r="AF335" s="111" t="str">
        <f t="shared" si="49"/>
        <v>A</v>
      </c>
      <c r="AG335" s="112">
        <f t="shared" si="42"/>
        <v>0</v>
      </c>
      <c r="AH335" s="113" t="s">
        <v>1218</v>
      </c>
      <c r="AI335" s="112">
        <v>0</v>
      </c>
      <c r="AJ335" s="113" t="s">
        <v>1218</v>
      </c>
      <c r="AK335" s="114">
        <v>45310</v>
      </c>
      <c r="AL335" s="115"/>
      <c r="AM335" s="115"/>
      <c r="AN335" s="22">
        <f t="shared" si="43"/>
        <v>0</v>
      </c>
      <c r="AO335" s="22">
        <f t="shared" si="46"/>
        <v>1</v>
      </c>
      <c r="AP335" s="22">
        <f t="shared" si="47"/>
        <v>0</v>
      </c>
      <c r="AQ335" s="22">
        <f t="shared" si="44"/>
        <v>0</v>
      </c>
      <c r="AR335" s="22">
        <f t="shared" si="48"/>
        <v>0</v>
      </c>
      <c r="AS335" s="21">
        <f t="shared" si="45"/>
        <v>0</v>
      </c>
    </row>
    <row r="336" spans="1:45" ht="45" customHeight="1" x14ac:dyDescent="0.25">
      <c r="A336" s="71">
        <v>330</v>
      </c>
      <c r="B336" s="64">
        <v>1807</v>
      </c>
      <c r="C336" s="74"/>
      <c r="D336" s="74"/>
      <c r="E336" s="73" t="s">
        <v>548</v>
      </c>
      <c r="F336" s="72">
        <v>45078</v>
      </c>
      <c r="G336" s="65" t="s">
        <v>45</v>
      </c>
      <c r="H336" s="65" t="s">
        <v>1519</v>
      </c>
      <c r="I336" s="78" t="s">
        <v>42</v>
      </c>
      <c r="J336" s="75" t="s">
        <v>531</v>
      </c>
      <c r="K336" s="68" t="s">
        <v>59</v>
      </c>
      <c r="L336" s="73" t="s">
        <v>107</v>
      </c>
      <c r="M336" s="73" t="s">
        <v>33</v>
      </c>
      <c r="N336" s="73"/>
      <c r="O336" s="73"/>
      <c r="P336" s="66">
        <v>45198</v>
      </c>
      <c r="Q336" s="73"/>
      <c r="R336" s="76"/>
      <c r="S336" s="76"/>
      <c r="T336" s="73"/>
      <c r="U336" s="74">
        <v>1</v>
      </c>
      <c r="V336" s="70" t="s">
        <v>838</v>
      </c>
      <c r="W336" s="70" t="s">
        <v>713</v>
      </c>
      <c r="X336" s="70" t="s">
        <v>176</v>
      </c>
      <c r="Y336" s="70" t="s">
        <v>176</v>
      </c>
      <c r="Z336" s="65">
        <v>1</v>
      </c>
      <c r="AA336" s="100">
        <v>45139</v>
      </c>
      <c r="AB336" s="100">
        <v>45412</v>
      </c>
      <c r="AC336" s="65" t="s">
        <v>611</v>
      </c>
      <c r="AD336" s="65" t="s">
        <v>64</v>
      </c>
      <c r="AE336" s="92" t="s">
        <v>111</v>
      </c>
      <c r="AF336" s="111" t="str">
        <f t="shared" si="49"/>
        <v>A</v>
      </c>
      <c r="AG336" s="112">
        <f t="shared" si="42"/>
        <v>0</v>
      </c>
      <c r="AH336" s="113" t="s">
        <v>1218</v>
      </c>
      <c r="AI336" s="112">
        <v>0</v>
      </c>
      <c r="AJ336" s="113" t="s">
        <v>1218</v>
      </c>
      <c r="AK336" s="114">
        <v>45310</v>
      </c>
      <c r="AL336" s="115"/>
      <c r="AM336" s="115"/>
      <c r="AN336" s="22">
        <f t="shared" si="43"/>
        <v>0</v>
      </c>
      <c r="AO336" s="22">
        <f t="shared" si="46"/>
        <v>1</v>
      </c>
      <c r="AP336" s="22">
        <f t="shared" si="47"/>
        <v>0</v>
      </c>
      <c r="AQ336" s="22">
        <f t="shared" si="44"/>
        <v>0</v>
      </c>
      <c r="AR336" s="22">
        <f t="shared" si="48"/>
        <v>0</v>
      </c>
      <c r="AS336" s="21">
        <f t="shared" si="45"/>
        <v>0</v>
      </c>
    </row>
    <row r="337" spans="1:45" ht="45" customHeight="1" x14ac:dyDescent="0.25">
      <c r="A337" s="63">
        <v>331</v>
      </c>
      <c r="B337" s="64">
        <v>1807</v>
      </c>
      <c r="C337" s="74"/>
      <c r="D337" s="74"/>
      <c r="E337" s="73" t="s">
        <v>548</v>
      </c>
      <c r="F337" s="72">
        <v>45078</v>
      </c>
      <c r="G337" s="65" t="s">
        <v>45</v>
      </c>
      <c r="H337" s="65" t="s">
        <v>1520</v>
      </c>
      <c r="I337" s="78" t="s">
        <v>42</v>
      </c>
      <c r="J337" s="75" t="s">
        <v>531</v>
      </c>
      <c r="K337" s="68" t="s">
        <v>59</v>
      </c>
      <c r="L337" s="73" t="s">
        <v>107</v>
      </c>
      <c r="M337" s="73" t="s">
        <v>33</v>
      </c>
      <c r="N337" s="73"/>
      <c r="O337" s="73"/>
      <c r="P337" s="66">
        <v>45198</v>
      </c>
      <c r="Q337" s="73"/>
      <c r="R337" s="76"/>
      <c r="S337" s="76"/>
      <c r="T337" s="73"/>
      <c r="U337" s="74">
        <v>2</v>
      </c>
      <c r="V337" s="70" t="s">
        <v>838</v>
      </c>
      <c r="W337" s="70" t="s">
        <v>714</v>
      </c>
      <c r="X337" s="70" t="s">
        <v>679</v>
      </c>
      <c r="Y337" s="70" t="s">
        <v>679</v>
      </c>
      <c r="Z337" s="65">
        <v>1</v>
      </c>
      <c r="AA337" s="100">
        <v>45139</v>
      </c>
      <c r="AB337" s="100">
        <v>45443</v>
      </c>
      <c r="AC337" s="65" t="s">
        <v>611</v>
      </c>
      <c r="AD337" s="65" t="s">
        <v>64</v>
      </c>
      <c r="AE337" s="92" t="s">
        <v>111</v>
      </c>
      <c r="AF337" s="111" t="str">
        <f t="shared" si="49"/>
        <v>A</v>
      </c>
      <c r="AG337" s="112">
        <f t="shared" si="42"/>
        <v>0</v>
      </c>
      <c r="AH337" s="113" t="s">
        <v>1218</v>
      </c>
      <c r="AI337" s="112">
        <v>0</v>
      </c>
      <c r="AJ337" s="113" t="s">
        <v>1218</v>
      </c>
      <c r="AK337" s="114">
        <v>45310</v>
      </c>
      <c r="AL337" s="115"/>
      <c r="AM337" s="115"/>
      <c r="AN337" s="22">
        <f t="shared" si="43"/>
        <v>0</v>
      </c>
      <c r="AO337" s="22">
        <f t="shared" si="46"/>
        <v>1</v>
      </c>
      <c r="AP337" s="22">
        <f t="shared" si="47"/>
        <v>0</v>
      </c>
      <c r="AQ337" s="22">
        <f t="shared" si="44"/>
        <v>0</v>
      </c>
      <c r="AR337" s="22">
        <f t="shared" si="48"/>
        <v>0</v>
      </c>
      <c r="AS337" s="21">
        <f t="shared" si="45"/>
        <v>0</v>
      </c>
    </row>
    <row r="338" spans="1:45" ht="45" customHeight="1" x14ac:dyDescent="0.25">
      <c r="A338" s="71">
        <v>332</v>
      </c>
      <c r="B338" s="64">
        <v>1808</v>
      </c>
      <c r="C338" s="74"/>
      <c r="D338" s="74"/>
      <c r="E338" s="73" t="s">
        <v>548</v>
      </c>
      <c r="F338" s="72">
        <v>45078</v>
      </c>
      <c r="G338" s="65" t="s">
        <v>45</v>
      </c>
      <c r="H338" s="65" t="s">
        <v>1521</v>
      </c>
      <c r="I338" s="78" t="s">
        <v>42</v>
      </c>
      <c r="J338" s="75" t="s">
        <v>532</v>
      </c>
      <c r="K338" s="68" t="s">
        <v>59</v>
      </c>
      <c r="L338" s="73" t="s">
        <v>107</v>
      </c>
      <c r="M338" s="73" t="s">
        <v>33</v>
      </c>
      <c r="N338" s="73"/>
      <c r="O338" s="73"/>
      <c r="P338" s="66">
        <v>45198</v>
      </c>
      <c r="Q338" s="73"/>
      <c r="R338" s="76"/>
      <c r="S338" s="76"/>
      <c r="T338" s="73"/>
      <c r="U338" s="74">
        <v>1</v>
      </c>
      <c r="V338" s="70" t="s">
        <v>839</v>
      </c>
      <c r="W338" s="70" t="s">
        <v>713</v>
      </c>
      <c r="X338" s="70" t="s">
        <v>176</v>
      </c>
      <c r="Y338" s="70" t="s">
        <v>176</v>
      </c>
      <c r="Z338" s="65">
        <v>1</v>
      </c>
      <c r="AA338" s="100">
        <v>45139</v>
      </c>
      <c r="AB338" s="100">
        <v>45412</v>
      </c>
      <c r="AC338" s="65" t="s">
        <v>611</v>
      </c>
      <c r="AD338" s="65" t="s">
        <v>64</v>
      </c>
      <c r="AE338" s="92" t="s">
        <v>111</v>
      </c>
      <c r="AF338" s="111" t="str">
        <f t="shared" si="49"/>
        <v>A</v>
      </c>
      <c r="AG338" s="112">
        <f t="shared" si="42"/>
        <v>0</v>
      </c>
      <c r="AH338" s="113" t="s">
        <v>1218</v>
      </c>
      <c r="AI338" s="112">
        <v>0</v>
      </c>
      <c r="AJ338" s="113" t="s">
        <v>1218</v>
      </c>
      <c r="AK338" s="114">
        <v>45310</v>
      </c>
      <c r="AL338" s="115"/>
      <c r="AM338" s="115"/>
      <c r="AN338" s="22">
        <f t="shared" si="43"/>
        <v>0</v>
      </c>
      <c r="AO338" s="22">
        <f t="shared" si="46"/>
        <v>1</v>
      </c>
      <c r="AP338" s="22">
        <f t="shared" si="47"/>
        <v>0</v>
      </c>
      <c r="AQ338" s="22">
        <f t="shared" si="44"/>
        <v>0</v>
      </c>
      <c r="AR338" s="22">
        <f t="shared" si="48"/>
        <v>0</v>
      </c>
      <c r="AS338" s="21">
        <f t="shared" si="45"/>
        <v>0</v>
      </c>
    </row>
    <row r="339" spans="1:45" ht="45" customHeight="1" x14ac:dyDescent="0.25">
      <c r="A339" s="63">
        <v>333</v>
      </c>
      <c r="B339" s="64">
        <v>1808</v>
      </c>
      <c r="C339" s="74"/>
      <c r="D339" s="74"/>
      <c r="E339" s="73" t="s">
        <v>548</v>
      </c>
      <c r="F339" s="72">
        <v>45078</v>
      </c>
      <c r="G339" s="65" t="s">
        <v>45</v>
      </c>
      <c r="H339" s="65" t="s">
        <v>1522</v>
      </c>
      <c r="I339" s="78" t="s">
        <v>42</v>
      </c>
      <c r="J339" s="75" t="s">
        <v>532</v>
      </c>
      <c r="K339" s="68" t="s">
        <v>59</v>
      </c>
      <c r="L339" s="73" t="s">
        <v>107</v>
      </c>
      <c r="M339" s="73" t="s">
        <v>33</v>
      </c>
      <c r="N339" s="73"/>
      <c r="O339" s="73"/>
      <c r="P339" s="66">
        <v>45198</v>
      </c>
      <c r="Q339" s="73"/>
      <c r="R339" s="76"/>
      <c r="S339" s="76"/>
      <c r="T339" s="73"/>
      <c r="U339" s="74">
        <v>2</v>
      </c>
      <c r="V339" s="70" t="s">
        <v>839</v>
      </c>
      <c r="W339" s="70" t="s">
        <v>714</v>
      </c>
      <c r="X339" s="70" t="s">
        <v>679</v>
      </c>
      <c r="Y339" s="70" t="s">
        <v>679</v>
      </c>
      <c r="Z339" s="65">
        <v>1</v>
      </c>
      <c r="AA339" s="100">
        <v>45139</v>
      </c>
      <c r="AB339" s="100">
        <v>45443</v>
      </c>
      <c r="AC339" s="65" t="s">
        <v>611</v>
      </c>
      <c r="AD339" s="65" t="s">
        <v>64</v>
      </c>
      <c r="AE339" s="92" t="s">
        <v>111</v>
      </c>
      <c r="AF339" s="111" t="str">
        <f t="shared" si="49"/>
        <v>A</v>
      </c>
      <c r="AG339" s="112">
        <f t="shared" si="42"/>
        <v>0</v>
      </c>
      <c r="AH339" s="113" t="s">
        <v>1218</v>
      </c>
      <c r="AI339" s="112">
        <v>0</v>
      </c>
      <c r="AJ339" s="113" t="s">
        <v>1218</v>
      </c>
      <c r="AK339" s="114">
        <v>45310</v>
      </c>
      <c r="AL339" s="115"/>
      <c r="AM339" s="115"/>
      <c r="AN339" s="22">
        <f t="shared" si="43"/>
        <v>0</v>
      </c>
      <c r="AO339" s="22">
        <f t="shared" si="46"/>
        <v>1</v>
      </c>
      <c r="AP339" s="22">
        <f t="shared" si="47"/>
        <v>0</v>
      </c>
      <c r="AQ339" s="22">
        <f t="shared" si="44"/>
        <v>0</v>
      </c>
      <c r="AR339" s="22">
        <f t="shared" si="48"/>
        <v>0</v>
      </c>
      <c r="AS339" s="21">
        <f t="shared" si="45"/>
        <v>0</v>
      </c>
    </row>
    <row r="340" spans="1:45" ht="45" customHeight="1" x14ac:dyDescent="0.25">
      <c r="A340" s="71">
        <v>334</v>
      </c>
      <c r="B340" s="64">
        <v>1809</v>
      </c>
      <c r="C340" s="74"/>
      <c r="D340" s="74"/>
      <c r="E340" s="73" t="s">
        <v>548</v>
      </c>
      <c r="F340" s="72">
        <v>45078</v>
      </c>
      <c r="G340" s="65" t="s">
        <v>45</v>
      </c>
      <c r="H340" s="65" t="s">
        <v>1523</v>
      </c>
      <c r="I340" s="78" t="s">
        <v>42</v>
      </c>
      <c r="J340" s="75" t="s">
        <v>533</v>
      </c>
      <c r="K340" s="68" t="s">
        <v>59</v>
      </c>
      <c r="L340" s="73" t="s">
        <v>107</v>
      </c>
      <c r="M340" s="73" t="s">
        <v>33</v>
      </c>
      <c r="N340" s="73"/>
      <c r="O340" s="73"/>
      <c r="P340" s="66">
        <v>45198</v>
      </c>
      <c r="Q340" s="73"/>
      <c r="R340" s="76"/>
      <c r="S340" s="76"/>
      <c r="T340" s="73"/>
      <c r="U340" s="74">
        <v>1</v>
      </c>
      <c r="V340" s="70" t="s">
        <v>840</v>
      </c>
      <c r="W340" s="70" t="s">
        <v>713</v>
      </c>
      <c r="X340" s="70" t="s">
        <v>176</v>
      </c>
      <c r="Y340" s="70" t="s">
        <v>176</v>
      </c>
      <c r="Z340" s="65">
        <v>1</v>
      </c>
      <c r="AA340" s="100">
        <v>45139</v>
      </c>
      <c r="AB340" s="100">
        <v>45412</v>
      </c>
      <c r="AC340" s="65" t="s">
        <v>611</v>
      </c>
      <c r="AD340" s="65" t="s">
        <v>64</v>
      </c>
      <c r="AE340" s="92" t="s">
        <v>111</v>
      </c>
      <c r="AF340" s="111" t="str">
        <f t="shared" si="49"/>
        <v>A</v>
      </c>
      <c r="AG340" s="112">
        <f t="shared" si="42"/>
        <v>0</v>
      </c>
      <c r="AH340" s="113" t="s">
        <v>1218</v>
      </c>
      <c r="AI340" s="112">
        <v>0</v>
      </c>
      <c r="AJ340" s="113" t="s">
        <v>1218</v>
      </c>
      <c r="AK340" s="114">
        <v>45310</v>
      </c>
      <c r="AL340" s="115"/>
      <c r="AM340" s="115"/>
      <c r="AN340" s="22">
        <f t="shared" si="43"/>
        <v>0</v>
      </c>
      <c r="AO340" s="22">
        <f t="shared" si="46"/>
        <v>1</v>
      </c>
      <c r="AP340" s="22">
        <f t="shared" si="47"/>
        <v>0</v>
      </c>
      <c r="AQ340" s="22">
        <f t="shared" si="44"/>
        <v>0</v>
      </c>
      <c r="AR340" s="22">
        <f t="shared" si="48"/>
        <v>0</v>
      </c>
      <c r="AS340" s="21">
        <f t="shared" si="45"/>
        <v>0</v>
      </c>
    </row>
    <row r="341" spans="1:45" ht="45" customHeight="1" x14ac:dyDescent="0.25">
      <c r="A341" s="63">
        <v>335</v>
      </c>
      <c r="B341" s="64">
        <v>1809</v>
      </c>
      <c r="C341" s="74"/>
      <c r="D341" s="74"/>
      <c r="E341" s="73" t="s">
        <v>548</v>
      </c>
      <c r="F341" s="72">
        <v>45078</v>
      </c>
      <c r="G341" s="65" t="s">
        <v>45</v>
      </c>
      <c r="H341" s="65" t="s">
        <v>1524</v>
      </c>
      <c r="I341" s="78" t="s">
        <v>42</v>
      </c>
      <c r="J341" s="75" t="s">
        <v>533</v>
      </c>
      <c r="K341" s="68" t="s">
        <v>59</v>
      </c>
      <c r="L341" s="73" t="s">
        <v>107</v>
      </c>
      <c r="M341" s="73" t="s">
        <v>33</v>
      </c>
      <c r="N341" s="73"/>
      <c r="O341" s="73"/>
      <c r="P341" s="66">
        <v>45198</v>
      </c>
      <c r="Q341" s="73"/>
      <c r="R341" s="76"/>
      <c r="S341" s="76"/>
      <c r="T341" s="73"/>
      <c r="U341" s="74">
        <v>2</v>
      </c>
      <c r="V341" s="70" t="s">
        <v>840</v>
      </c>
      <c r="W341" s="70" t="s">
        <v>714</v>
      </c>
      <c r="X341" s="70" t="s">
        <v>679</v>
      </c>
      <c r="Y341" s="70" t="s">
        <v>679</v>
      </c>
      <c r="Z341" s="65">
        <v>1</v>
      </c>
      <c r="AA341" s="100">
        <v>45139</v>
      </c>
      <c r="AB341" s="100">
        <v>45443</v>
      </c>
      <c r="AC341" s="65" t="s">
        <v>611</v>
      </c>
      <c r="AD341" s="65" t="s">
        <v>64</v>
      </c>
      <c r="AE341" s="92" t="s">
        <v>111</v>
      </c>
      <c r="AF341" s="111" t="str">
        <f t="shared" si="49"/>
        <v>A</v>
      </c>
      <c r="AG341" s="112">
        <f t="shared" si="42"/>
        <v>0</v>
      </c>
      <c r="AH341" s="113" t="s">
        <v>1218</v>
      </c>
      <c r="AI341" s="112">
        <v>0</v>
      </c>
      <c r="AJ341" s="113" t="s">
        <v>1218</v>
      </c>
      <c r="AK341" s="114">
        <v>45310</v>
      </c>
      <c r="AL341" s="115"/>
      <c r="AM341" s="115"/>
      <c r="AN341" s="22">
        <f t="shared" si="43"/>
        <v>0</v>
      </c>
      <c r="AO341" s="22">
        <f t="shared" si="46"/>
        <v>1</v>
      </c>
      <c r="AP341" s="22">
        <f t="shared" si="47"/>
        <v>0</v>
      </c>
      <c r="AQ341" s="22">
        <f t="shared" si="44"/>
        <v>0</v>
      </c>
      <c r="AR341" s="22">
        <f t="shared" si="48"/>
        <v>0</v>
      </c>
      <c r="AS341" s="21">
        <f t="shared" si="45"/>
        <v>0</v>
      </c>
    </row>
    <row r="342" spans="1:45" ht="45" customHeight="1" x14ac:dyDescent="0.25">
      <c r="A342" s="71">
        <v>336</v>
      </c>
      <c r="B342" s="64">
        <v>1810</v>
      </c>
      <c r="C342" s="74"/>
      <c r="D342" s="74"/>
      <c r="E342" s="73" t="s">
        <v>549</v>
      </c>
      <c r="F342" s="72">
        <v>45169</v>
      </c>
      <c r="G342" s="65" t="s">
        <v>45</v>
      </c>
      <c r="H342" s="65"/>
      <c r="I342" s="65" t="s">
        <v>201</v>
      </c>
      <c r="J342" s="75" t="s">
        <v>534</v>
      </c>
      <c r="K342" s="68" t="s">
        <v>59</v>
      </c>
      <c r="L342" s="73"/>
      <c r="M342" s="73" t="s">
        <v>33</v>
      </c>
      <c r="N342" s="73"/>
      <c r="O342" s="73"/>
      <c r="P342" s="66">
        <v>45203</v>
      </c>
      <c r="Q342" s="73"/>
      <c r="R342" s="76"/>
      <c r="S342" s="76"/>
      <c r="T342" s="73"/>
      <c r="U342" s="74"/>
      <c r="V342" s="70"/>
      <c r="W342" s="70" t="s">
        <v>249</v>
      </c>
      <c r="X342" s="70"/>
      <c r="Y342" s="70"/>
      <c r="Z342" s="65"/>
      <c r="AA342" s="100"/>
      <c r="AB342" s="100"/>
      <c r="AC342" s="65"/>
      <c r="AD342" s="65" t="s">
        <v>44</v>
      </c>
      <c r="AE342" s="94" t="s">
        <v>93</v>
      </c>
      <c r="AF342" s="111" t="str">
        <f t="shared" si="49"/>
        <v>A</v>
      </c>
      <c r="AG342" s="112">
        <f t="shared" si="42"/>
        <v>0</v>
      </c>
      <c r="AH342" s="113" t="s">
        <v>1200</v>
      </c>
      <c r="AI342" s="112">
        <v>0</v>
      </c>
      <c r="AJ342" s="113" t="s">
        <v>1201</v>
      </c>
      <c r="AK342" s="114">
        <v>45313</v>
      </c>
      <c r="AL342" s="120"/>
      <c r="AM342" s="115" t="s">
        <v>848</v>
      </c>
      <c r="AN342" s="22">
        <f t="shared" si="43"/>
        <v>0</v>
      </c>
      <c r="AO342" s="22">
        <f t="shared" si="46"/>
        <v>1</v>
      </c>
      <c r="AP342" s="22">
        <f t="shared" si="47"/>
        <v>0</v>
      </c>
      <c r="AQ342" s="22">
        <f t="shared" si="44"/>
        <v>0</v>
      </c>
      <c r="AR342" s="22">
        <f t="shared" si="48"/>
        <v>0</v>
      </c>
      <c r="AS342" s="21">
        <f t="shared" si="45"/>
        <v>1</v>
      </c>
    </row>
    <row r="343" spans="1:45" ht="45" customHeight="1" x14ac:dyDescent="0.25">
      <c r="A343" s="63">
        <v>337</v>
      </c>
      <c r="B343" s="64">
        <v>1811</v>
      </c>
      <c r="C343" s="74"/>
      <c r="D343" s="74"/>
      <c r="E343" s="73" t="s">
        <v>549</v>
      </c>
      <c r="F343" s="72">
        <v>45169</v>
      </c>
      <c r="G343" s="65" t="s">
        <v>45</v>
      </c>
      <c r="H343" s="65"/>
      <c r="I343" s="65" t="s">
        <v>201</v>
      </c>
      <c r="J343" s="75" t="s">
        <v>535</v>
      </c>
      <c r="K343" s="68" t="s">
        <v>59</v>
      </c>
      <c r="L343" s="73"/>
      <c r="M343" s="73" t="s">
        <v>33</v>
      </c>
      <c r="N343" s="73"/>
      <c r="O343" s="73"/>
      <c r="P343" s="66">
        <v>45203</v>
      </c>
      <c r="Q343" s="73"/>
      <c r="R343" s="76"/>
      <c r="S343" s="76"/>
      <c r="T343" s="73"/>
      <c r="U343" s="74"/>
      <c r="V343" s="70"/>
      <c r="W343" s="70" t="s">
        <v>249</v>
      </c>
      <c r="X343" s="70"/>
      <c r="Y343" s="70"/>
      <c r="Z343" s="65"/>
      <c r="AA343" s="100"/>
      <c r="AB343" s="100"/>
      <c r="AC343" s="65"/>
      <c r="AD343" s="65" t="s">
        <v>44</v>
      </c>
      <c r="AE343" s="94" t="s">
        <v>93</v>
      </c>
      <c r="AF343" s="111" t="str">
        <f t="shared" si="49"/>
        <v>A</v>
      </c>
      <c r="AG343" s="112">
        <f t="shared" si="42"/>
        <v>0</v>
      </c>
      <c r="AH343" s="113" t="s">
        <v>1200</v>
      </c>
      <c r="AI343" s="112">
        <v>0</v>
      </c>
      <c r="AJ343" s="113" t="s">
        <v>1201</v>
      </c>
      <c r="AK343" s="114">
        <v>45313</v>
      </c>
      <c r="AL343" s="115"/>
      <c r="AM343" s="115" t="s">
        <v>1202</v>
      </c>
      <c r="AN343" s="22">
        <f t="shared" si="43"/>
        <v>0</v>
      </c>
      <c r="AO343" s="22">
        <f t="shared" si="46"/>
        <v>1</v>
      </c>
      <c r="AP343" s="22">
        <f t="shared" si="47"/>
        <v>0</v>
      </c>
      <c r="AQ343" s="22">
        <f t="shared" si="44"/>
        <v>0</v>
      </c>
      <c r="AR343" s="22">
        <f t="shared" si="48"/>
        <v>0</v>
      </c>
      <c r="AS343" s="21">
        <f t="shared" si="45"/>
        <v>1</v>
      </c>
    </row>
    <row r="344" spans="1:45" ht="45" customHeight="1" x14ac:dyDescent="0.25">
      <c r="A344" s="71">
        <v>338</v>
      </c>
      <c r="B344" s="64">
        <v>1812</v>
      </c>
      <c r="C344" s="74"/>
      <c r="D344" s="74"/>
      <c r="E344" s="73" t="s">
        <v>549</v>
      </c>
      <c r="F344" s="72">
        <v>45169</v>
      </c>
      <c r="G344" s="65" t="s">
        <v>45</v>
      </c>
      <c r="H344" s="65"/>
      <c r="I344" s="65" t="s">
        <v>201</v>
      </c>
      <c r="J344" s="75" t="s">
        <v>536</v>
      </c>
      <c r="K344" s="68" t="s">
        <v>59</v>
      </c>
      <c r="L344" s="73"/>
      <c r="M344" s="73" t="s">
        <v>33</v>
      </c>
      <c r="N344" s="73"/>
      <c r="O344" s="73"/>
      <c r="P344" s="66">
        <v>45203</v>
      </c>
      <c r="Q344" s="73"/>
      <c r="R344" s="76"/>
      <c r="S344" s="76"/>
      <c r="T344" s="73"/>
      <c r="U344" s="74"/>
      <c r="V344" s="70"/>
      <c r="W344" s="70" t="s">
        <v>249</v>
      </c>
      <c r="X344" s="70"/>
      <c r="Y344" s="70"/>
      <c r="Z344" s="65"/>
      <c r="AA344" s="100"/>
      <c r="AB344" s="100"/>
      <c r="AC344" s="65"/>
      <c r="AD344" s="65" t="s">
        <v>44</v>
      </c>
      <c r="AE344" s="94" t="s">
        <v>93</v>
      </c>
      <c r="AF344" s="111" t="str">
        <f t="shared" si="49"/>
        <v>A</v>
      </c>
      <c r="AG344" s="112">
        <f t="shared" si="42"/>
        <v>0</v>
      </c>
      <c r="AH344" s="113" t="s">
        <v>1200</v>
      </c>
      <c r="AI344" s="112">
        <v>0</v>
      </c>
      <c r="AJ344" s="113" t="s">
        <v>1203</v>
      </c>
      <c r="AK344" s="114">
        <v>45313</v>
      </c>
      <c r="AL344" s="115"/>
      <c r="AM344" s="115" t="s">
        <v>1202</v>
      </c>
      <c r="AN344" s="22">
        <f t="shared" si="43"/>
        <v>0</v>
      </c>
      <c r="AO344" s="22">
        <f t="shared" si="46"/>
        <v>1</v>
      </c>
      <c r="AP344" s="22">
        <f t="shared" si="47"/>
        <v>0</v>
      </c>
      <c r="AQ344" s="22">
        <f t="shared" si="44"/>
        <v>0</v>
      </c>
      <c r="AR344" s="22">
        <f t="shared" si="48"/>
        <v>0</v>
      </c>
      <c r="AS344" s="21">
        <f t="shared" si="45"/>
        <v>1</v>
      </c>
    </row>
    <row r="345" spans="1:45" ht="45" customHeight="1" x14ac:dyDescent="0.25">
      <c r="A345" s="63">
        <v>339</v>
      </c>
      <c r="B345" s="64">
        <v>1813</v>
      </c>
      <c r="C345" s="74"/>
      <c r="D345" s="74"/>
      <c r="E345" s="73" t="s">
        <v>549</v>
      </c>
      <c r="F345" s="72">
        <v>45169</v>
      </c>
      <c r="G345" s="65" t="s">
        <v>45</v>
      </c>
      <c r="H345" s="65"/>
      <c r="I345" s="65" t="s">
        <v>201</v>
      </c>
      <c r="J345" s="75" t="s">
        <v>537</v>
      </c>
      <c r="K345" s="68" t="s">
        <v>59</v>
      </c>
      <c r="L345" s="73"/>
      <c r="M345" s="73" t="s">
        <v>33</v>
      </c>
      <c r="N345" s="73"/>
      <c r="O345" s="73"/>
      <c r="P345" s="66">
        <v>45203</v>
      </c>
      <c r="Q345" s="73"/>
      <c r="R345" s="76"/>
      <c r="S345" s="76"/>
      <c r="T345" s="73"/>
      <c r="U345" s="74"/>
      <c r="V345" s="70"/>
      <c r="W345" s="70" t="s">
        <v>249</v>
      </c>
      <c r="X345" s="70"/>
      <c r="Y345" s="70"/>
      <c r="Z345" s="65"/>
      <c r="AA345" s="100"/>
      <c r="AB345" s="100"/>
      <c r="AC345" s="65"/>
      <c r="AD345" s="65" t="s">
        <v>44</v>
      </c>
      <c r="AE345" s="94" t="s">
        <v>93</v>
      </c>
      <c r="AF345" s="111" t="str">
        <f t="shared" si="49"/>
        <v>A</v>
      </c>
      <c r="AG345" s="112">
        <f t="shared" si="42"/>
        <v>0</v>
      </c>
      <c r="AH345" s="113" t="s">
        <v>1200</v>
      </c>
      <c r="AI345" s="112">
        <v>0</v>
      </c>
      <c r="AJ345" s="113" t="s">
        <v>1204</v>
      </c>
      <c r="AK345" s="114">
        <v>45313</v>
      </c>
      <c r="AL345" s="115"/>
      <c r="AM345" s="115" t="s">
        <v>1202</v>
      </c>
      <c r="AN345" s="22">
        <f t="shared" si="43"/>
        <v>0</v>
      </c>
      <c r="AO345" s="22">
        <f t="shared" si="46"/>
        <v>1</v>
      </c>
      <c r="AP345" s="22">
        <f t="shared" si="47"/>
        <v>0</v>
      </c>
      <c r="AQ345" s="22">
        <f t="shared" si="44"/>
        <v>0</v>
      </c>
      <c r="AR345" s="22">
        <f t="shared" si="48"/>
        <v>0</v>
      </c>
      <c r="AS345" s="21">
        <f t="shared" si="45"/>
        <v>1</v>
      </c>
    </row>
    <row r="346" spans="1:45" ht="45" customHeight="1" x14ac:dyDescent="0.25">
      <c r="A346" s="71">
        <v>340</v>
      </c>
      <c r="B346" s="64">
        <v>1814</v>
      </c>
      <c r="C346" s="74"/>
      <c r="D346" s="74"/>
      <c r="E346" s="73" t="s">
        <v>549</v>
      </c>
      <c r="F346" s="72">
        <v>45169</v>
      </c>
      <c r="G346" s="65" t="s">
        <v>45</v>
      </c>
      <c r="H346" s="65"/>
      <c r="I346" s="65" t="s">
        <v>201</v>
      </c>
      <c r="J346" s="75" t="s">
        <v>538</v>
      </c>
      <c r="K346" s="68" t="s">
        <v>59</v>
      </c>
      <c r="L346" s="73"/>
      <c r="M346" s="73" t="s">
        <v>33</v>
      </c>
      <c r="N346" s="73"/>
      <c r="O346" s="73"/>
      <c r="P346" s="66">
        <v>45203</v>
      </c>
      <c r="Q346" s="73"/>
      <c r="R346" s="76"/>
      <c r="S346" s="76"/>
      <c r="T346" s="73"/>
      <c r="U346" s="74"/>
      <c r="V346" s="70"/>
      <c r="W346" s="70" t="s">
        <v>249</v>
      </c>
      <c r="X346" s="70"/>
      <c r="Y346" s="70"/>
      <c r="Z346" s="65"/>
      <c r="AA346" s="100"/>
      <c r="AB346" s="100"/>
      <c r="AC346" s="65"/>
      <c r="AD346" s="65" t="s">
        <v>44</v>
      </c>
      <c r="AE346" s="94" t="s">
        <v>93</v>
      </c>
      <c r="AF346" s="111" t="str">
        <f t="shared" si="49"/>
        <v>A</v>
      </c>
      <c r="AG346" s="112">
        <f t="shared" si="42"/>
        <v>0</v>
      </c>
      <c r="AH346" s="113" t="s">
        <v>1200</v>
      </c>
      <c r="AI346" s="112">
        <v>0</v>
      </c>
      <c r="AJ346" s="113" t="s">
        <v>1201</v>
      </c>
      <c r="AK346" s="114">
        <v>45313</v>
      </c>
      <c r="AL346" s="115"/>
      <c r="AM346" s="115" t="s">
        <v>1202</v>
      </c>
      <c r="AN346" s="22">
        <f t="shared" si="43"/>
        <v>0</v>
      </c>
      <c r="AO346" s="22">
        <f t="shared" si="46"/>
        <v>1</v>
      </c>
      <c r="AP346" s="22">
        <f t="shared" si="47"/>
        <v>0</v>
      </c>
      <c r="AQ346" s="22">
        <f t="shared" si="44"/>
        <v>0</v>
      </c>
      <c r="AR346" s="22">
        <f t="shared" si="48"/>
        <v>0</v>
      </c>
      <c r="AS346" s="21">
        <f t="shared" si="45"/>
        <v>1</v>
      </c>
    </row>
    <row r="347" spans="1:45" ht="45" customHeight="1" x14ac:dyDescent="0.25">
      <c r="A347" s="63">
        <v>341</v>
      </c>
      <c r="B347" s="64">
        <v>1815</v>
      </c>
      <c r="C347" s="74"/>
      <c r="D347" s="74"/>
      <c r="E347" s="73" t="s">
        <v>549</v>
      </c>
      <c r="F347" s="72">
        <v>45169</v>
      </c>
      <c r="G347" s="65" t="s">
        <v>45</v>
      </c>
      <c r="H347" s="65"/>
      <c r="I347" s="65" t="s">
        <v>201</v>
      </c>
      <c r="J347" s="75" t="s">
        <v>539</v>
      </c>
      <c r="K347" s="68" t="s">
        <v>59</v>
      </c>
      <c r="L347" s="73"/>
      <c r="M347" s="73" t="s">
        <v>33</v>
      </c>
      <c r="N347" s="73"/>
      <c r="O347" s="73"/>
      <c r="P347" s="66">
        <v>45203</v>
      </c>
      <c r="Q347" s="73"/>
      <c r="R347" s="76"/>
      <c r="S347" s="76"/>
      <c r="T347" s="73"/>
      <c r="U347" s="74"/>
      <c r="V347" s="70"/>
      <c r="W347" s="70" t="s">
        <v>249</v>
      </c>
      <c r="X347" s="70"/>
      <c r="Y347" s="70"/>
      <c r="Z347" s="65"/>
      <c r="AA347" s="100"/>
      <c r="AB347" s="100"/>
      <c r="AC347" s="65"/>
      <c r="AD347" s="65" t="s">
        <v>44</v>
      </c>
      <c r="AE347" s="94" t="s">
        <v>93</v>
      </c>
      <c r="AF347" s="111" t="str">
        <f t="shared" si="49"/>
        <v>A</v>
      </c>
      <c r="AG347" s="112">
        <f t="shared" si="42"/>
        <v>0</v>
      </c>
      <c r="AH347" s="113" t="s">
        <v>1200</v>
      </c>
      <c r="AI347" s="112">
        <v>0</v>
      </c>
      <c r="AJ347" s="113" t="s">
        <v>1205</v>
      </c>
      <c r="AK347" s="114">
        <v>45313</v>
      </c>
      <c r="AL347" s="115"/>
      <c r="AM347" s="115" t="s">
        <v>1202</v>
      </c>
      <c r="AN347" s="22">
        <f t="shared" si="43"/>
        <v>0</v>
      </c>
      <c r="AO347" s="22">
        <f t="shared" si="46"/>
        <v>1</v>
      </c>
      <c r="AP347" s="22">
        <f t="shared" si="47"/>
        <v>0</v>
      </c>
      <c r="AQ347" s="22">
        <f t="shared" si="44"/>
        <v>0</v>
      </c>
      <c r="AR347" s="22">
        <f t="shared" si="48"/>
        <v>0</v>
      </c>
      <c r="AS347" s="21">
        <f t="shared" si="45"/>
        <v>1</v>
      </c>
    </row>
    <row r="348" spans="1:45" ht="45" customHeight="1" x14ac:dyDescent="0.25">
      <c r="A348" s="71">
        <v>342</v>
      </c>
      <c r="B348" s="64">
        <v>1816</v>
      </c>
      <c r="C348" s="74"/>
      <c r="D348" s="74"/>
      <c r="E348" s="73" t="s">
        <v>549</v>
      </c>
      <c r="F348" s="72">
        <v>45169</v>
      </c>
      <c r="G348" s="65" t="s">
        <v>45</v>
      </c>
      <c r="H348" s="65"/>
      <c r="I348" s="65" t="s">
        <v>201</v>
      </c>
      <c r="J348" s="75" t="s">
        <v>540</v>
      </c>
      <c r="K348" s="68" t="s">
        <v>59</v>
      </c>
      <c r="L348" s="73"/>
      <c r="M348" s="73" t="s">
        <v>33</v>
      </c>
      <c r="N348" s="73"/>
      <c r="O348" s="73"/>
      <c r="P348" s="66">
        <v>45203</v>
      </c>
      <c r="Q348" s="73"/>
      <c r="R348" s="76"/>
      <c r="S348" s="76"/>
      <c r="T348" s="73"/>
      <c r="U348" s="74"/>
      <c r="V348" s="70"/>
      <c r="W348" s="70" t="s">
        <v>249</v>
      </c>
      <c r="X348" s="70"/>
      <c r="Y348" s="70"/>
      <c r="Z348" s="65"/>
      <c r="AA348" s="100"/>
      <c r="AB348" s="100"/>
      <c r="AC348" s="65"/>
      <c r="AD348" s="65" t="s">
        <v>44</v>
      </c>
      <c r="AE348" s="94" t="s">
        <v>93</v>
      </c>
      <c r="AF348" s="111" t="str">
        <f t="shared" si="49"/>
        <v>A</v>
      </c>
      <c r="AG348" s="112">
        <f t="shared" si="42"/>
        <v>0</v>
      </c>
      <c r="AH348" s="113" t="s">
        <v>1200</v>
      </c>
      <c r="AI348" s="112">
        <v>0</v>
      </c>
      <c r="AJ348" s="113" t="s">
        <v>1206</v>
      </c>
      <c r="AK348" s="114">
        <v>45313</v>
      </c>
      <c r="AL348" s="115"/>
      <c r="AM348" s="115" t="s">
        <v>1202</v>
      </c>
      <c r="AN348" s="22">
        <f t="shared" si="43"/>
        <v>0</v>
      </c>
      <c r="AO348" s="22">
        <f t="shared" si="46"/>
        <v>1</v>
      </c>
      <c r="AP348" s="22">
        <f t="shared" si="47"/>
        <v>0</v>
      </c>
      <c r="AQ348" s="22">
        <f t="shared" si="44"/>
        <v>0</v>
      </c>
      <c r="AR348" s="22">
        <f t="shared" si="48"/>
        <v>0</v>
      </c>
      <c r="AS348" s="21">
        <f t="shared" si="45"/>
        <v>1</v>
      </c>
    </row>
    <row r="349" spans="1:45" ht="45" customHeight="1" x14ac:dyDescent="0.25">
      <c r="A349" s="63">
        <v>343</v>
      </c>
      <c r="B349" s="64">
        <v>1817</v>
      </c>
      <c r="C349" s="74"/>
      <c r="D349" s="74"/>
      <c r="E349" s="73" t="s">
        <v>549</v>
      </c>
      <c r="F349" s="72">
        <v>45169</v>
      </c>
      <c r="G349" s="65" t="s">
        <v>45</v>
      </c>
      <c r="H349" s="65"/>
      <c r="I349" s="65" t="s">
        <v>201</v>
      </c>
      <c r="J349" s="75" t="s">
        <v>541</v>
      </c>
      <c r="K349" s="68" t="s">
        <v>59</v>
      </c>
      <c r="L349" s="73"/>
      <c r="M349" s="73" t="s">
        <v>33</v>
      </c>
      <c r="N349" s="73"/>
      <c r="O349" s="73"/>
      <c r="P349" s="66">
        <v>45203</v>
      </c>
      <c r="Q349" s="73"/>
      <c r="R349" s="76"/>
      <c r="S349" s="76"/>
      <c r="T349" s="73"/>
      <c r="U349" s="74"/>
      <c r="V349" s="70"/>
      <c r="W349" s="70" t="s">
        <v>249</v>
      </c>
      <c r="X349" s="70"/>
      <c r="Y349" s="70"/>
      <c r="Z349" s="65"/>
      <c r="AA349" s="100"/>
      <c r="AB349" s="100"/>
      <c r="AC349" s="65"/>
      <c r="AD349" s="65" t="s">
        <v>44</v>
      </c>
      <c r="AE349" s="94" t="s">
        <v>93</v>
      </c>
      <c r="AF349" s="111" t="str">
        <f t="shared" si="49"/>
        <v>A</v>
      </c>
      <c r="AG349" s="112">
        <f t="shared" si="42"/>
        <v>0</v>
      </c>
      <c r="AH349" s="113" t="s">
        <v>1200</v>
      </c>
      <c r="AI349" s="112">
        <v>0</v>
      </c>
      <c r="AJ349" s="113" t="s">
        <v>1206</v>
      </c>
      <c r="AK349" s="114">
        <v>45313</v>
      </c>
      <c r="AL349" s="115"/>
      <c r="AM349" s="115" t="s">
        <v>1202</v>
      </c>
      <c r="AN349" s="22">
        <f t="shared" si="43"/>
        <v>0</v>
      </c>
      <c r="AO349" s="22">
        <f t="shared" si="46"/>
        <v>1</v>
      </c>
      <c r="AP349" s="22">
        <f t="shared" si="47"/>
        <v>0</v>
      </c>
      <c r="AQ349" s="22">
        <f t="shared" si="44"/>
        <v>0</v>
      </c>
      <c r="AR349" s="22">
        <f t="shared" si="48"/>
        <v>0</v>
      </c>
      <c r="AS349" s="21">
        <f t="shared" si="45"/>
        <v>1</v>
      </c>
    </row>
    <row r="350" spans="1:45" ht="45" customHeight="1" x14ac:dyDescent="0.25">
      <c r="A350" s="71">
        <v>344</v>
      </c>
      <c r="B350" s="64">
        <v>1818</v>
      </c>
      <c r="C350" s="74"/>
      <c r="D350" s="74"/>
      <c r="E350" s="73" t="s">
        <v>549</v>
      </c>
      <c r="F350" s="72">
        <v>45169</v>
      </c>
      <c r="G350" s="65" t="s">
        <v>45</v>
      </c>
      <c r="H350" s="65"/>
      <c r="I350" s="65" t="s">
        <v>201</v>
      </c>
      <c r="J350" s="75" t="s">
        <v>542</v>
      </c>
      <c r="K350" s="68" t="s">
        <v>59</v>
      </c>
      <c r="L350" s="73"/>
      <c r="M350" s="73" t="s">
        <v>33</v>
      </c>
      <c r="N350" s="73"/>
      <c r="O350" s="73"/>
      <c r="P350" s="66">
        <v>45203</v>
      </c>
      <c r="Q350" s="73"/>
      <c r="R350" s="76"/>
      <c r="S350" s="76"/>
      <c r="T350" s="73"/>
      <c r="U350" s="74"/>
      <c r="V350" s="70"/>
      <c r="W350" s="70" t="s">
        <v>249</v>
      </c>
      <c r="X350" s="70"/>
      <c r="Y350" s="70"/>
      <c r="Z350" s="65"/>
      <c r="AA350" s="100"/>
      <c r="AB350" s="100"/>
      <c r="AC350" s="65"/>
      <c r="AD350" s="65" t="s">
        <v>44</v>
      </c>
      <c r="AE350" s="94" t="s">
        <v>93</v>
      </c>
      <c r="AF350" s="111" t="str">
        <f t="shared" si="49"/>
        <v>A</v>
      </c>
      <c r="AG350" s="112">
        <f t="shared" si="42"/>
        <v>0</v>
      </c>
      <c r="AH350" s="113" t="s">
        <v>1200</v>
      </c>
      <c r="AI350" s="112">
        <v>0</v>
      </c>
      <c r="AJ350" s="113" t="s">
        <v>1206</v>
      </c>
      <c r="AK350" s="114">
        <v>45313</v>
      </c>
      <c r="AL350" s="115"/>
      <c r="AM350" s="115" t="s">
        <v>1202</v>
      </c>
      <c r="AN350" s="22">
        <f t="shared" si="43"/>
        <v>0</v>
      </c>
      <c r="AO350" s="22">
        <f t="shared" si="46"/>
        <v>1</v>
      </c>
      <c r="AP350" s="22">
        <f t="shared" si="47"/>
        <v>0</v>
      </c>
      <c r="AQ350" s="22">
        <f t="shared" si="44"/>
        <v>0</v>
      </c>
      <c r="AR350" s="22">
        <f t="shared" si="48"/>
        <v>0</v>
      </c>
      <c r="AS350" s="21">
        <f t="shared" si="45"/>
        <v>1</v>
      </c>
    </row>
    <row r="351" spans="1:45" ht="45" customHeight="1" x14ac:dyDescent="0.25">
      <c r="A351" s="63">
        <v>345</v>
      </c>
      <c r="B351" s="64">
        <v>1819</v>
      </c>
      <c r="C351" s="74"/>
      <c r="D351" s="74"/>
      <c r="E351" s="73" t="s">
        <v>549</v>
      </c>
      <c r="F351" s="72">
        <v>45169</v>
      </c>
      <c r="G351" s="65" t="s">
        <v>45</v>
      </c>
      <c r="H351" s="65"/>
      <c r="I351" s="65" t="s">
        <v>201</v>
      </c>
      <c r="J351" s="75" t="s">
        <v>543</v>
      </c>
      <c r="K351" s="68" t="s">
        <v>59</v>
      </c>
      <c r="L351" s="73"/>
      <c r="M351" s="73" t="s">
        <v>33</v>
      </c>
      <c r="N351" s="73"/>
      <c r="O351" s="73"/>
      <c r="P351" s="66">
        <v>45203</v>
      </c>
      <c r="Q351" s="73"/>
      <c r="R351" s="76"/>
      <c r="S351" s="76"/>
      <c r="T351" s="73"/>
      <c r="U351" s="74">
        <v>1</v>
      </c>
      <c r="V351" s="70" t="s">
        <v>965</v>
      </c>
      <c r="W351" s="70" t="s">
        <v>966</v>
      </c>
      <c r="X351" s="70" t="s">
        <v>967</v>
      </c>
      <c r="Y351" s="70" t="s">
        <v>967</v>
      </c>
      <c r="Z351" s="65">
        <v>1</v>
      </c>
      <c r="AA351" s="100">
        <v>45383</v>
      </c>
      <c r="AB351" s="100">
        <v>45657</v>
      </c>
      <c r="AC351" s="65" t="s">
        <v>674</v>
      </c>
      <c r="AD351" s="65" t="s">
        <v>44</v>
      </c>
      <c r="AE351" s="92" t="s">
        <v>93</v>
      </c>
      <c r="AF351" s="111" t="str">
        <f t="shared" si="49"/>
        <v>A</v>
      </c>
      <c r="AG351" s="112">
        <f t="shared" si="42"/>
        <v>0</v>
      </c>
      <c r="AH351" s="113" t="s">
        <v>1200</v>
      </c>
      <c r="AI351" s="112">
        <v>0</v>
      </c>
      <c r="AJ351" s="113" t="s">
        <v>1207</v>
      </c>
      <c r="AK351" s="114">
        <v>45313</v>
      </c>
      <c r="AL351" s="115"/>
      <c r="AM351" s="115" t="s">
        <v>848</v>
      </c>
      <c r="AN351" s="22">
        <f t="shared" si="43"/>
        <v>0</v>
      </c>
      <c r="AO351" s="22">
        <f t="shared" si="46"/>
        <v>1</v>
      </c>
      <c r="AP351" s="22">
        <f t="shared" si="47"/>
        <v>0</v>
      </c>
      <c r="AQ351" s="22">
        <f t="shared" si="44"/>
        <v>0</v>
      </c>
      <c r="AR351" s="22">
        <f t="shared" si="48"/>
        <v>0</v>
      </c>
      <c r="AS351" s="21">
        <f t="shared" si="45"/>
        <v>0</v>
      </c>
    </row>
    <row r="352" spans="1:45" ht="46.5" customHeight="1" x14ac:dyDescent="0.25">
      <c r="A352" s="71">
        <v>346</v>
      </c>
      <c r="B352" s="64">
        <v>1820</v>
      </c>
      <c r="C352" s="74"/>
      <c r="D352" s="74"/>
      <c r="E352" s="73" t="s">
        <v>78</v>
      </c>
      <c r="F352" s="72"/>
      <c r="G352" s="65" t="s">
        <v>101</v>
      </c>
      <c r="H352" s="65"/>
      <c r="I352" s="65" t="s">
        <v>56</v>
      </c>
      <c r="J352" s="75" t="s">
        <v>865</v>
      </c>
      <c r="K352" s="68" t="s">
        <v>37</v>
      </c>
      <c r="L352" s="73" t="s">
        <v>78</v>
      </c>
      <c r="M352" s="73"/>
      <c r="N352" s="73"/>
      <c r="O352" s="73"/>
      <c r="P352" s="66">
        <v>45203</v>
      </c>
      <c r="Q352" s="73"/>
      <c r="R352" s="76"/>
      <c r="S352" s="76"/>
      <c r="T352" s="73"/>
      <c r="U352" s="74"/>
      <c r="V352" s="70" t="s">
        <v>884</v>
      </c>
      <c r="W352" s="70" t="s">
        <v>885</v>
      </c>
      <c r="X352" s="70" t="s">
        <v>886</v>
      </c>
      <c r="Y352" s="70" t="s">
        <v>886</v>
      </c>
      <c r="Z352" s="65">
        <v>1</v>
      </c>
      <c r="AA352" s="100">
        <v>45204</v>
      </c>
      <c r="AB352" s="100">
        <v>45229</v>
      </c>
      <c r="AC352" s="65" t="s">
        <v>891</v>
      </c>
      <c r="AD352" s="65" t="s">
        <v>43</v>
      </c>
      <c r="AE352" s="96" t="s">
        <v>95</v>
      </c>
      <c r="AF352" s="111" t="str">
        <f t="shared" si="49"/>
        <v>C</v>
      </c>
      <c r="AG352" s="112">
        <f t="shared" si="42"/>
        <v>1</v>
      </c>
      <c r="AH352" s="113" t="s">
        <v>1137</v>
      </c>
      <c r="AI352" s="112">
        <v>1</v>
      </c>
      <c r="AJ352" s="113" t="s">
        <v>1138</v>
      </c>
      <c r="AK352" s="114">
        <v>45313</v>
      </c>
      <c r="AL352" s="115" t="s">
        <v>1139</v>
      </c>
      <c r="AM352" s="115" t="s">
        <v>1140</v>
      </c>
      <c r="AN352" s="22">
        <f t="shared" si="43"/>
        <v>1</v>
      </c>
      <c r="AO352" s="22">
        <f t="shared" si="46"/>
        <v>0</v>
      </c>
      <c r="AP352" s="22">
        <f t="shared" si="47"/>
        <v>1</v>
      </c>
      <c r="AQ352" s="22">
        <f t="shared" si="44"/>
        <v>0</v>
      </c>
      <c r="AR352" s="22">
        <f t="shared" si="48"/>
        <v>1</v>
      </c>
      <c r="AS352" s="21">
        <f t="shared" si="45"/>
        <v>0</v>
      </c>
    </row>
    <row r="353" spans="1:45" ht="46.5" customHeight="1" x14ac:dyDescent="0.25">
      <c r="A353" s="63">
        <v>347</v>
      </c>
      <c r="B353" s="64">
        <v>1820</v>
      </c>
      <c r="C353" s="74"/>
      <c r="D353" s="74"/>
      <c r="E353" s="73" t="s">
        <v>78</v>
      </c>
      <c r="F353" s="72"/>
      <c r="G353" s="65" t="s">
        <v>101</v>
      </c>
      <c r="H353" s="65"/>
      <c r="I353" s="65" t="s">
        <v>56</v>
      </c>
      <c r="J353" s="75" t="s">
        <v>865</v>
      </c>
      <c r="K353" s="68" t="s">
        <v>37</v>
      </c>
      <c r="L353" s="73" t="s">
        <v>78</v>
      </c>
      <c r="M353" s="73"/>
      <c r="N353" s="73"/>
      <c r="O353" s="73"/>
      <c r="P353" s="66">
        <v>45203</v>
      </c>
      <c r="Q353" s="73"/>
      <c r="R353" s="76"/>
      <c r="S353" s="76"/>
      <c r="T353" s="73"/>
      <c r="U353" s="74"/>
      <c r="V353" s="70" t="s">
        <v>884</v>
      </c>
      <c r="W353" s="70" t="s">
        <v>887</v>
      </c>
      <c r="X353" s="70" t="s">
        <v>888</v>
      </c>
      <c r="Y353" s="70" t="s">
        <v>888</v>
      </c>
      <c r="Z353" s="65">
        <v>6</v>
      </c>
      <c r="AA353" s="100">
        <v>45231</v>
      </c>
      <c r="AB353" s="100">
        <v>45442</v>
      </c>
      <c r="AC353" s="65" t="s">
        <v>74</v>
      </c>
      <c r="AD353" s="65" t="s">
        <v>43</v>
      </c>
      <c r="AE353" s="96" t="s">
        <v>95</v>
      </c>
      <c r="AF353" s="111" t="str">
        <f t="shared" si="49"/>
        <v>A</v>
      </c>
      <c r="AG353" s="112">
        <f t="shared" si="42"/>
        <v>0</v>
      </c>
      <c r="AH353" s="113" t="s">
        <v>1135</v>
      </c>
      <c r="AI353" s="112">
        <v>0</v>
      </c>
      <c r="AJ353" s="113" t="s">
        <v>1135</v>
      </c>
      <c r="AK353" s="114">
        <v>45313</v>
      </c>
      <c r="AL353" s="115" t="s">
        <v>392</v>
      </c>
      <c r="AM353" s="115" t="s">
        <v>393</v>
      </c>
      <c r="AN353" s="22">
        <f t="shared" si="43"/>
        <v>0</v>
      </c>
      <c r="AO353" s="22">
        <f t="shared" si="46"/>
        <v>1</v>
      </c>
      <c r="AP353" s="22">
        <f t="shared" si="47"/>
        <v>0</v>
      </c>
      <c r="AQ353" s="22">
        <f t="shared" si="44"/>
        <v>0</v>
      </c>
      <c r="AR353" s="22">
        <f t="shared" si="48"/>
        <v>0</v>
      </c>
      <c r="AS353" s="21">
        <f t="shared" si="45"/>
        <v>0</v>
      </c>
    </row>
    <row r="354" spans="1:45" ht="46.5" customHeight="1" x14ac:dyDescent="0.25">
      <c r="A354" s="71">
        <v>348</v>
      </c>
      <c r="B354" s="64">
        <v>1820</v>
      </c>
      <c r="C354" s="74"/>
      <c r="D354" s="74"/>
      <c r="E354" s="73" t="s">
        <v>78</v>
      </c>
      <c r="F354" s="72"/>
      <c r="G354" s="65" t="s">
        <v>101</v>
      </c>
      <c r="H354" s="65"/>
      <c r="I354" s="65" t="s">
        <v>56</v>
      </c>
      <c r="J354" s="75" t="s">
        <v>865</v>
      </c>
      <c r="K354" s="68" t="s">
        <v>37</v>
      </c>
      <c r="L354" s="73" t="s">
        <v>78</v>
      </c>
      <c r="M354" s="73"/>
      <c r="N354" s="73"/>
      <c r="O354" s="73"/>
      <c r="P354" s="66">
        <v>45203</v>
      </c>
      <c r="Q354" s="73"/>
      <c r="R354" s="76"/>
      <c r="S354" s="76"/>
      <c r="T354" s="73"/>
      <c r="U354" s="74"/>
      <c r="V354" s="70" t="s">
        <v>884</v>
      </c>
      <c r="W354" s="70" t="s">
        <v>889</v>
      </c>
      <c r="X354" s="70" t="s">
        <v>890</v>
      </c>
      <c r="Y354" s="70" t="s">
        <v>890</v>
      </c>
      <c r="Z354" s="65">
        <v>1</v>
      </c>
      <c r="AA354" s="100">
        <v>45292</v>
      </c>
      <c r="AB354" s="100">
        <v>45380</v>
      </c>
      <c r="AC354" s="65" t="s">
        <v>99</v>
      </c>
      <c r="AD354" s="65" t="s">
        <v>43</v>
      </c>
      <c r="AE354" s="96" t="s">
        <v>95</v>
      </c>
      <c r="AF354" s="111" t="str">
        <f t="shared" si="49"/>
        <v>A</v>
      </c>
      <c r="AG354" s="112">
        <f t="shared" si="42"/>
        <v>0</v>
      </c>
      <c r="AH354" s="113" t="s">
        <v>1135</v>
      </c>
      <c r="AI354" s="112">
        <v>0</v>
      </c>
      <c r="AJ354" s="113" t="s">
        <v>1135</v>
      </c>
      <c r="AK354" s="114">
        <v>45313</v>
      </c>
      <c r="AL354" s="115" t="s">
        <v>392</v>
      </c>
      <c r="AM354" s="115" t="s">
        <v>393</v>
      </c>
      <c r="AN354" s="22">
        <f t="shared" si="43"/>
        <v>0</v>
      </c>
      <c r="AO354" s="22">
        <f t="shared" si="46"/>
        <v>1</v>
      </c>
      <c r="AP354" s="22">
        <f t="shared" si="47"/>
        <v>0</v>
      </c>
      <c r="AQ354" s="22">
        <f t="shared" si="44"/>
        <v>0</v>
      </c>
      <c r="AR354" s="22">
        <f t="shared" si="48"/>
        <v>0</v>
      </c>
      <c r="AS354" s="21">
        <f t="shared" si="45"/>
        <v>0</v>
      </c>
    </row>
    <row r="355" spans="1:45" ht="46.5" customHeight="1" x14ac:dyDescent="0.25">
      <c r="A355" s="63">
        <v>349</v>
      </c>
      <c r="B355" s="64">
        <v>1821</v>
      </c>
      <c r="C355" s="74"/>
      <c r="D355" s="74"/>
      <c r="E355" s="73" t="s">
        <v>78</v>
      </c>
      <c r="F355" s="72"/>
      <c r="G355" s="65" t="s">
        <v>101</v>
      </c>
      <c r="H355" s="65"/>
      <c r="I355" s="65" t="s">
        <v>56</v>
      </c>
      <c r="J355" s="75" t="s">
        <v>866</v>
      </c>
      <c r="K355" s="68" t="s">
        <v>37</v>
      </c>
      <c r="L355" s="73" t="s">
        <v>78</v>
      </c>
      <c r="M355" s="73"/>
      <c r="N355" s="73"/>
      <c r="O355" s="73"/>
      <c r="P355" s="66">
        <v>45203</v>
      </c>
      <c r="Q355" s="73"/>
      <c r="R355" s="76"/>
      <c r="S355" s="76"/>
      <c r="T355" s="73"/>
      <c r="U355" s="74"/>
      <c r="V355" s="70" t="s">
        <v>893</v>
      </c>
      <c r="W355" s="70" t="s">
        <v>894</v>
      </c>
      <c r="X355" s="70" t="s">
        <v>895</v>
      </c>
      <c r="Y355" s="70" t="s">
        <v>895</v>
      </c>
      <c r="Z355" s="65">
        <v>1</v>
      </c>
      <c r="AA355" s="100">
        <v>45205</v>
      </c>
      <c r="AB355" s="100">
        <v>45230</v>
      </c>
      <c r="AC355" s="65" t="s">
        <v>99</v>
      </c>
      <c r="AD355" s="65" t="s">
        <v>43</v>
      </c>
      <c r="AE355" s="96" t="s">
        <v>95</v>
      </c>
      <c r="AF355" s="111" t="str">
        <f t="shared" si="49"/>
        <v>C</v>
      </c>
      <c r="AG355" s="112">
        <f t="shared" si="42"/>
        <v>1</v>
      </c>
      <c r="AH355" s="113" t="s">
        <v>1141</v>
      </c>
      <c r="AI355" s="112">
        <v>1</v>
      </c>
      <c r="AJ355" s="113" t="s">
        <v>1142</v>
      </c>
      <c r="AK355" s="114">
        <v>45313</v>
      </c>
      <c r="AL355" s="115" t="s">
        <v>1143</v>
      </c>
      <c r="AM355" s="115" t="s">
        <v>1140</v>
      </c>
      <c r="AN355" s="22">
        <f t="shared" si="43"/>
        <v>1</v>
      </c>
      <c r="AO355" s="22">
        <f t="shared" si="46"/>
        <v>0</v>
      </c>
      <c r="AP355" s="22">
        <f t="shared" si="47"/>
        <v>1</v>
      </c>
      <c r="AQ355" s="22">
        <f t="shared" si="44"/>
        <v>0</v>
      </c>
      <c r="AR355" s="22">
        <f t="shared" si="48"/>
        <v>1</v>
      </c>
      <c r="AS355" s="21">
        <f t="shared" si="45"/>
        <v>0</v>
      </c>
    </row>
    <row r="356" spans="1:45" ht="46.5" customHeight="1" x14ac:dyDescent="0.25">
      <c r="A356" s="71">
        <v>350</v>
      </c>
      <c r="B356" s="64">
        <v>1821</v>
      </c>
      <c r="C356" s="74"/>
      <c r="D356" s="74"/>
      <c r="E356" s="73" t="s">
        <v>78</v>
      </c>
      <c r="F356" s="72"/>
      <c r="G356" s="65" t="s">
        <v>101</v>
      </c>
      <c r="H356" s="65"/>
      <c r="I356" s="65" t="s">
        <v>56</v>
      </c>
      <c r="J356" s="75" t="s">
        <v>866</v>
      </c>
      <c r="K356" s="68" t="s">
        <v>37</v>
      </c>
      <c r="L356" s="73" t="s">
        <v>78</v>
      </c>
      <c r="M356" s="73"/>
      <c r="N356" s="73"/>
      <c r="O356" s="73"/>
      <c r="P356" s="66">
        <v>45203</v>
      </c>
      <c r="Q356" s="73"/>
      <c r="R356" s="76"/>
      <c r="S356" s="76"/>
      <c r="T356" s="73"/>
      <c r="U356" s="74"/>
      <c r="V356" s="70" t="s">
        <v>893</v>
      </c>
      <c r="W356" s="70" t="s">
        <v>896</v>
      </c>
      <c r="X356" s="70" t="s">
        <v>897</v>
      </c>
      <c r="Y356" s="70" t="s">
        <v>897</v>
      </c>
      <c r="Z356" s="65">
        <v>1</v>
      </c>
      <c r="AA356" s="100">
        <v>45231</v>
      </c>
      <c r="AB356" s="100">
        <v>45245</v>
      </c>
      <c r="AC356" s="65" t="s">
        <v>99</v>
      </c>
      <c r="AD356" s="65" t="s">
        <v>43</v>
      </c>
      <c r="AE356" s="96" t="s">
        <v>95</v>
      </c>
      <c r="AF356" s="111" t="str">
        <f t="shared" si="49"/>
        <v>C</v>
      </c>
      <c r="AG356" s="112">
        <f t="shared" si="42"/>
        <v>1</v>
      </c>
      <c r="AH356" s="113" t="s">
        <v>1141</v>
      </c>
      <c r="AI356" s="112">
        <v>1</v>
      </c>
      <c r="AJ356" s="113" t="s">
        <v>1144</v>
      </c>
      <c r="AK356" s="114">
        <v>45313</v>
      </c>
      <c r="AL356" s="115" t="s">
        <v>1143</v>
      </c>
      <c r="AM356" s="115" t="s">
        <v>1140</v>
      </c>
      <c r="AN356" s="22">
        <f t="shared" si="43"/>
        <v>1</v>
      </c>
      <c r="AO356" s="22">
        <f t="shared" si="46"/>
        <v>0</v>
      </c>
      <c r="AP356" s="22">
        <f t="shared" si="47"/>
        <v>1</v>
      </c>
      <c r="AQ356" s="22">
        <f t="shared" si="44"/>
        <v>0</v>
      </c>
      <c r="AR356" s="22">
        <f t="shared" si="48"/>
        <v>1</v>
      </c>
      <c r="AS356" s="21">
        <f t="shared" si="45"/>
        <v>0</v>
      </c>
    </row>
    <row r="357" spans="1:45" ht="46.5" customHeight="1" x14ac:dyDescent="0.25">
      <c r="A357" s="63">
        <v>351</v>
      </c>
      <c r="B357" s="64">
        <v>1821</v>
      </c>
      <c r="C357" s="74"/>
      <c r="D357" s="74"/>
      <c r="E357" s="73" t="s">
        <v>78</v>
      </c>
      <c r="F357" s="72"/>
      <c r="G357" s="65" t="s">
        <v>101</v>
      </c>
      <c r="H357" s="65"/>
      <c r="I357" s="65" t="s">
        <v>56</v>
      </c>
      <c r="J357" s="75" t="s">
        <v>866</v>
      </c>
      <c r="K357" s="68" t="s">
        <v>37</v>
      </c>
      <c r="L357" s="73" t="s">
        <v>78</v>
      </c>
      <c r="M357" s="73"/>
      <c r="N357" s="73"/>
      <c r="O357" s="73"/>
      <c r="P357" s="66">
        <v>45203</v>
      </c>
      <c r="Q357" s="73"/>
      <c r="R357" s="76"/>
      <c r="S357" s="76"/>
      <c r="T357" s="73"/>
      <c r="U357" s="74"/>
      <c r="V357" s="70" t="s">
        <v>893</v>
      </c>
      <c r="W357" s="70" t="s">
        <v>898</v>
      </c>
      <c r="X357" s="70" t="s">
        <v>899</v>
      </c>
      <c r="Y357" s="70" t="s">
        <v>899</v>
      </c>
      <c r="Z357" s="65">
        <v>1</v>
      </c>
      <c r="AA357" s="100">
        <v>45246</v>
      </c>
      <c r="AB357" s="100">
        <v>45291</v>
      </c>
      <c r="AC357" s="65" t="s">
        <v>99</v>
      </c>
      <c r="AD357" s="65" t="s">
        <v>43</v>
      </c>
      <c r="AE357" s="96" t="s">
        <v>95</v>
      </c>
      <c r="AF357" s="111" t="str">
        <f t="shared" si="49"/>
        <v>C</v>
      </c>
      <c r="AG357" s="112">
        <f t="shared" si="42"/>
        <v>1</v>
      </c>
      <c r="AH357" s="113" t="s">
        <v>1145</v>
      </c>
      <c r="AI357" s="112">
        <v>1</v>
      </c>
      <c r="AJ357" s="113" t="s">
        <v>1146</v>
      </c>
      <c r="AK357" s="114">
        <v>45313</v>
      </c>
      <c r="AL357" s="115" t="s">
        <v>1147</v>
      </c>
      <c r="AM357" s="115" t="s">
        <v>1140</v>
      </c>
      <c r="AN357" s="22">
        <f t="shared" si="43"/>
        <v>1</v>
      </c>
      <c r="AO357" s="22">
        <f t="shared" si="46"/>
        <v>0</v>
      </c>
      <c r="AP357" s="22">
        <f t="shared" si="47"/>
        <v>1</v>
      </c>
      <c r="AQ357" s="22">
        <f t="shared" si="44"/>
        <v>0</v>
      </c>
      <c r="AR357" s="22">
        <f t="shared" si="48"/>
        <v>1</v>
      </c>
      <c r="AS357" s="21">
        <f t="shared" si="45"/>
        <v>0</v>
      </c>
    </row>
    <row r="358" spans="1:45" ht="46.5" customHeight="1" x14ac:dyDescent="0.25">
      <c r="A358" s="71">
        <v>352</v>
      </c>
      <c r="B358" s="64">
        <v>1822</v>
      </c>
      <c r="C358" s="74"/>
      <c r="D358" s="74"/>
      <c r="E358" s="73" t="s">
        <v>78</v>
      </c>
      <c r="F358" s="72"/>
      <c r="G358" s="65" t="s">
        <v>101</v>
      </c>
      <c r="H358" s="65"/>
      <c r="I358" s="65" t="s">
        <v>56</v>
      </c>
      <c r="J358" s="75" t="s">
        <v>867</v>
      </c>
      <c r="K358" s="68" t="s">
        <v>37</v>
      </c>
      <c r="L358" s="73" t="s">
        <v>78</v>
      </c>
      <c r="M358" s="73"/>
      <c r="N358" s="73"/>
      <c r="O358" s="73"/>
      <c r="P358" s="66">
        <v>45203</v>
      </c>
      <c r="Q358" s="73"/>
      <c r="R358" s="76"/>
      <c r="S358" s="76"/>
      <c r="T358" s="73"/>
      <c r="U358" s="74"/>
      <c r="V358" s="70" t="s">
        <v>900</v>
      </c>
      <c r="W358" s="70" t="s">
        <v>1332</v>
      </c>
      <c r="X358" s="70" t="s">
        <v>901</v>
      </c>
      <c r="Y358" s="70" t="s">
        <v>901</v>
      </c>
      <c r="Z358" s="65">
        <v>1</v>
      </c>
      <c r="AA358" s="100">
        <v>45205</v>
      </c>
      <c r="AB358" s="100">
        <v>45260</v>
      </c>
      <c r="AC358" s="65" t="s">
        <v>99</v>
      </c>
      <c r="AD358" s="65" t="s">
        <v>43</v>
      </c>
      <c r="AE358" s="97" t="s">
        <v>97</v>
      </c>
      <c r="AF358" s="111" t="str">
        <f t="shared" si="49"/>
        <v>C</v>
      </c>
      <c r="AG358" s="112">
        <f t="shared" si="42"/>
        <v>1</v>
      </c>
      <c r="AH358" s="113" t="s">
        <v>1318</v>
      </c>
      <c r="AI358" s="112">
        <v>1</v>
      </c>
      <c r="AJ358" s="113" t="s">
        <v>1319</v>
      </c>
      <c r="AK358" s="114">
        <v>45313</v>
      </c>
      <c r="AL358" s="115" t="s">
        <v>1320</v>
      </c>
      <c r="AM358" s="115"/>
      <c r="AN358" s="22">
        <f t="shared" si="43"/>
        <v>1</v>
      </c>
      <c r="AO358" s="22">
        <f t="shared" si="46"/>
        <v>0</v>
      </c>
      <c r="AP358" s="22">
        <f t="shared" si="47"/>
        <v>1</v>
      </c>
      <c r="AQ358" s="22">
        <f t="shared" si="44"/>
        <v>0</v>
      </c>
      <c r="AR358" s="22">
        <f t="shared" si="48"/>
        <v>1</v>
      </c>
      <c r="AS358" s="21">
        <f t="shared" si="45"/>
        <v>0</v>
      </c>
    </row>
    <row r="359" spans="1:45" ht="46.5" customHeight="1" x14ac:dyDescent="0.25">
      <c r="A359" s="63">
        <v>353</v>
      </c>
      <c r="B359" s="64">
        <v>1822</v>
      </c>
      <c r="C359" s="74"/>
      <c r="D359" s="74"/>
      <c r="E359" s="73" t="s">
        <v>78</v>
      </c>
      <c r="F359" s="72"/>
      <c r="G359" s="65" t="s">
        <v>101</v>
      </c>
      <c r="H359" s="65"/>
      <c r="I359" s="65" t="s">
        <v>56</v>
      </c>
      <c r="J359" s="75" t="s">
        <v>867</v>
      </c>
      <c r="K359" s="68" t="s">
        <v>37</v>
      </c>
      <c r="L359" s="73" t="s">
        <v>78</v>
      </c>
      <c r="M359" s="73"/>
      <c r="N359" s="73"/>
      <c r="O359" s="73"/>
      <c r="P359" s="66">
        <v>45203</v>
      </c>
      <c r="Q359" s="73"/>
      <c r="R359" s="76"/>
      <c r="S359" s="76"/>
      <c r="T359" s="73"/>
      <c r="U359" s="74"/>
      <c r="V359" s="70" t="s">
        <v>900</v>
      </c>
      <c r="W359" s="70" t="s">
        <v>902</v>
      </c>
      <c r="X359" s="70" t="s">
        <v>903</v>
      </c>
      <c r="Y359" s="70" t="s">
        <v>903</v>
      </c>
      <c r="Z359" s="65">
        <v>1</v>
      </c>
      <c r="AA359" s="100">
        <v>45261</v>
      </c>
      <c r="AB359" s="100">
        <v>45322</v>
      </c>
      <c r="AC359" s="65" t="s">
        <v>99</v>
      </c>
      <c r="AD359" s="65" t="s">
        <v>43</v>
      </c>
      <c r="AE359" s="97" t="s">
        <v>97</v>
      </c>
      <c r="AF359" s="111" t="str">
        <f t="shared" si="49"/>
        <v>A</v>
      </c>
      <c r="AG359" s="112">
        <f t="shared" si="42"/>
        <v>0</v>
      </c>
      <c r="AH359" s="113" t="s">
        <v>1308</v>
      </c>
      <c r="AI359" s="112">
        <v>0</v>
      </c>
      <c r="AJ359" s="113" t="s">
        <v>1321</v>
      </c>
      <c r="AK359" s="114">
        <v>45313</v>
      </c>
      <c r="AL359" s="115" t="s">
        <v>855</v>
      </c>
      <c r="AM359" s="115"/>
      <c r="AN359" s="22">
        <f t="shared" si="43"/>
        <v>0</v>
      </c>
      <c r="AO359" s="22">
        <f t="shared" si="46"/>
        <v>1</v>
      </c>
      <c r="AP359" s="22">
        <f t="shared" si="47"/>
        <v>0</v>
      </c>
      <c r="AQ359" s="22">
        <f t="shared" si="44"/>
        <v>0</v>
      </c>
      <c r="AR359" s="22">
        <f t="shared" si="48"/>
        <v>0</v>
      </c>
      <c r="AS359" s="21">
        <f t="shared" si="45"/>
        <v>0</v>
      </c>
    </row>
    <row r="360" spans="1:45" ht="46.5" customHeight="1" x14ac:dyDescent="0.25">
      <c r="A360" s="71">
        <v>354</v>
      </c>
      <c r="B360" s="64">
        <v>1823</v>
      </c>
      <c r="C360" s="74"/>
      <c r="D360" s="74"/>
      <c r="E360" s="73" t="s">
        <v>78</v>
      </c>
      <c r="F360" s="72"/>
      <c r="G360" s="65" t="s">
        <v>101</v>
      </c>
      <c r="H360" s="65"/>
      <c r="I360" s="65" t="s">
        <v>56</v>
      </c>
      <c r="J360" s="75" t="s">
        <v>868</v>
      </c>
      <c r="K360" s="68" t="s">
        <v>37</v>
      </c>
      <c r="L360" s="73" t="s">
        <v>78</v>
      </c>
      <c r="M360" s="73"/>
      <c r="N360" s="73"/>
      <c r="O360" s="73"/>
      <c r="P360" s="66">
        <v>45203</v>
      </c>
      <c r="Q360" s="73"/>
      <c r="R360" s="76"/>
      <c r="S360" s="76"/>
      <c r="T360" s="73"/>
      <c r="U360" s="74"/>
      <c r="V360" s="70" t="s">
        <v>904</v>
      </c>
      <c r="W360" s="70" t="s">
        <v>905</v>
      </c>
      <c r="X360" s="70" t="s">
        <v>906</v>
      </c>
      <c r="Y360" s="70" t="s">
        <v>906</v>
      </c>
      <c r="Z360" s="65">
        <v>1</v>
      </c>
      <c r="AA360" s="100">
        <v>45231</v>
      </c>
      <c r="AB360" s="100">
        <v>45291</v>
      </c>
      <c r="AC360" s="65" t="s">
        <v>99</v>
      </c>
      <c r="AD360" s="65" t="s">
        <v>43</v>
      </c>
      <c r="AE360" s="97" t="s">
        <v>98</v>
      </c>
      <c r="AF360" s="111" t="str">
        <f t="shared" si="49"/>
        <v>C</v>
      </c>
      <c r="AG360" s="112">
        <f t="shared" si="42"/>
        <v>1</v>
      </c>
      <c r="AH360" s="113" t="s">
        <v>1014</v>
      </c>
      <c r="AI360" s="112">
        <v>1</v>
      </c>
      <c r="AJ360" s="113" t="s">
        <v>1268</v>
      </c>
      <c r="AK360" s="114"/>
      <c r="AL360" s="115"/>
      <c r="AM360" s="115"/>
      <c r="AN360" s="22">
        <f t="shared" si="43"/>
        <v>1</v>
      </c>
      <c r="AO360" s="22">
        <f t="shared" si="46"/>
        <v>0</v>
      </c>
      <c r="AP360" s="22">
        <f t="shared" si="47"/>
        <v>1</v>
      </c>
      <c r="AQ360" s="22">
        <f t="shared" si="44"/>
        <v>0</v>
      </c>
      <c r="AR360" s="22">
        <f t="shared" si="48"/>
        <v>1</v>
      </c>
      <c r="AS360" s="21">
        <f t="shared" si="45"/>
        <v>0</v>
      </c>
    </row>
    <row r="361" spans="1:45" ht="46.5" customHeight="1" x14ac:dyDescent="0.25">
      <c r="A361" s="63">
        <v>355</v>
      </c>
      <c r="B361" s="64">
        <v>1823</v>
      </c>
      <c r="C361" s="74"/>
      <c r="D361" s="74"/>
      <c r="E361" s="73" t="s">
        <v>78</v>
      </c>
      <c r="F361" s="72"/>
      <c r="G361" s="65" t="s">
        <v>101</v>
      </c>
      <c r="H361" s="65"/>
      <c r="I361" s="65" t="s">
        <v>56</v>
      </c>
      <c r="J361" s="75" t="s">
        <v>868</v>
      </c>
      <c r="K361" s="68" t="s">
        <v>37</v>
      </c>
      <c r="L361" s="73" t="s">
        <v>78</v>
      </c>
      <c r="M361" s="73"/>
      <c r="N361" s="73"/>
      <c r="O361" s="73"/>
      <c r="P361" s="66">
        <v>45203</v>
      </c>
      <c r="Q361" s="73"/>
      <c r="R361" s="76"/>
      <c r="S361" s="76"/>
      <c r="T361" s="73"/>
      <c r="U361" s="74"/>
      <c r="V361" s="70" t="s">
        <v>904</v>
      </c>
      <c r="W361" s="70" t="s">
        <v>907</v>
      </c>
      <c r="X361" s="70" t="s">
        <v>908</v>
      </c>
      <c r="Y361" s="70" t="s">
        <v>908</v>
      </c>
      <c r="Z361" s="65">
        <v>1</v>
      </c>
      <c r="AA361" s="100">
        <v>45292</v>
      </c>
      <c r="AB361" s="100">
        <v>45322</v>
      </c>
      <c r="AC361" s="65" t="s">
        <v>99</v>
      </c>
      <c r="AD361" s="65" t="s">
        <v>43</v>
      </c>
      <c r="AE361" s="97" t="s">
        <v>98</v>
      </c>
      <c r="AF361" s="111" t="str">
        <f t="shared" si="49"/>
        <v>A</v>
      </c>
      <c r="AG361" s="112">
        <f t="shared" si="42"/>
        <v>0</v>
      </c>
      <c r="AH361" s="113" t="s">
        <v>1015</v>
      </c>
      <c r="AI361" s="112">
        <v>0</v>
      </c>
      <c r="AJ361" s="113" t="s">
        <v>1016</v>
      </c>
      <c r="AK361" s="114"/>
      <c r="AL361" s="115"/>
      <c r="AM361" s="115"/>
      <c r="AN361" s="22">
        <f t="shared" si="43"/>
        <v>0</v>
      </c>
      <c r="AO361" s="22">
        <f t="shared" si="46"/>
        <v>1</v>
      </c>
      <c r="AP361" s="22">
        <f t="shared" si="47"/>
        <v>0</v>
      </c>
      <c r="AQ361" s="22">
        <f t="shared" si="44"/>
        <v>0</v>
      </c>
      <c r="AR361" s="22">
        <f t="shared" si="48"/>
        <v>0</v>
      </c>
      <c r="AS361" s="21">
        <f t="shared" si="45"/>
        <v>0</v>
      </c>
    </row>
    <row r="362" spans="1:45" ht="46.5" customHeight="1" x14ac:dyDescent="0.25">
      <c r="A362" s="71">
        <v>356</v>
      </c>
      <c r="B362" s="64">
        <v>1823</v>
      </c>
      <c r="C362" s="74"/>
      <c r="D362" s="74"/>
      <c r="E362" s="73" t="s">
        <v>78</v>
      </c>
      <c r="F362" s="72"/>
      <c r="G362" s="65" t="s">
        <v>101</v>
      </c>
      <c r="H362" s="65"/>
      <c r="I362" s="65" t="s">
        <v>56</v>
      </c>
      <c r="J362" s="75" t="s">
        <v>868</v>
      </c>
      <c r="K362" s="68" t="s">
        <v>37</v>
      </c>
      <c r="L362" s="73" t="s">
        <v>78</v>
      </c>
      <c r="M362" s="73"/>
      <c r="N362" s="73"/>
      <c r="O362" s="73"/>
      <c r="P362" s="66">
        <v>45203</v>
      </c>
      <c r="Q362" s="73"/>
      <c r="R362" s="76"/>
      <c r="S362" s="76"/>
      <c r="T362" s="73"/>
      <c r="U362" s="74"/>
      <c r="V362" s="70" t="s">
        <v>904</v>
      </c>
      <c r="W362" s="70" t="s">
        <v>909</v>
      </c>
      <c r="X362" s="70" t="s">
        <v>910</v>
      </c>
      <c r="Y362" s="70" t="s">
        <v>910</v>
      </c>
      <c r="Z362" s="65">
        <v>1</v>
      </c>
      <c r="AA362" s="100">
        <v>45292</v>
      </c>
      <c r="AB362" s="100">
        <v>45596</v>
      </c>
      <c r="AC362" s="65" t="s">
        <v>99</v>
      </c>
      <c r="AD362" s="65" t="s">
        <v>43</v>
      </c>
      <c r="AE362" s="97" t="s">
        <v>98</v>
      </c>
      <c r="AF362" s="111" t="str">
        <f t="shared" si="49"/>
        <v>A</v>
      </c>
      <c r="AG362" s="112">
        <f t="shared" si="42"/>
        <v>0</v>
      </c>
      <c r="AH362" s="113" t="s">
        <v>1015</v>
      </c>
      <c r="AI362" s="112">
        <v>0</v>
      </c>
      <c r="AJ362" s="113" t="s">
        <v>1016</v>
      </c>
      <c r="AK362" s="114"/>
      <c r="AL362" s="115"/>
      <c r="AM362" s="115"/>
      <c r="AN362" s="22">
        <f t="shared" si="43"/>
        <v>0</v>
      </c>
      <c r="AO362" s="22">
        <f t="shared" si="46"/>
        <v>1</v>
      </c>
      <c r="AP362" s="22">
        <f t="shared" si="47"/>
        <v>0</v>
      </c>
      <c r="AQ362" s="22">
        <f t="shared" si="44"/>
        <v>0</v>
      </c>
      <c r="AR362" s="22">
        <f t="shared" si="48"/>
        <v>0</v>
      </c>
      <c r="AS362" s="21">
        <f t="shared" si="45"/>
        <v>0</v>
      </c>
    </row>
    <row r="363" spans="1:45" ht="46.5" customHeight="1" x14ac:dyDescent="0.25">
      <c r="A363" s="63">
        <v>357</v>
      </c>
      <c r="B363" s="64">
        <v>1824</v>
      </c>
      <c r="C363" s="74"/>
      <c r="D363" s="74"/>
      <c r="E363" s="73" t="s">
        <v>78</v>
      </c>
      <c r="F363" s="72"/>
      <c r="G363" s="65" t="s">
        <v>101</v>
      </c>
      <c r="H363" s="65"/>
      <c r="I363" s="65" t="s">
        <v>56</v>
      </c>
      <c r="J363" s="75" t="s">
        <v>869</v>
      </c>
      <c r="K363" s="68" t="s">
        <v>37</v>
      </c>
      <c r="L363" s="73" t="s">
        <v>78</v>
      </c>
      <c r="M363" s="73"/>
      <c r="N363" s="73"/>
      <c r="O363" s="73"/>
      <c r="P363" s="66">
        <v>45203</v>
      </c>
      <c r="Q363" s="73"/>
      <c r="R363" s="76"/>
      <c r="S363" s="76"/>
      <c r="T363" s="73"/>
      <c r="U363" s="74"/>
      <c r="V363" s="70" t="s">
        <v>911</v>
      </c>
      <c r="W363" s="70" t="s">
        <v>912</v>
      </c>
      <c r="X363" s="70"/>
      <c r="Y363" s="70" t="s">
        <v>913</v>
      </c>
      <c r="Z363" s="65">
        <v>3</v>
      </c>
      <c r="AA363" s="100">
        <v>45209</v>
      </c>
      <c r="AB363" s="100">
        <v>45321</v>
      </c>
      <c r="AC363" s="103" t="s">
        <v>914</v>
      </c>
      <c r="AD363" s="65" t="s">
        <v>43</v>
      </c>
      <c r="AE363" s="97" t="s">
        <v>98</v>
      </c>
      <c r="AF363" s="111" t="str">
        <f t="shared" si="49"/>
        <v>C</v>
      </c>
      <c r="AG363" s="112">
        <f t="shared" si="42"/>
        <v>1</v>
      </c>
      <c r="AH363" s="126" t="s">
        <v>1017</v>
      </c>
      <c r="AI363" s="112">
        <v>1</v>
      </c>
      <c r="AJ363" s="113" t="s">
        <v>1269</v>
      </c>
      <c r="AK363" s="114">
        <v>45316</v>
      </c>
      <c r="AL363" s="115"/>
      <c r="AM363" s="115"/>
      <c r="AN363" s="22">
        <f t="shared" si="43"/>
        <v>0</v>
      </c>
      <c r="AO363" s="22">
        <f t="shared" si="46"/>
        <v>0</v>
      </c>
      <c r="AP363" s="22">
        <f t="shared" si="47"/>
        <v>1</v>
      </c>
      <c r="AQ363" s="22">
        <f t="shared" si="44"/>
        <v>0</v>
      </c>
      <c r="AR363" s="22">
        <f t="shared" si="48"/>
        <v>1</v>
      </c>
      <c r="AS363" s="21">
        <f t="shared" si="45"/>
        <v>0</v>
      </c>
    </row>
    <row r="364" spans="1:45" ht="46.5" customHeight="1" x14ac:dyDescent="0.25">
      <c r="A364" s="71">
        <v>358</v>
      </c>
      <c r="B364" s="64">
        <v>1825</v>
      </c>
      <c r="C364" s="74"/>
      <c r="D364" s="74"/>
      <c r="E364" s="73" t="s">
        <v>1529</v>
      </c>
      <c r="F364" s="72"/>
      <c r="G364" s="65" t="s">
        <v>101</v>
      </c>
      <c r="H364" s="65"/>
      <c r="I364" s="79" t="s">
        <v>47</v>
      </c>
      <c r="J364" s="75" t="s">
        <v>870</v>
      </c>
      <c r="K364" s="68" t="s">
        <v>59</v>
      </c>
      <c r="L364" s="73" t="s">
        <v>124</v>
      </c>
      <c r="M364" s="73"/>
      <c r="N364" s="73"/>
      <c r="O364" s="73"/>
      <c r="P364" s="66">
        <v>45204</v>
      </c>
      <c r="Q364" s="73"/>
      <c r="R364" s="76"/>
      <c r="S364" s="76"/>
      <c r="T364" s="73"/>
      <c r="U364" s="74"/>
      <c r="V364" s="70" t="s">
        <v>915</v>
      </c>
      <c r="W364" s="70" t="s">
        <v>916</v>
      </c>
      <c r="X364" s="70" t="s">
        <v>917</v>
      </c>
      <c r="Y364" s="70" t="s">
        <v>917</v>
      </c>
      <c r="Z364" s="65">
        <v>1</v>
      </c>
      <c r="AA364" s="100">
        <v>45200</v>
      </c>
      <c r="AB364" s="100">
        <v>45260</v>
      </c>
      <c r="AC364" s="65" t="s">
        <v>921</v>
      </c>
      <c r="AD364" s="65" t="s">
        <v>72</v>
      </c>
      <c r="AE364" s="93" t="s">
        <v>842</v>
      </c>
      <c r="AF364" s="111" t="str">
        <f t="shared" si="49"/>
        <v>C</v>
      </c>
      <c r="AG364" s="112">
        <f t="shared" si="42"/>
        <v>1</v>
      </c>
      <c r="AH364" s="113" t="s">
        <v>1119</v>
      </c>
      <c r="AI364" s="112">
        <v>1</v>
      </c>
      <c r="AJ364" s="113" t="s">
        <v>1117</v>
      </c>
      <c r="AK364" s="114">
        <v>45311</v>
      </c>
      <c r="AL364" s="115" t="s">
        <v>1116</v>
      </c>
      <c r="AM364" s="115" t="s">
        <v>1117</v>
      </c>
      <c r="AN364" s="22">
        <f t="shared" si="43"/>
        <v>1</v>
      </c>
      <c r="AO364" s="22">
        <f t="shared" si="46"/>
        <v>0</v>
      </c>
      <c r="AP364" s="22">
        <f t="shared" si="47"/>
        <v>1</v>
      </c>
      <c r="AQ364" s="22">
        <f t="shared" si="44"/>
        <v>0</v>
      </c>
      <c r="AR364" s="22">
        <f t="shared" si="48"/>
        <v>1</v>
      </c>
      <c r="AS364" s="21">
        <f t="shared" si="45"/>
        <v>0</v>
      </c>
    </row>
    <row r="365" spans="1:45" ht="46.5" customHeight="1" x14ac:dyDescent="0.25">
      <c r="A365" s="63">
        <v>359</v>
      </c>
      <c r="B365" s="64">
        <v>1825</v>
      </c>
      <c r="C365" s="74"/>
      <c r="D365" s="74"/>
      <c r="E365" s="73" t="s">
        <v>1529</v>
      </c>
      <c r="F365" s="72"/>
      <c r="G365" s="65" t="s">
        <v>101</v>
      </c>
      <c r="H365" s="65"/>
      <c r="I365" s="79" t="s">
        <v>47</v>
      </c>
      <c r="J365" s="75" t="s">
        <v>870</v>
      </c>
      <c r="K365" s="68" t="s">
        <v>59</v>
      </c>
      <c r="L365" s="73" t="s">
        <v>124</v>
      </c>
      <c r="M365" s="73"/>
      <c r="N365" s="73"/>
      <c r="O365" s="73"/>
      <c r="P365" s="66">
        <v>45204</v>
      </c>
      <c r="Q365" s="73"/>
      <c r="R365" s="76"/>
      <c r="S365" s="76"/>
      <c r="T365" s="73"/>
      <c r="U365" s="74"/>
      <c r="V365" s="70" t="s">
        <v>915</v>
      </c>
      <c r="W365" s="70" t="s">
        <v>918</v>
      </c>
      <c r="X365" s="70" t="s">
        <v>178</v>
      </c>
      <c r="Y365" s="70" t="s">
        <v>178</v>
      </c>
      <c r="Z365" s="65">
        <v>1</v>
      </c>
      <c r="AA365" s="100">
        <v>45261</v>
      </c>
      <c r="AB365" s="100">
        <v>45321</v>
      </c>
      <c r="AC365" s="65" t="s">
        <v>921</v>
      </c>
      <c r="AD365" s="65" t="s">
        <v>72</v>
      </c>
      <c r="AE365" s="93" t="s">
        <v>842</v>
      </c>
      <c r="AF365" s="111" t="str">
        <f t="shared" si="49"/>
        <v>A</v>
      </c>
      <c r="AG365" s="112">
        <f t="shared" si="42"/>
        <v>0</v>
      </c>
      <c r="AH365" s="113" t="s">
        <v>1083</v>
      </c>
      <c r="AI365" s="112">
        <v>0</v>
      </c>
      <c r="AJ365" s="113" t="s">
        <v>1084</v>
      </c>
      <c r="AK365" s="114">
        <v>45311</v>
      </c>
      <c r="AL365" s="115" t="s">
        <v>1083</v>
      </c>
      <c r="AM365" s="115" t="s">
        <v>1084</v>
      </c>
      <c r="AN365" s="22">
        <f t="shared" si="43"/>
        <v>0</v>
      </c>
      <c r="AO365" s="22">
        <f t="shared" si="46"/>
        <v>1</v>
      </c>
      <c r="AP365" s="22">
        <f t="shared" si="47"/>
        <v>0</v>
      </c>
      <c r="AQ365" s="22">
        <f t="shared" si="44"/>
        <v>0</v>
      </c>
      <c r="AR365" s="22">
        <f t="shared" si="48"/>
        <v>0</v>
      </c>
      <c r="AS365" s="21">
        <f t="shared" si="45"/>
        <v>0</v>
      </c>
    </row>
    <row r="366" spans="1:45" ht="46.5" customHeight="1" x14ac:dyDescent="0.25">
      <c r="A366" s="71">
        <v>360</v>
      </c>
      <c r="B366" s="64">
        <v>1825</v>
      </c>
      <c r="C366" s="74"/>
      <c r="D366" s="74"/>
      <c r="E366" s="73" t="s">
        <v>1529</v>
      </c>
      <c r="F366" s="72"/>
      <c r="G366" s="65" t="s">
        <v>101</v>
      </c>
      <c r="H366" s="65"/>
      <c r="I366" s="79" t="s">
        <v>47</v>
      </c>
      <c r="J366" s="75" t="s">
        <v>870</v>
      </c>
      <c r="K366" s="68" t="s">
        <v>59</v>
      </c>
      <c r="L366" s="73" t="s">
        <v>124</v>
      </c>
      <c r="M366" s="73"/>
      <c r="N366" s="73"/>
      <c r="O366" s="73"/>
      <c r="P366" s="66">
        <v>45204</v>
      </c>
      <c r="Q366" s="73"/>
      <c r="R366" s="76"/>
      <c r="S366" s="76"/>
      <c r="T366" s="73"/>
      <c r="U366" s="74"/>
      <c r="V366" s="70" t="s">
        <v>915</v>
      </c>
      <c r="W366" s="70" t="s">
        <v>919</v>
      </c>
      <c r="X366" s="70" t="s">
        <v>920</v>
      </c>
      <c r="Y366" s="70" t="s">
        <v>920</v>
      </c>
      <c r="Z366" s="65">
        <v>2</v>
      </c>
      <c r="AA366" s="100">
        <v>45324</v>
      </c>
      <c r="AB366" s="100">
        <v>45656</v>
      </c>
      <c r="AC366" s="65" t="s">
        <v>921</v>
      </c>
      <c r="AD366" s="65" t="s">
        <v>72</v>
      </c>
      <c r="AE366" s="93" t="s">
        <v>842</v>
      </c>
      <c r="AF366" s="111" t="str">
        <f t="shared" si="49"/>
        <v>A</v>
      </c>
      <c r="AG366" s="112">
        <f t="shared" si="42"/>
        <v>0</v>
      </c>
      <c r="AH366" s="113" t="s">
        <v>1083</v>
      </c>
      <c r="AI366" s="112">
        <v>0</v>
      </c>
      <c r="AJ366" s="113" t="s">
        <v>1118</v>
      </c>
      <c r="AK366" s="114">
        <v>45311</v>
      </c>
      <c r="AL366" s="115" t="s">
        <v>1083</v>
      </c>
      <c r="AM366" s="115" t="s">
        <v>1118</v>
      </c>
      <c r="AN366" s="22">
        <f t="shared" si="43"/>
        <v>0</v>
      </c>
      <c r="AO366" s="22">
        <f t="shared" si="46"/>
        <v>1</v>
      </c>
      <c r="AP366" s="22">
        <f t="shared" si="47"/>
        <v>0</v>
      </c>
      <c r="AQ366" s="22">
        <f t="shared" si="44"/>
        <v>0</v>
      </c>
      <c r="AR366" s="22">
        <f t="shared" si="48"/>
        <v>0</v>
      </c>
      <c r="AS366" s="21">
        <f t="shared" si="45"/>
        <v>0</v>
      </c>
    </row>
    <row r="367" spans="1:45" ht="46.5" customHeight="1" x14ac:dyDescent="0.25">
      <c r="A367" s="63">
        <v>361</v>
      </c>
      <c r="B367" s="64">
        <v>1826</v>
      </c>
      <c r="C367" s="74"/>
      <c r="D367" s="74"/>
      <c r="E367" s="73" t="s">
        <v>1529</v>
      </c>
      <c r="F367" s="72"/>
      <c r="G367" s="65" t="s">
        <v>101</v>
      </c>
      <c r="H367" s="65"/>
      <c r="I367" s="79" t="s">
        <v>47</v>
      </c>
      <c r="J367" s="75" t="s">
        <v>871</v>
      </c>
      <c r="K367" s="68" t="s">
        <v>59</v>
      </c>
      <c r="L367" s="73" t="s">
        <v>124</v>
      </c>
      <c r="M367" s="73"/>
      <c r="N367" s="73"/>
      <c r="O367" s="73"/>
      <c r="P367" s="66">
        <v>45204</v>
      </c>
      <c r="Q367" s="73"/>
      <c r="R367" s="76"/>
      <c r="S367" s="76"/>
      <c r="T367" s="73"/>
      <c r="U367" s="74"/>
      <c r="V367" s="70" t="s">
        <v>922</v>
      </c>
      <c r="W367" s="70" t="s">
        <v>923</v>
      </c>
      <c r="X367" s="70" t="s">
        <v>924</v>
      </c>
      <c r="Y367" s="70" t="s">
        <v>924</v>
      </c>
      <c r="Z367" s="65">
        <v>1</v>
      </c>
      <c r="AA367" s="100">
        <v>45231</v>
      </c>
      <c r="AB367" s="100">
        <v>45293</v>
      </c>
      <c r="AC367" s="65" t="s">
        <v>921</v>
      </c>
      <c r="AD367" s="65" t="s">
        <v>72</v>
      </c>
      <c r="AE367" s="93" t="s">
        <v>842</v>
      </c>
      <c r="AF367" s="111" t="str">
        <f t="shared" si="49"/>
        <v>A</v>
      </c>
      <c r="AG367" s="112">
        <f t="shared" si="42"/>
        <v>0</v>
      </c>
      <c r="AH367" s="113" t="s">
        <v>1083</v>
      </c>
      <c r="AI367" s="112">
        <v>0</v>
      </c>
      <c r="AJ367" s="113" t="s">
        <v>1114</v>
      </c>
      <c r="AK367" s="114">
        <v>45308</v>
      </c>
      <c r="AL367" s="115" t="s">
        <v>1083</v>
      </c>
      <c r="AM367" s="115" t="s">
        <v>1114</v>
      </c>
      <c r="AN367" s="22">
        <f t="shared" si="43"/>
        <v>0</v>
      </c>
      <c r="AO367" s="22">
        <f t="shared" si="46"/>
        <v>1</v>
      </c>
      <c r="AP367" s="22">
        <f t="shared" si="47"/>
        <v>0</v>
      </c>
      <c r="AQ367" s="22">
        <f t="shared" si="44"/>
        <v>0</v>
      </c>
      <c r="AR367" s="22">
        <f t="shared" si="48"/>
        <v>0</v>
      </c>
      <c r="AS367" s="21">
        <f t="shared" si="45"/>
        <v>0</v>
      </c>
    </row>
    <row r="368" spans="1:45" ht="46.5" customHeight="1" x14ac:dyDescent="0.25">
      <c r="A368" s="71">
        <v>362</v>
      </c>
      <c r="B368" s="64">
        <v>1826</v>
      </c>
      <c r="C368" s="74"/>
      <c r="D368" s="74"/>
      <c r="E368" s="73" t="s">
        <v>1529</v>
      </c>
      <c r="F368" s="72"/>
      <c r="G368" s="65" t="s">
        <v>101</v>
      </c>
      <c r="H368" s="65"/>
      <c r="I368" s="79" t="s">
        <v>47</v>
      </c>
      <c r="J368" s="75" t="s">
        <v>871</v>
      </c>
      <c r="K368" s="68" t="s">
        <v>59</v>
      </c>
      <c r="L368" s="73" t="s">
        <v>124</v>
      </c>
      <c r="M368" s="73"/>
      <c r="N368" s="73"/>
      <c r="O368" s="73"/>
      <c r="P368" s="66">
        <v>45204</v>
      </c>
      <c r="Q368" s="73"/>
      <c r="R368" s="76"/>
      <c r="S368" s="76"/>
      <c r="T368" s="73"/>
      <c r="U368" s="74"/>
      <c r="V368" s="70" t="s">
        <v>922</v>
      </c>
      <c r="W368" s="70" t="s">
        <v>925</v>
      </c>
      <c r="X368" s="70" t="s">
        <v>926</v>
      </c>
      <c r="Y368" s="70" t="s">
        <v>926</v>
      </c>
      <c r="Z368" s="65">
        <v>1</v>
      </c>
      <c r="AA368" s="100">
        <v>45292</v>
      </c>
      <c r="AB368" s="100">
        <v>45382</v>
      </c>
      <c r="AC368" s="65" t="s">
        <v>921</v>
      </c>
      <c r="AD368" s="65" t="s">
        <v>72</v>
      </c>
      <c r="AE368" s="93" t="s">
        <v>842</v>
      </c>
      <c r="AF368" s="111" t="str">
        <f t="shared" si="49"/>
        <v>A</v>
      </c>
      <c r="AG368" s="112">
        <f t="shared" si="42"/>
        <v>0</v>
      </c>
      <c r="AH368" s="113" t="s">
        <v>1083</v>
      </c>
      <c r="AI368" s="112">
        <v>0</v>
      </c>
      <c r="AJ368" s="113" t="s">
        <v>1114</v>
      </c>
      <c r="AK368" s="114">
        <v>45308</v>
      </c>
      <c r="AL368" s="115" t="s">
        <v>1083</v>
      </c>
      <c r="AM368" s="115" t="s">
        <v>1114</v>
      </c>
      <c r="AN368" s="22">
        <f t="shared" si="43"/>
        <v>0</v>
      </c>
      <c r="AO368" s="22">
        <f t="shared" si="46"/>
        <v>1</v>
      </c>
      <c r="AP368" s="22">
        <f t="shared" si="47"/>
        <v>0</v>
      </c>
      <c r="AQ368" s="22">
        <f t="shared" si="44"/>
        <v>0</v>
      </c>
      <c r="AR368" s="22">
        <f t="shared" si="48"/>
        <v>0</v>
      </c>
      <c r="AS368" s="21">
        <f t="shared" si="45"/>
        <v>0</v>
      </c>
    </row>
    <row r="369" spans="1:45" ht="46.5" customHeight="1" x14ac:dyDescent="0.25">
      <c r="A369" s="63">
        <v>363</v>
      </c>
      <c r="B369" s="64">
        <v>1826</v>
      </c>
      <c r="C369" s="74"/>
      <c r="D369" s="74"/>
      <c r="E369" s="73" t="s">
        <v>1529</v>
      </c>
      <c r="F369" s="72"/>
      <c r="G369" s="65" t="s">
        <v>101</v>
      </c>
      <c r="H369" s="65"/>
      <c r="I369" s="79" t="s">
        <v>47</v>
      </c>
      <c r="J369" s="75" t="s">
        <v>871</v>
      </c>
      <c r="K369" s="68" t="s">
        <v>59</v>
      </c>
      <c r="L369" s="73" t="s">
        <v>124</v>
      </c>
      <c r="M369" s="73"/>
      <c r="N369" s="73"/>
      <c r="O369" s="73"/>
      <c r="P369" s="66">
        <v>45204</v>
      </c>
      <c r="Q369" s="73"/>
      <c r="R369" s="76"/>
      <c r="S369" s="76"/>
      <c r="T369" s="73"/>
      <c r="U369" s="74"/>
      <c r="V369" s="70" t="s">
        <v>922</v>
      </c>
      <c r="W369" s="70" t="s">
        <v>927</v>
      </c>
      <c r="X369" s="70" t="s">
        <v>928</v>
      </c>
      <c r="Y369" s="70" t="s">
        <v>928</v>
      </c>
      <c r="Z369" s="65">
        <v>1</v>
      </c>
      <c r="AA369" s="100">
        <v>45380</v>
      </c>
      <c r="AB369" s="100">
        <v>45471</v>
      </c>
      <c r="AC369" s="65" t="s">
        <v>921</v>
      </c>
      <c r="AD369" s="65" t="s">
        <v>72</v>
      </c>
      <c r="AE369" s="93" t="s">
        <v>842</v>
      </c>
      <c r="AF369" s="111" t="str">
        <f t="shared" si="49"/>
        <v>A</v>
      </c>
      <c r="AG369" s="112">
        <f t="shared" si="42"/>
        <v>0</v>
      </c>
      <c r="AH369" s="113" t="s">
        <v>1083</v>
      </c>
      <c r="AI369" s="112">
        <v>0</v>
      </c>
      <c r="AJ369" s="113" t="s">
        <v>1114</v>
      </c>
      <c r="AK369" s="114">
        <v>45308</v>
      </c>
      <c r="AL369" s="115" t="s">
        <v>1083</v>
      </c>
      <c r="AM369" s="115" t="s">
        <v>1114</v>
      </c>
      <c r="AN369" s="22">
        <f t="shared" si="43"/>
        <v>0</v>
      </c>
      <c r="AO369" s="22">
        <f t="shared" si="46"/>
        <v>1</v>
      </c>
      <c r="AP369" s="22">
        <f t="shared" si="47"/>
        <v>0</v>
      </c>
      <c r="AQ369" s="22">
        <f t="shared" si="44"/>
        <v>0</v>
      </c>
      <c r="AR369" s="22">
        <f t="shared" si="48"/>
        <v>0</v>
      </c>
      <c r="AS369" s="21">
        <f t="shared" si="45"/>
        <v>0</v>
      </c>
    </row>
    <row r="370" spans="1:45" ht="46.5" customHeight="1" x14ac:dyDescent="0.25">
      <c r="A370" s="71">
        <v>364</v>
      </c>
      <c r="B370" s="64">
        <v>1827</v>
      </c>
      <c r="C370" s="74"/>
      <c r="D370" s="74"/>
      <c r="E370" s="73" t="s">
        <v>1529</v>
      </c>
      <c r="F370" s="72"/>
      <c r="G370" s="65" t="s">
        <v>101</v>
      </c>
      <c r="H370" s="65"/>
      <c r="I370" s="79" t="s">
        <v>47</v>
      </c>
      <c r="J370" s="75" t="s">
        <v>872</v>
      </c>
      <c r="K370" s="68" t="s">
        <v>59</v>
      </c>
      <c r="L370" s="73" t="s">
        <v>124</v>
      </c>
      <c r="M370" s="73"/>
      <c r="N370" s="73"/>
      <c r="O370" s="73"/>
      <c r="P370" s="66">
        <v>45204</v>
      </c>
      <c r="Q370" s="73"/>
      <c r="R370" s="76"/>
      <c r="S370" s="76"/>
      <c r="T370" s="73"/>
      <c r="U370" s="74"/>
      <c r="V370" s="70" t="s">
        <v>929</v>
      </c>
      <c r="W370" s="70" t="s">
        <v>930</v>
      </c>
      <c r="X370" s="70" t="s">
        <v>931</v>
      </c>
      <c r="Y370" s="70" t="s">
        <v>931</v>
      </c>
      <c r="Z370" s="65">
        <v>1</v>
      </c>
      <c r="AA370" s="100">
        <v>45275</v>
      </c>
      <c r="AB370" s="100">
        <v>45306</v>
      </c>
      <c r="AC370" s="65" t="s">
        <v>932</v>
      </c>
      <c r="AD370" s="65" t="s">
        <v>72</v>
      </c>
      <c r="AE370" s="97" t="s">
        <v>156</v>
      </c>
      <c r="AF370" s="111" t="str">
        <f t="shared" si="49"/>
        <v>C</v>
      </c>
      <c r="AG370" s="112">
        <f t="shared" si="42"/>
        <v>1</v>
      </c>
      <c r="AH370" s="113" t="s">
        <v>1175</v>
      </c>
      <c r="AI370" s="112">
        <v>1</v>
      </c>
      <c r="AJ370" s="113" t="s">
        <v>1176</v>
      </c>
      <c r="AK370" s="114">
        <v>45308</v>
      </c>
      <c r="AL370" s="115" t="s">
        <v>1177</v>
      </c>
      <c r="AM370" s="115"/>
      <c r="AN370" s="22">
        <f t="shared" si="43"/>
        <v>0</v>
      </c>
      <c r="AO370" s="22">
        <f t="shared" si="46"/>
        <v>0</v>
      </c>
      <c r="AP370" s="22">
        <f t="shared" si="47"/>
        <v>1</v>
      </c>
      <c r="AQ370" s="22">
        <f t="shared" si="44"/>
        <v>0</v>
      </c>
      <c r="AR370" s="22">
        <f t="shared" si="48"/>
        <v>1</v>
      </c>
      <c r="AS370" s="21">
        <f t="shared" si="45"/>
        <v>0</v>
      </c>
    </row>
    <row r="371" spans="1:45" ht="46.5" customHeight="1" x14ac:dyDescent="0.25">
      <c r="A371" s="63">
        <v>365</v>
      </c>
      <c r="B371" s="64">
        <v>1828</v>
      </c>
      <c r="C371" s="74"/>
      <c r="D371" s="74"/>
      <c r="E371" s="73" t="s">
        <v>1529</v>
      </c>
      <c r="F371" s="72"/>
      <c r="G371" s="65" t="s">
        <v>101</v>
      </c>
      <c r="H371" s="65"/>
      <c r="I371" s="79" t="s">
        <v>47</v>
      </c>
      <c r="J371" s="75" t="s">
        <v>873</v>
      </c>
      <c r="K371" s="68" t="s">
        <v>59</v>
      </c>
      <c r="L371" s="73" t="s">
        <v>124</v>
      </c>
      <c r="M371" s="73"/>
      <c r="N371" s="73"/>
      <c r="O371" s="73"/>
      <c r="P371" s="66">
        <v>45204</v>
      </c>
      <c r="Q371" s="73"/>
      <c r="R371" s="76"/>
      <c r="S371" s="76"/>
      <c r="T371" s="73"/>
      <c r="U371" s="74">
        <v>1</v>
      </c>
      <c r="V371" s="70" t="s">
        <v>968</v>
      </c>
      <c r="W371" s="70" t="s">
        <v>969</v>
      </c>
      <c r="X371" s="70" t="s">
        <v>970</v>
      </c>
      <c r="Y371" s="70" t="s">
        <v>970</v>
      </c>
      <c r="Z371" s="65">
        <v>1</v>
      </c>
      <c r="AA371" s="100">
        <v>45231</v>
      </c>
      <c r="AB371" s="100">
        <v>45289</v>
      </c>
      <c r="AC371" s="65" t="s">
        <v>921</v>
      </c>
      <c r="AD371" s="65" t="s">
        <v>72</v>
      </c>
      <c r="AE371" s="93" t="s">
        <v>842</v>
      </c>
      <c r="AF371" s="111" t="str">
        <f t="shared" si="49"/>
        <v>C</v>
      </c>
      <c r="AG371" s="112">
        <f t="shared" si="42"/>
        <v>1</v>
      </c>
      <c r="AH371" s="113" t="s">
        <v>1122</v>
      </c>
      <c r="AI371" s="112">
        <v>1</v>
      </c>
      <c r="AJ371" s="113" t="s">
        <v>1120</v>
      </c>
      <c r="AK371" s="114">
        <v>45311</v>
      </c>
      <c r="AL371" s="115" t="s">
        <v>1121</v>
      </c>
      <c r="AM371" s="115" t="s">
        <v>1120</v>
      </c>
      <c r="AN371" s="22">
        <f t="shared" si="43"/>
        <v>1</v>
      </c>
      <c r="AO371" s="22">
        <f t="shared" si="46"/>
        <v>0</v>
      </c>
      <c r="AP371" s="22">
        <f t="shared" si="47"/>
        <v>1</v>
      </c>
      <c r="AQ371" s="22">
        <f t="shared" si="44"/>
        <v>0</v>
      </c>
      <c r="AR371" s="22">
        <f t="shared" si="48"/>
        <v>1</v>
      </c>
      <c r="AS371" s="21">
        <f t="shared" si="45"/>
        <v>0</v>
      </c>
    </row>
    <row r="372" spans="1:45" ht="46.5" customHeight="1" x14ac:dyDescent="0.25">
      <c r="A372" s="71">
        <v>366</v>
      </c>
      <c r="B372" s="64">
        <v>1828</v>
      </c>
      <c r="C372" s="74"/>
      <c r="D372" s="74"/>
      <c r="E372" s="73" t="s">
        <v>1529</v>
      </c>
      <c r="F372" s="72"/>
      <c r="G372" s="65" t="s">
        <v>101</v>
      </c>
      <c r="H372" s="65"/>
      <c r="I372" s="79" t="s">
        <v>47</v>
      </c>
      <c r="J372" s="75" t="s">
        <v>873</v>
      </c>
      <c r="K372" s="68" t="s">
        <v>59</v>
      </c>
      <c r="L372" s="73" t="s">
        <v>124</v>
      </c>
      <c r="M372" s="73"/>
      <c r="N372" s="73"/>
      <c r="O372" s="73"/>
      <c r="P372" s="66">
        <v>45204</v>
      </c>
      <c r="Q372" s="73"/>
      <c r="R372" s="76"/>
      <c r="S372" s="76"/>
      <c r="T372" s="73"/>
      <c r="U372" s="74">
        <v>2</v>
      </c>
      <c r="V372" s="70" t="s">
        <v>968</v>
      </c>
      <c r="W372" s="70" t="s">
        <v>971</v>
      </c>
      <c r="X372" s="70" t="s">
        <v>972</v>
      </c>
      <c r="Y372" s="70" t="s">
        <v>972</v>
      </c>
      <c r="Z372" s="65">
        <v>1</v>
      </c>
      <c r="AA372" s="100">
        <v>45292</v>
      </c>
      <c r="AB372" s="100">
        <v>45350</v>
      </c>
      <c r="AC372" s="65" t="s">
        <v>921</v>
      </c>
      <c r="AD372" s="65" t="s">
        <v>72</v>
      </c>
      <c r="AE372" s="93" t="s">
        <v>842</v>
      </c>
      <c r="AF372" s="111" t="str">
        <f t="shared" si="49"/>
        <v>A</v>
      </c>
      <c r="AG372" s="112">
        <f t="shared" si="42"/>
        <v>0</v>
      </c>
      <c r="AH372" s="113" t="s">
        <v>1083</v>
      </c>
      <c r="AI372" s="112">
        <v>0</v>
      </c>
      <c r="AJ372" s="113" t="s">
        <v>1118</v>
      </c>
      <c r="AK372" s="114">
        <v>45311</v>
      </c>
      <c r="AL372" s="115" t="s">
        <v>1083</v>
      </c>
      <c r="AM372" s="115" t="s">
        <v>1118</v>
      </c>
      <c r="AN372" s="22">
        <f t="shared" si="43"/>
        <v>0</v>
      </c>
      <c r="AO372" s="22">
        <f t="shared" si="46"/>
        <v>1</v>
      </c>
      <c r="AP372" s="22">
        <f t="shared" si="47"/>
        <v>0</v>
      </c>
      <c r="AQ372" s="22">
        <f t="shared" si="44"/>
        <v>0</v>
      </c>
      <c r="AR372" s="22">
        <f t="shared" si="48"/>
        <v>0</v>
      </c>
      <c r="AS372" s="21">
        <f t="shared" si="45"/>
        <v>0</v>
      </c>
    </row>
    <row r="373" spans="1:45" ht="46.5" customHeight="1" x14ac:dyDescent="0.25">
      <c r="A373" s="63">
        <v>367</v>
      </c>
      <c r="B373" s="64">
        <v>1829</v>
      </c>
      <c r="C373" s="74"/>
      <c r="D373" s="74"/>
      <c r="E373" s="73" t="s">
        <v>1529</v>
      </c>
      <c r="F373" s="72"/>
      <c r="G373" s="65" t="s">
        <v>101</v>
      </c>
      <c r="H373" s="65"/>
      <c r="I373" s="65" t="s">
        <v>202</v>
      </c>
      <c r="J373" s="75" t="s">
        <v>874</v>
      </c>
      <c r="K373" s="68" t="s">
        <v>59</v>
      </c>
      <c r="L373" s="73" t="s">
        <v>124</v>
      </c>
      <c r="M373" s="73"/>
      <c r="N373" s="73"/>
      <c r="O373" s="73"/>
      <c r="P373" s="66">
        <v>45204</v>
      </c>
      <c r="Q373" s="73"/>
      <c r="R373" s="76"/>
      <c r="S373" s="76"/>
      <c r="T373" s="73"/>
      <c r="U373" s="74"/>
      <c r="V373" s="70"/>
      <c r="W373" s="70" t="s">
        <v>249</v>
      </c>
      <c r="X373" s="70"/>
      <c r="Y373" s="70"/>
      <c r="Z373" s="65"/>
      <c r="AA373" s="100"/>
      <c r="AB373" s="100"/>
      <c r="AC373" s="65"/>
      <c r="AD373" s="65" t="s">
        <v>63</v>
      </c>
      <c r="AE373" s="98" t="s">
        <v>156</v>
      </c>
      <c r="AF373" s="111" t="str">
        <f t="shared" si="49"/>
        <v>A</v>
      </c>
      <c r="AG373" s="112">
        <f t="shared" si="42"/>
        <v>0</v>
      </c>
      <c r="AH373" s="113" t="s">
        <v>1170</v>
      </c>
      <c r="AI373" s="112">
        <v>0</v>
      </c>
      <c r="AJ373" s="113" t="s">
        <v>1170</v>
      </c>
      <c r="AK373" s="114"/>
      <c r="AL373" s="115"/>
      <c r="AM373" s="115"/>
      <c r="AN373" s="22">
        <f t="shared" si="43"/>
        <v>0</v>
      </c>
      <c r="AO373" s="22">
        <f t="shared" si="46"/>
        <v>1</v>
      </c>
      <c r="AP373" s="22">
        <f t="shared" si="47"/>
        <v>0</v>
      </c>
      <c r="AQ373" s="22">
        <f t="shared" si="44"/>
        <v>0</v>
      </c>
      <c r="AR373" s="22">
        <f t="shared" si="48"/>
        <v>0</v>
      </c>
      <c r="AS373" s="21">
        <f t="shared" si="45"/>
        <v>1</v>
      </c>
    </row>
    <row r="374" spans="1:45" ht="46.5" customHeight="1" x14ac:dyDescent="0.25">
      <c r="A374" s="71">
        <v>368</v>
      </c>
      <c r="B374" s="64">
        <v>1830</v>
      </c>
      <c r="C374" s="74"/>
      <c r="D374" s="74"/>
      <c r="E374" s="73" t="s">
        <v>1529</v>
      </c>
      <c r="F374" s="72"/>
      <c r="G374" s="65" t="s">
        <v>101</v>
      </c>
      <c r="H374" s="65"/>
      <c r="I374" s="79" t="s">
        <v>200</v>
      </c>
      <c r="J374" s="75" t="s">
        <v>875</v>
      </c>
      <c r="K374" s="68" t="s">
        <v>59</v>
      </c>
      <c r="L374" s="73" t="s">
        <v>124</v>
      </c>
      <c r="M374" s="73"/>
      <c r="N374" s="73"/>
      <c r="O374" s="73"/>
      <c r="P374" s="66">
        <v>45204</v>
      </c>
      <c r="Q374" s="73"/>
      <c r="R374" s="76"/>
      <c r="S374" s="76"/>
      <c r="T374" s="73"/>
      <c r="U374" s="74"/>
      <c r="V374" s="70" t="s">
        <v>933</v>
      </c>
      <c r="W374" s="70" t="s">
        <v>934</v>
      </c>
      <c r="X374" s="70" t="s">
        <v>935</v>
      </c>
      <c r="Y374" s="70" t="s">
        <v>935</v>
      </c>
      <c r="Z374" s="65">
        <v>1</v>
      </c>
      <c r="AA374" s="100">
        <v>45245</v>
      </c>
      <c r="AB374" s="100">
        <v>45280</v>
      </c>
      <c r="AC374" s="65" t="s">
        <v>94</v>
      </c>
      <c r="AD374" s="65" t="s">
        <v>91</v>
      </c>
      <c r="AE374" s="98" t="s">
        <v>98</v>
      </c>
      <c r="AF374" s="111" t="str">
        <f t="shared" si="49"/>
        <v>C</v>
      </c>
      <c r="AG374" s="112">
        <f t="shared" si="42"/>
        <v>1</v>
      </c>
      <c r="AH374" s="113" t="s">
        <v>1018</v>
      </c>
      <c r="AI374" s="112">
        <v>1</v>
      </c>
      <c r="AJ374" s="113" t="s">
        <v>1019</v>
      </c>
      <c r="AK374" s="114"/>
      <c r="AL374" s="115"/>
      <c r="AM374" s="115"/>
      <c r="AN374" s="22">
        <f t="shared" si="43"/>
        <v>1</v>
      </c>
      <c r="AO374" s="22">
        <f t="shared" si="46"/>
        <v>0</v>
      </c>
      <c r="AP374" s="22">
        <f t="shared" si="47"/>
        <v>1</v>
      </c>
      <c r="AQ374" s="22">
        <f t="shared" si="44"/>
        <v>0</v>
      </c>
      <c r="AR374" s="22">
        <f t="shared" si="48"/>
        <v>1</v>
      </c>
      <c r="AS374" s="21">
        <f t="shared" si="45"/>
        <v>0</v>
      </c>
    </row>
    <row r="375" spans="1:45" ht="46.5" customHeight="1" x14ac:dyDescent="0.25">
      <c r="A375" s="63">
        <v>369</v>
      </c>
      <c r="B375" s="64">
        <v>1831</v>
      </c>
      <c r="C375" s="74"/>
      <c r="D375" s="74"/>
      <c r="E375" s="73" t="s">
        <v>1529</v>
      </c>
      <c r="F375" s="72"/>
      <c r="G375" s="65" t="s">
        <v>101</v>
      </c>
      <c r="H375" s="65"/>
      <c r="I375" s="65" t="s">
        <v>56</v>
      </c>
      <c r="J375" s="75" t="s">
        <v>876</v>
      </c>
      <c r="K375" s="68" t="s">
        <v>59</v>
      </c>
      <c r="L375" s="73" t="s">
        <v>124</v>
      </c>
      <c r="M375" s="73"/>
      <c r="N375" s="73"/>
      <c r="O375" s="73"/>
      <c r="P375" s="66">
        <v>45204</v>
      </c>
      <c r="Q375" s="73"/>
      <c r="R375" s="76"/>
      <c r="S375" s="76"/>
      <c r="T375" s="73"/>
      <c r="U375" s="74"/>
      <c r="V375" s="70"/>
      <c r="W375" s="70" t="s">
        <v>249</v>
      </c>
      <c r="X375" s="70"/>
      <c r="Y375" s="70"/>
      <c r="Z375" s="65"/>
      <c r="AA375" s="100"/>
      <c r="AB375" s="100"/>
      <c r="AC375" s="65"/>
      <c r="AD375" s="65" t="s">
        <v>43</v>
      </c>
      <c r="AE375" s="99" t="s">
        <v>97</v>
      </c>
      <c r="AF375" s="111" t="str">
        <f t="shared" si="49"/>
        <v>A</v>
      </c>
      <c r="AG375" s="112">
        <f t="shared" si="42"/>
        <v>0</v>
      </c>
      <c r="AH375" s="113" t="s">
        <v>1322</v>
      </c>
      <c r="AI375" s="112">
        <v>0</v>
      </c>
      <c r="AJ375" s="113" t="s">
        <v>1322</v>
      </c>
      <c r="AK375" s="114">
        <v>45313</v>
      </c>
      <c r="AL375" s="115" t="s">
        <v>855</v>
      </c>
      <c r="AM375" s="115"/>
      <c r="AN375" s="22">
        <f t="shared" si="43"/>
        <v>0</v>
      </c>
      <c r="AO375" s="22">
        <f t="shared" si="46"/>
        <v>1</v>
      </c>
      <c r="AP375" s="22">
        <f t="shared" si="47"/>
        <v>0</v>
      </c>
      <c r="AQ375" s="22">
        <f t="shared" si="44"/>
        <v>0</v>
      </c>
      <c r="AR375" s="22">
        <f t="shared" si="48"/>
        <v>0</v>
      </c>
      <c r="AS375" s="21">
        <f t="shared" si="45"/>
        <v>1</v>
      </c>
    </row>
    <row r="376" spans="1:45" ht="46.5" customHeight="1" x14ac:dyDescent="0.25">
      <c r="A376" s="71">
        <v>370</v>
      </c>
      <c r="B376" s="64">
        <v>1832</v>
      </c>
      <c r="C376" s="74"/>
      <c r="D376" s="74"/>
      <c r="E376" s="73" t="s">
        <v>1530</v>
      </c>
      <c r="F376" s="72"/>
      <c r="G376" s="65" t="s">
        <v>101</v>
      </c>
      <c r="H376" s="65"/>
      <c r="I376" s="73" t="s">
        <v>70</v>
      </c>
      <c r="J376" s="75" t="s">
        <v>877</v>
      </c>
      <c r="K376" s="68" t="s">
        <v>37</v>
      </c>
      <c r="L376" s="73" t="s">
        <v>92</v>
      </c>
      <c r="M376" s="73"/>
      <c r="N376" s="73"/>
      <c r="O376" s="73"/>
      <c r="P376" s="66">
        <v>45209</v>
      </c>
      <c r="Q376" s="73"/>
      <c r="R376" s="76"/>
      <c r="S376" s="76"/>
      <c r="T376" s="73"/>
      <c r="U376" s="74"/>
      <c r="V376" s="70"/>
      <c r="W376" s="70" t="s">
        <v>249</v>
      </c>
      <c r="X376" s="70"/>
      <c r="Y376" s="70"/>
      <c r="Z376" s="65"/>
      <c r="AA376" s="100"/>
      <c r="AB376" s="100"/>
      <c r="AC376" s="65"/>
      <c r="AD376" s="65" t="s">
        <v>43</v>
      </c>
      <c r="AE376" s="99" t="s">
        <v>97</v>
      </c>
      <c r="AF376" s="111" t="str">
        <f t="shared" si="49"/>
        <v>A</v>
      </c>
      <c r="AG376" s="112">
        <f t="shared" si="42"/>
        <v>0</v>
      </c>
      <c r="AH376" s="113" t="s">
        <v>1323</v>
      </c>
      <c r="AI376" s="112">
        <v>0</v>
      </c>
      <c r="AJ376" s="113" t="s">
        <v>1323</v>
      </c>
      <c r="AK376" s="114">
        <v>45313</v>
      </c>
      <c r="AL376" s="115" t="s">
        <v>855</v>
      </c>
      <c r="AM376" s="115"/>
      <c r="AN376" s="22">
        <f t="shared" si="43"/>
        <v>0</v>
      </c>
      <c r="AO376" s="22">
        <f t="shared" si="46"/>
        <v>1</v>
      </c>
      <c r="AP376" s="22">
        <f t="shared" si="47"/>
        <v>0</v>
      </c>
      <c r="AQ376" s="22">
        <f t="shared" si="44"/>
        <v>0</v>
      </c>
      <c r="AR376" s="22">
        <f t="shared" si="48"/>
        <v>0</v>
      </c>
      <c r="AS376" s="21">
        <f t="shared" si="45"/>
        <v>1</v>
      </c>
    </row>
    <row r="377" spans="1:45" ht="46.5" customHeight="1" x14ac:dyDescent="0.25">
      <c r="A377" s="63">
        <v>371</v>
      </c>
      <c r="B377" s="64">
        <v>1835</v>
      </c>
      <c r="C377" s="74"/>
      <c r="D377" s="74"/>
      <c r="E377" s="73" t="s">
        <v>1525</v>
      </c>
      <c r="F377" s="72"/>
      <c r="G377" s="65" t="s">
        <v>101</v>
      </c>
      <c r="H377" s="65"/>
      <c r="I377" s="65" t="s">
        <v>168</v>
      </c>
      <c r="J377" s="75" t="s">
        <v>878</v>
      </c>
      <c r="K377" s="68" t="s">
        <v>37</v>
      </c>
      <c r="L377" s="73" t="s">
        <v>125</v>
      </c>
      <c r="M377" s="73"/>
      <c r="N377" s="73"/>
      <c r="O377" s="73"/>
      <c r="P377" s="66">
        <v>45239</v>
      </c>
      <c r="Q377" s="73"/>
      <c r="R377" s="76"/>
      <c r="S377" s="76"/>
      <c r="T377" s="73"/>
      <c r="U377" s="74"/>
      <c r="V377" s="70"/>
      <c r="W377" s="70" t="s">
        <v>249</v>
      </c>
      <c r="X377" s="70"/>
      <c r="Y377" s="70"/>
      <c r="Z377" s="65"/>
      <c r="AA377" s="100"/>
      <c r="AB377" s="100"/>
      <c r="AC377" s="65"/>
      <c r="AD377" s="65" t="s">
        <v>55</v>
      </c>
      <c r="AE377" s="99" t="s">
        <v>98</v>
      </c>
      <c r="AF377" s="111" t="str">
        <f t="shared" si="49"/>
        <v>A</v>
      </c>
      <c r="AG377" s="112">
        <f t="shared" si="42"/>
        <v>0</v>
      </c>
      <c r="AH377" s="113" t="s">
        <v>1020</v>
      </c>
      <c r="AI377" s="112">
        <v>0</v>
      </c>
      <c r="AJ377" s="113" t="s">
        <v>1270</v>
      </c>
      <c r="AK377" s="114"/>
      <c r="AL377" s="115"/>
      <c r="AM377" s="115"/>
      <c r="AN377" s="22">
        <f t="shared" si="43"/>
        <v>0</v>
      </c>
      <c r="AO377" s="22">
        <f t="shared" si="46"/>
        <v>1</v>
      </c>
      <c r="AP377" s="22">
        <f t="shared" si="47"/>
        <v>0</v>
      </c>
      <c r="AQ377" s="22">
        <f t="shared" si="44"/>
        <v>0</v>
      </c>
      <c r="AR377" s="22">
        <f t="shared" si="48"/>
        <v>0</v>
      </c>
      <c r="AS377" s="21">
        <f t="shared" si="45"/>
        <v>1</v>
      </c>
    </row>
    <row r="378" spans="1:45" ht="46.5" customHeight="1" x14ac:dyDescent="0.25">
      <c r="A378" s="71">
        <v>372</v>
      </c>
      <c r="B378" s="64">
        <v>1838</v>
      </c>
      <c r="C378" s="74"/>
      <c r="D378" s="74"/>
      <c r="E378" s="73" t="s">
        <v>1531</v>
      </c>
      <c r="F378" s="72"/>
      <c r="G378" s="65" t="s">
        <v>101</v>
      </c>
      <c r="H378" s="65"/>
      <c r="I378" s="78" t="s">
        <v>42</v>
      </c>
      <c r="J378" s="75" t="s">
        <v>879</v>
      </c>
      <c r="K378" s="68"/>
      <c r="L378" s="73" t="s">
        <v>125</v>
      </c>
      <c r="M378" s="73"/>
      <c r="N378" s="73"/>
      <c r="O378" s="73"/>
      <c r="P378" s="66">
        <v>45274</v>
      </c>
      <c r="Q378" s="73"/>
      <c r="R378" s="76"/>
      <c r="S378" s="76"/>
      <c r="T378" s="73"/>
      <c r="U378" s="74"/>
      <c r="V378" s="70"/>
      <c r="W378" s="70" t="s">
        <v>249</v>
      </c>
      <c r="X378" s="70"/>
      <c r="Y378" s="70"/>
      <c r="Z378" s="65"/>
      <c r="AA378" s="100"/>
      <c r="AB378" s="100"/>
      <c r="AC378" s="65"/>
      <c r="AD378" s="65"/>
      <c r="AE378" s="99" t="s">
        <v>156</v>
      </c>
      <c r="AF378" s="111" t="str">
        <f t="shared" si="49"/>
        <v>A</v>
      </c>
      <c r="AG378" s="112">
        <f t="shared" si="42"/>
        <v>0</v>
      </c>
      <c r="AH378" s="113" t="s">
        <v>1170</v>
      </c>
      <c r="AI378" s="112">
        <v>0</v>
      </c>
      <c r="AJ378" s="113" t="s">
        <v>1170</v>
      </c>
      <c r="AK378" s="114"/>
      <c r="AL378" s="115"/>
      <c r="AM378" s="115"/>
      <c r="AN378" s="22">
        <f t="shared" si="43"/>
        <v>0</v>
      </c>
      <c r="AO378" s="22">
        <f t="shared" si="46"/>
        <v>1</v>
      </c>
      <c r="AP378" s="22">
        <f t="shared" si="47"/>
        <v>0</v>
      </c>
      <c r="AQ378" s="22">
        <f t="shared" si="44"/>
        <v>0</v>
      </c>
      <c r="AR378" s="22">
        <f t="shared" si="48"/>
        <v>0</v>
      </c>
      <c r="AS378" s="21">
        <f t="shared" si="45"/>
        <v>1</v>
      </c>
    </row>
    <row r="379" spans="1:45" ht="46.5" customHeight="1" x14ac:dyDescent="0.25">
      <c r="A379" s="63">
        <v>373</v>
      </c>
      <c r="B379" s="64">
        <v>1839</v>
      </c>
      <c r="C379" s="74"/>
      <c r="D379" s="74"/>
      <c r="E379" s="73" t="s">
        <v>1531</v>
      </c>
      <c r="F379" s="72"/>
      <c r="G379" s="65" t="s">
        <v>101</v>
      </c>
      <c r="H379" s="65"/>
      <c r="I379" s="78" t="s">
        <v>42</v>
      </c>
      <c r="J379" s="75" t="s">
        <v>880</v>
      </c>
      <c r="K379" s="68"/>
      <c r="L379" s="73" t="s">
        <v>125</v>
      </c>
      <c r="M379" s="73"/>
      <c r="N379" s="73"/>
      <c r="O379" s="73"/>
      <c r="P379" s="66">
        <v>45274</v>
      </c>
      <c r="Q379" s="73"/>
      <c r="R379" s="76"/>
      <c r="S379" s="76"/>
      <c r="T379" s="73"/>
      <c r="U379" s="74"/>
      <c r="V379" s="70"/>
      <c r="W379" s="70" t="s">
        <v>249</v>
      </c>
      <c r="X379" s="70"/>
      <c r="Y379" s="70"/>
      <c r="Z379" s="65"/>
      <c r="AA379" s="100"/>
      <c r="AB379" s="100"/>
      <c r="AC379" s="65"/>
      <c r="AD379" s="65"/>
      <c r="AE379" s="99" t="s">
        <v>156</v>
      </c>
      <c r="AF379" s="111" t="str">
        <f t="shared" si="49"/>
        <v>A</v>
      </c>
      <c r="AG379" s="112">
        <f t="shared" si="42"/>
        <v>0</v>
      </c>
      <c r="AH379" s="113" t="s">
        <v>1170</v>
      </c>
      <c r="AI379" s="112">
        <v>0</v>
      </c>
      <c r="AJ379" s="113" t="s">
        <v>1170</v>
      </c>
      <c r="AK379" s="114"/>
      <c r="AL379" s="115"/>
      <c r="AM379" s="115"/>
      <c r="AN379" s="22">
        <f t="shared" si="43"/>
        <v>0</v>
      </c>
      <c r="AO379" s="22">
        <f t="shared" si="46"/>
        <v>1</v>
      </c>
      <c r="AP379" s="22">
        <f t="shared" si="47"/>
        <v>0</v>
      </c>
      <c r="AQ379" s="22">
        <f t="shared" si="44"/>
        <v>0</v>
      </c>
      <c r="AR379" s="22">
        <f t="shared" si="48"/>
        <v>0</v>
      </c>
      <c r="AS379" s="21">
        <f t="shared" si="45"/>
        <v>1</v>
      </c>
    </row>
    <row r="380" spans="1:45" ht="46.5" customHeight="1" x14ac:dyDescent="0.25">
      <c r="A380" s="71">
        <v>374</v>
      </c>
      <c r="B380" s="64">
        <v>1840</v>
      </c>
      <c r="C380" s="74"/>
      <c r="D380" s="74"/>
      <c r="E380" s="73" t="s">
        <v>1532</v>
      </c>
      <c r="F380" s="72"/>
      <c r="G380" s="65" t="s">
        <v>101</v>
      </c>
      <c r="H380" s="65"/>
      <c r="I380" s="73" t="s">
        <v>36</v>
      </c>
      <c r="J380" s="75" t="s">
        <v>881</v>
      </c>
      <c r="K380" s="68"/>
      <c r="L380" s="73" t="s">
        <v>125</v>
      </c>
      <c r="M380" s="73"/>
      <c r="N380" s="73"/>
      <c r="O380" s="73"/>
      <c r="P380" s="66">
        <v>45286</v>
      </c>
      <c r="Q380" s="73"/>
      <c r="R380" s="76"/>
      <c r="S380" s="76"/>
      <c r="T380" s="73"/>
      <c r="U380" s="74"/>
      <c r="V380" s="70"/>
      <c r="W380" s="70" t="s">
        <v>249</v>
      </c>
      <c r="X380" s="70"/>
      <c r="Y380" s="70"/>
      <c r="Z380" s="65"/>
      <c r="AA380" s="100"/>
      <c r="AB380" s="100"/>
      <c r="AC380" s="65" t="s">
        <v>936</v>
      </c>
      <c r="AD380" s="65" t="s">
        <v>38</v>
      </c>
      <c r="AE380" s="99" t="s">
        <v>98</v>
      </c>
      <c r="AF380" s="111" t="str">
        <f t="shared" si="49"/>
        <v>A</v>
      </c>
      <c r="AG380" s="112">
        <f t="shared" si="42"/>
        <v>0</v>
      </c>
      <c r="AH380" s="127" t="s">
        <v>1022</v>
      </c>
      <c r="AI380" s="119">
        <v>0</v>
      </c>
      <c r="AJ380" s="127" t="s">
        <v>1021</v>
      </c>
      <c r="AK380" s="114"/>
      <c r="AL380" s="115"/>
      <c r="AM380" s="115"/>
      <c r="AN380" s="22">
        <f t="shared" si="43"/>
        <v>0</v>
      </c>
      <c r="AO380" s="22">
        <f t="shared" si="46"/>
        <v>1</v>
      </c>
      <c r="AP380" s="22">
        <f t="shared" si="47"/>
        <v>0</v>
      </c>
      <c r="AQ380" s="22">
        <f t="shared" si="44"/>
        <v>0</v>
      </c>
      <c r="AR380" s="22">
        <f t="shared" si="48"/>
        <v>0</v>
      </c>
      <c r="AS380" s="21">
        <f t="shared" si="45"/>
        <v>1</v>
      </c>
    </row>
    <row r="381" spans="1:45" ht="46.5" customHeight="1" x14ac:dyDescent="0.25">
      <c r="A381" s="63">
        <v>375</v>
      </c>
      <c r="B381" s="64">
        <v>1841</v>
      </c>
      <c r="C381" s="74"/>
      <c r="D381" s="74"/>
      <c r="E381" s="73" t="s">
        <v>1532</v>
      </c>
      <c r="F381" s="72"/>
      <c r="G381" s="65" t="s">
        <v>101</v>
      </c>
      <c r="H381" s="65"/>
      <c r="I381" s="65" t="s">
        <v>48</v>
      </c>
      <c r="J381" s="75" t="s">
        <v>882</v>
      </c>
      <c r="K381" s="68"/>
      <c r="L381" s="73" t="s">
        <v>125</v>
      </c>
      <c r="M381" s="73"/>
      <c r="N381" s="73"/>
      <c r="O381" s="73"/>
      <c r="P381" s="66">
        <v>45286</v>
      </c>
      <c r="Q381" s="73"/>
      <c r="R381" s="76"/>
      <c r="S381" s="76"/>
      <c r="T381" s="73"/>
      <c r="U381" s="74"/>
      <c r="V381" s="70"/>
      <c r="W381" s="70" t="s">
        <v>249</v>
      </c>
      <c r="X381" s="70"/>
      <c r="Y381" s="70"/>
      <c r="Z381" s="65"/>
      <c r="AA381" s="100"/>
      <c r="AB381" s="100"/>
      <c r="AC381" s="65" t="s">
        <v>937</v>
      </c>
      <c r="AD381" s="65" t="s">
        <v>54</v>
      </c>
      <c r="AE381" s="99" t="s">
        <v>111</v>
      </c>
      <c r="AF381" s="111" t="str">
        <f t="shared" si="49"/>
        <v>A</v>
      </c>
      <c r="AG381" s="112">
        <f t="shared" si="42"/>
        <v>0</v>
      </c>
      <c r="AH381" s="113" t="s">
        <v>1170</v>
      </c>
      <c r="AI381" s="112">
        <v>0</v>
      </c>
      <c r="AJ381" s="113" t="s">
        <v>1170</v>
      </c>
      <c r="AK381" s="114">
        <v>45309</v>
      </c>
      <c r="AL381" s="115"/>
      <c r="AM381" s="115"/>
      <c r="AN381" s="22">
        <f t="shared" si="43"/>
        <v>0</v>
      </c>
      <c r="AO381" s="22">
        <f t="shared" si="46"/>
        <v>1</v>
      </c>
      <c r="AP381" s="22">
        <f t="shared" si="47"/>
        <v>0</v>
      </c>
      <c r="AQ381" s="22">
        <f t="shared" si="44"/>
        <v>0</v>
      </c>
      <c r="AR381" s="22">
        <f t="shared" si="48"/>
        <v>0</v>
      </c>
      <c r="AS381" s="21">
        <f t="shared" si="45"/>
        <v>1</v>
      </c>
    </row>
    <row r="382" spans="1:45" ht="46.5" customHeight="1" x14ac:dyDescent="0.25">
      <c r="A382" s="71">
        <v>376</v>
      </c>
      <c r="B382" s="64">
        <v>1842</v>
      </c>
      <c r="C382" s="74"/>
      <c r="D382" s="74"/>
      <c r="E382" s="73"/>
      <c r="F382" s="72"/>
      <c r="G382" s="65" t="s">
        <v>101</v>
      </c>
      <c r="H382" s="65"/>
      <c r="I382" s="79" t="s">
        <v>47</v>
      </c>
      <c r="J382" s="75" t="s">
        <v>883</v>
      </c>
      <c r="K382" s="68"/>
      <c r="L382" s="73" t="s">
        <v>125</v>
      </c>
      <c r="M382" s="73"/>
      <c r="N382" s="73"/>
      <c r="O382" s="73"/>
      <c r="P382" s="66">
        <v>45287</v>
      </c>
      <c r="Q382" s="73"/>
      <c r="R382" s="76"/>
      <c r="S382" s="76"/>
      <c r="T382" s="73"/>
      <c r="U382" s="74"/>
      <c r="V382" s="70"/>
      <c r="W382" s="70" t="s">
        <v>249</v>
      </c>
      <c r="X382" s="70"/>
      <c r="Y382" s="70"/>
      <c r="Z382" s="65"/>
      <c r="AA382" s="100"/>
      <c r="AB382" s="100"/>
      <c r="AC382" s="65" t="s">
        <v>938</v>
      </c>
      <c r="AD382" s="65" t="s">
        <v>72</v>
      </c>
      <c r="AE382" s="99" t="s">
        <v>98</v>
      </c>
      <c r="AF382" s="111" t="str">
        <f t="shared" si="49"/>
        <v>A</v>
      </c>
      <c r="AG382" s="112">
        <f t="shared" si="42"/>
        <v>0</v>
      </c>
      <c r="AH382" s="127" t="s">
        <v>1022</v>
      </c>
      <c r="AI382" s="119">
        <v>0</v>
      </c>
      <c r="AJ382" s="127" t="s">
        <v>1021</v>
      </c>
      <c r="AK382" s="114"/>
      <c r="AL382" s="115"/>
      <c r="AM382" s="115"/>
      <c r="AN382" s="22">
        <f t="shared" si="43"/>
        <v>0</v>
      </c>
      <c r="AO382" s="22">
        <f t="shared" si="46"/>
        <v>1</v>
      </c>
      <c r="AP382" s="22">
        <f t="shared" si="47"/>
        <v>0</v>
      </c>
      <c r="AQ382" s="22">
        <f t="shared" si="44"/>
        <v>0</v>
      </c>
      <c r="AR382" s="22">
        <f t="shared" si="48"/>
        <v>0</v>
      </c>
      <c r="AS382" s="21">
        <f t="shared" si="45"/>
        <v>1</v>
      </c>
    </row>
    <row r="384" spans="1:45" x14ac:dyDescent="0.25">
      <c r="AN384" s="4">
        <f t="shared" ref="AN384:AS384" si="50">SUM(AN5:AN382)</f>
        <v>83</v>
      </c>
      <c r="AO384" s="4">
        <f t="shared" si="50"/>
        <v>284</v>
      </c>
      <c r="AP384" s="4">
        <f t="shared" si="50"/>
        <v>94</v>
      </c>
      <c r="AQ384" s="4">
        <f t="shared" si="50"/>
        <v>10</v>
      </c>
      <c r="AR384" s="4">
        <f t="shared" si="50"/>
        <v>104</v>
      </c>
      <c r="AS384" s="4">
        <f t="shared" si="50"/>
        <v>35</v>
      </c>
    </row>
  </sheetData>
  <sheetProtection algorithmName="SHA-512" hashValue="L0pnlcfvua+4QQz5ivqisJ53vEEKJSnFNZpIe7EXVCpldDe1T1wDZYysPoktpDvKpC6Bzac21lHcRS0lr4oDBw==" saltValue="l/8dATOVQeF17ZTwLzus3w==" spinCount="100000" sheet="1" insertColumns="0" insertRows="0" insertHyperlinks="0" deleteColumns="0" deleteRows="0" sort="0" pivotTables="0"/>
  <autoFilter ref="B4:AS384" xr:uid="{00000000-0001-0000-0000-000000000000}"/>
  <mergeCells count="3">
    <mergeCell ref="AE3:AJ3"/>
    <mergeCell ref="C2:P2"/>
    <mergeCell ref="Q2:AD2"/>
  </mergeCells>
  <phoneticPr fontId="14" type="noConversion"/>
  <dataValidations xWindow="319" yWindow="385" count="3">
    <dataValidation type="textLength" operator="lessThan" allowBlank="1" showInputMessage="1" showErrorMessage="1" promptTitle="Tamaño de caracter" prompt="maximo 390 caracteres" sqref="AH4" xr:uid="{00000000-0002-0000-0000-000002000000}">
      <formula1>390</formula1>
    </dataValidation>
    <dataValidation type="textLength" operator="lessThan" allowBlank="1" showInputMessage="1" showErrorMessage="1" errorTitle="Maximo 390 Caracteres." promptTitle="Tamaño del texto " prompt="Maximo 390 Caracteres._x000a_" sqref="AJ4:AM4" xr:uid="{00000000-0002-0000-0000-000003000000}">
      <formula1>390</formula1>
    </dataValidation>
    <dataValidation type="list" allowBlank="1" showInputMessage="1" showErrorMessage="1" sqref="K163:K377 L9:L29 L32:L36 K5:K58 K88:K141 K142:L162" xr:uid="{00000000-0002-0000-0000-000005000000}">
      <formula1>"Autoevaluación,  Mecanismos de Evaluación Independiente –Interna, Mecanismos de Evaluación Externa"</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Distribuccion</vt:lpstr>
      <vt:lpstr>Informe</vt:lpstr>
      <vt:lpstr>DIC DE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Monica Alexandra Gonzalez Moreno</cp:lastModifiedBy>
  <cp:lastPrinted>2023-07-21T18:32:55Z</cp:lastPrinted>
  <dcterms:created xsi:type="dcterms:W3CDTF">2019-08-30T16:45:35Z</dcterms:created>
  <dcterms:modified xsi:type="dcterms:W3CDTF">2024-02-05T16:57:05Z</dcterms:modified>
</cp:coreProperties>
</file>