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hidePivotFieldList="1" defaultThemeVersion="166925"/>
  <mc:AlternateContent xmlns:mc="http://schemas.openxmlformats.org/markup-compatibility/2006">
    <mc:Choice Requires="x15">
      <x15ac:absPath xmlns:x15ac="http://schemas.microsoft.com/office/spreadsheetml/2010/11/ac" url="D:\Contrato 2023\Noviembre\Transparencia\"/>
    </mc:Choice>
  </mc:AlternateContent>
  <xr:revisionPtr revIDLastSave="0" documentId="8_{A65EA69B-3DE6-4C5D-BE12-25DED1D238FC}" xr6:coauthVersionLast="47" xr6:coauthVersionMax="47" xr10:uidLastSave="{00000000-0000-0000-0000-000000000000}"/>
  <bookViews>
    <workbookView xWindow="-120" yWindow="-120" windowWidth="20730" windowHeight="11160" tabRatio="786" xr2:uid="{00000000-000D-0000-FFFF-FFFF00000000}"/>
  </bookViews>
  <sheets>
    <sheet name="SEPT DE 2023" sheetId="1" r:id="rId1"/>
    <sheet name="Informe" sheetId="10" r:id="rId2"/>
  </sheets>
  <definedNames>
    <definedName name="_xlnm._FilterDatabase" localSheetId="1" hidden="1">Informe!$B$2:$J$39</definedName>
    <definedName name="_xlnm._FilterDatabase" localSheetId="0" hidden="1">'SEPT DE 2023'!$B$4:$AP$420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20" i="1" l="1"/>
  <c r="AP419" i="1"/>
  <c r="AP418" i="1"/>
  <c r="AP417" i="1"/>
  <c r="AP416" i="1"/>
  <c r="AP415" i="1"/>
  <c r="AP414" i="1"/>
  <c r="AP413" i="1"/>
  <c r="AP412" i="1"/>
  <c r="AP411" i="1"/>
  <c r="AP410" i="1"/>
  <c r="AP409" i="1"/>
  <c r="AP408" i="1"/>
  <c r="AP407" i="1"/>
  <c r="AP406" i="1"/>
  <c r="AP405" i="1"/>
  <c r="AP404" i="1"/>
  <c r="AP403" i="1"/>
  <c r="AP402" i="1"/>
  <c r="AP401" i="1"/>
  <c r="AP400" i="1"/>
  <c r="AP399" i="1"/>
  <c r="AP398" i="1"/>
  <c r="AP397" i="1"/>
  <c r="AP396" i="1"/>
  <c r="AP395" i="1"/>
  <c r="AP394" i="1"/>
  <c r="AP393" i="1"/>
  <c r="AP392" i="1"/>
  <c r="AP391" i="1"/>
  <c r="AP390" i="1"/>
  <c r="AP389" i="1"/>
  <c r="AP388" i="1"/>
  <c r="AP387" i="1"/>
  <c r="AP386" i="1"/>
  <c r="AP385" i="1"/>
  <c r="AP384" i="1"/>
  <c r="AP383" i="1"/>
  <c r="AP382" i="1"/>
  <c r="AP381" i="1"/>
  <c r="AP380" i="1"/>
  <c r="AP379" i="1"/>
  <c r="AP378" i="1"/>
  <c r="AP377" i="1"/>
  <c r="AP376" i="1"/>
  <c r="AP375" i="1"/>
  <c r="AP374" i="1"/>
  <c r="AP373" i="1"/>
  <c r="AP372" i="1"/>
  <c r="AP371" i="1"/>
  <c r="AP370" i="1"/>
  <c r="AP369" i="1"/>
  <c r="AP368" i="1"/>
  <c r="AP367" i="1"/>
  <c r="AP366" i="1"/>
  <c r="AP365" i="1"/>
  <c r="AP364" i="1"/>
  <c r="AP363" i="1"/>
  <c r="AP362" i="1"/>
  <c r="AP361" i="1"/>
  <c r="AP360" i="1"/>
  <c r="AP359" i="1"/>
  <c r="AP358" i="1"/>
  <c r="AP357" i="1"/>
  <c r="AP356" i="1"/>
  <c r="AP355" i="1"/>
  <c r="AP354" i="1"/>
  <c r="AP353" i="1"/>
  <c r="AP352" i="1"/>
  <c r="AP351" i="1"/>
  <c r="AP350" i="1"/>
  <c r="AP349" i="1"/>
  <c r="AP348" i="1"/>
  <c r="AP347" i="1"/>
  <c r="AP346" i="1"/>
  <c r="AP345" i="1"/>
  <c r="AP344" i="1"/>
  <c r="AP343" i="1"/>
  <c r="AP342" i="1"/>
  <c r="AP341" i="1"/>
  <c r="AP340" i="1"/>
  <c r="AP339" i="1"/>
  <c r="AP338" i="1"/>
  <c r="AP337" i="1"/>
  <c r="AP336" i="1"/>
  <c r="AP335" i="1"/>
  <c r="AP334" i="1"/>
  <c r="AP333" i="1"/>
  <c r="AP332" i="1"/>
  <c r="AP331" i="1"/>
  <c r="AP330" i="1"/>
  <c r="AP329" i="1"/>
  <c r="AP328" i="1"/>
  <c r="AP327" i="1"/>
  <c r="AP326" i="1"/>
  <c r="AP325" i="1"/>
  <c r="AP324" i="1"/>
  <c r="AP323" i="1"/>
  <c r="AP322" i="1"/>
  <c r="AP321" i="1"/>
  <c r="AP320" i="1"/>
  <c r="AP319" i="1"/>
  <c r="AP318" i="1"/>
  <c r="AP317" i="1"/>
  <c r="AP316" i="1"/>
  <c r="AP315" i="1"/>
  <c r="AP314" i="1"/>
  <c r="AP313" i="1"/>
  <c r="AP312" i="1"/>
  <c r="AP311" i="1"/>
  <c r="AP310" i="1"/>
  <c r="AP309" i="1"/>
  <c r="AP308" i="1"/>
  <c r="AP307" i="1"/>
  <c r="AP306" i="1"/>
  <c r="AP305" i="1"/>
  <c r="AP304" i="1"/>
  <c r="AP303" i="1"/>
  <c r="AP302" i="1"/>
  <c r="AP301" i="1"/>
  <c r="AP300" i="1"/>
  <c r="AP299" i="1"/>
  <c r="AP298" i="1"/>
  <c r="AP297" i="1"/>
  <c r="AP296" i="1"/>
  <c r="AP295" i="1"/>
  <c r="AP294" i="1"/>
  <c r="AP293" i="1"/>
  <c r="AP292" i="1"/>
  <c r="AP291" i="1"/>
  <c r="AP290" i="1"/>
  <c r="AP289" i="1"/>
  <c r="AP288" i="1"/>
  <c r="AP287" i="1"/>
  <c r="AP286" i="1"/>
  <c r="AP285" i="1"/>
  <c r="AP284" i="1"/>
  <c r="AP283" i="1"/>
  <c r="AP282" i="1"/>
  <c r="AP281" i="1"/>
  <c r="AP280" i="1"/>
  <c r="AP279" i="1"/>
  <c r="AP278" i="1"/>
  <c r="AP277" i="1"/>
  <c r="AP276" i="1"/>
  <c r="AP275" i="1"/>
  <c r="AP274" i="1"/>
  <c r="AP273" i="1"/>
  <c r="AP272" i="1"/>
  <c r="AP271" i="1"/>
  <c r="AP270" i="1"/>
  <c r="AP269" i="1"/>
  <c r="AP268" i="1"/>
  <c r="AP267" i="1"/>
  <c r="AP266" i="1"/>
  <c r="AP265" i="1"/>
  <c r="AP264" i="1"/>
  <c r="AP263" i="1"/>
  <c r="AP262" i="1"/>
  <c r="AP261" i="1"/>
  <c r="AP260" i="1"/>
  <c r="AP259" i="1"/>
  <c r="AP258" i="1"/>
  <c r="AP257" i="1"/>
  <c r="AP256" i="1"/>
  <c r="AP255" i="1"/>
  <c r="AP254" i="1"/>
  <c r="AP253" i="1"/>
  <c r="AP252" i="1"/>
  <c r="AP251" i="1"/>
  <c r="AP250" i="1"/>
  <c r="AP249" i="1"/>
  <c r="AP248" i="1"/>
  <c r="AP247" i="1"/>
  <c r="AP246" i="1"/>
  <c r="AP245" i="1"/>
  <c r="AP244" i="1"/>
  <c r="AP243" i="1"/>
  <c r="AP242" i="1"/>
  <c r="AP241" i="1"/>
  <c r="AP240" i="1"/>
  <c r="AP239" i="1"/>
  <c r="AP238" i="1"/>
  <c r="AP237" i="1"/>
  <c r="AP236" i="1"/>
  <c r="AP235" i="1"/>
  <c r="AP234" i="1"/>
  <c r="AP233" i="1"/>
  <c r="AP232" i="1"/>
  <c r="AP231" i="1"/>
  <c r="AP230" i="1"/>
  <c r="AP229" i="1"/>
  <c r="AP228" i="1"/>
  <c r="AP227" i="1"/>
  <c r="AP226" i="1"/>
  <c r="AP225" i="1"/>
  <c r="AP224" i="1"/>
  <c r="AP223" i="1"/>
  <c r="AP220" i="1"/>
  <c r="AP219" i="1"/>
  <c r="AP218" i="1"/>
  <c r="AP217" i="1"/>
  <c r="AP216" i="1"/>
  <c r="AP215" i="1"/>
  <c r="AP214" i="1"/>
  <c r="AP213" i="1"/>
  <c r="AP212" i="1"/>
  <c r="AP211" i="1"/>
  <c r="AP210" i="1"/>
  <c r="AP209" i="1"/>
  <c r="AP208" i="1"/>
  <c r="AP207" i="1"/>
  <c r="AP206" i="1"/>
  <c r="AP205" i="1"/>
  <c r="AP203" i="1"/>
  <c r="AP202" i="1"/>
  <c r="AP201" i="1"/>
  <c r="AP200" i="1"/>
  <c r="AP199" i="1"/>
  <c r="AP198" i="1"/>
  <c r="AP197" i="1"/>
  <c r="AP196" i="1"/>
  <c r="AP194" i="1"/>
  <c r="AP192" i="1"/>
  <c r="AP190" i="1"/>
  <c r="AP189" i="1"/>
  <c r="AP188" i="1"/>
  <c r="AP187" i="1"/>
  <c r="AP186" i="1"/>
  <c r="AP185" i="1"/>
  <c r="AP184" i="1"/>
  <c r="AP183" i="1"/>
  <c r="AP182" i="1"/>
  <c r="AP181" i="1"/>
  <c r="AP180" i="1"/>
  <c r="AP179" i="1"/>
  <c r="AP178" i="1"/>
  <c r="AP177" i="1"/>
  <c r="AP176" i="1"/>
  <c r="AP175" i="1"/>
  <c r="AP174" i="1"/>
  <c r="AP173" i="1"/>
  <c r="AP172" i="1"/>
  <c r="AP171" i="1"/>
  <c r="AP170" i="1"/>
  <c r="AP169" i="1"/>
  <c r="AP168" i="1"/>
  <c r="AP167" i="1"/>
  <c r="AP166" i="1"/>
  <c r="AP165" i="1"/>
  <c r="AP164" i="1"/>
  <c r="AP163" i="1"/>
  <c r="AP162" i="1"/>
  <c r="AP161" i="1"/>
  <c r="AP160" i="1"/>
  <c r="AP159" i="1"/>
  <c r="AP158" i="1"/>
  <c r="AP157" i="1"/>
  <c r="AP156" i="1"/>
  <c r="AP155" i="1"/>
  <c r="AP154" i="1"/>
  <c r="AP153" i="1"/>
  <c r="AP152" i="1"/>
  <c r="AP151" i="1"/>
  <c r="AP150" i="1"/>
  <c r="AP149" i="1"/>
  <c r="AP148" i="1"/>
  <c r="AP147" i="1"/>
  <c r="AP146" i="1"/>
  <c r="AP145" i="1"/>
  <c r="AP144" i="1"/>
  <c r="AP143" i="1"/>
  <c r="AP142" i="1"/>
  <c r="AP141" i="1"/>
  <c r="AP140" i="1"/>
  <c r="AP139" i="1"/>
  <c r="AP138" i="1"/>
  <c r="AP137" i="1"/>
  <c r="AP136" i="1"/>
  <c r="AP135" i="1"/>
  <c r="AP134" i="1"/>
  <c r="AP133" i="1"/>
  <c r="AP132" i="1"/>
  <c r="AP131" i="1"/>
  <c r="AP130" i="1"/>
  <c r="AP129" i="1"/>
  <c r="AP128" i="1"/>
  <c r="AP127" i="1"/>
  <c r="AP126" i="1"/>
  <c r="AP125" i="1"/>
  <c r="AP124" i="1"/>
  <c r="AP123" i="1"/>
  <c r="AP122" i="1"/>
  <c r="AP121" i="1"/>
  <c r="AP120" i="1"/>
  <c r="AP119" i="1"/>
  <c r="AP118" i="1"/>
  <c r="AP117" i="1"/>
  <c r="AP116" i="1"/>
  <c r="AP115" i="1"/>
  <c r="AP114" i="1"/>
  <c r="AP113" i="1"/>
  <c r="AP112" i="1"/>
  <c r="AP111" i="1"/>
  <c r="AP110" i="1"/>
  <c r="AP109" i="1"/>
  <c r="AP108" i="1"/>
  <c r="AP107" i="1"/>
  <c r="AP106" i="1"/>
  <c r="AP105" i="1"/>
  <c r="AP104" i="1"/>
  <c r="AP103" i="1"/>
  <c r="AP102" i="1"/>
  <c r="AP101" i="1"/>
  <c r="AP100" i="1"/>
  <c r="AP99" i="1"/>
  <c r="AP98" i="1"/>
  <c r="AP97" i="1"/>
  <c r="AP96" i="1"/>
  <c r="AP95" i="1"/>
  <c r="AP94" i="1"/>
  <c r="AP93" i="1"/>
  <c r="AP92" i="1"/>
  <c r="AP91" i="1"/>
  <c r="AP90" i="1"/>
  <c r="AP89" i="1"/>
  <c r="AP88" i="1"/>
  <c r="AP87" i="1"/>
  <c r="AP86" i="1"/>
  <c r="AP85" i="1"/>
  <c r="AP84" i="1"/>
  <c r="AP83" i="1"/>
  <c r="AP82" i="1"/>
  <c r="AP81" i="1"/>
  <c r="AP80" i="1"/>
  <c r="AP79" i="1"/>
  <c r="AP78" i="1"/>
  <c r="AP77" i="1"/>
  <c r="AP76" i="1"/>
  <c r="AP75" i="1"/>
  <c r="AP74" i="1"/>
  <c r="AP73" i="1"/>
  <c r="AP72" i="1"/>
  <c r="AP71" i="1"/>
  <c r="AP70" i="1"/>
  <c r="AP69" i="1"/>
  <c r="AP68" i="1"/>
  <c r="AP67" i="1"/>
  <c r="AP66" i="1"/>
  <c r="AP65" i="1"/>
  <c r="AP64" i="1"/>
  <c r="AP63" i="1"/>
  <c r="AP62" i="1"/>
  <c r="AP61" i="1"/>
  <c r="AP60" i="1"/>
  <c r="AP59" i="1"/>
  <c r="AP58" i="1"/>
  <c r="AP57" i="1"/>
  <c r="AP56" i="1"/>
  <c r="AP55" i="1"/>
  <c r="AP54" i="1"/>
  <c r="AP53" i="1"/>
  <c r="AP52" i="1"/>
  <c r="AP51" i="1"/>
  <c r="AP50" i="1"/>
  <c r="AP49" i="1"/>
  <c r="AP48" i="1"/>
  <c r="AP47" i="1"/>
  <c r="AP46" i="1"/>
  <c r="AP45" i="1"/>
  <c r="AP44" i="1"/>
  <c r="AP43" i="1"/>
  <c r="AP42" i="1"/>
  <c r="AP41" i="1"/>
  <c r="AP40" i="1"/>
  <c r="AP39" i="1"/>
  <c r="AP38" i="1"/>
  <c r="AP37" i="1"/>
  <c r="AP36" i="1"/>
  <c r="AP35" i="1"/>
  <c r="AP34" i="1"/>
  <c r="AP33" i="1"/>
  <c r="AP32" i="1"/>
  <c r="AP31" i="1"/>
  <c r="AP28" i="1"/>
  <c r="AP27" i="1"/>
  <c r="AP26" i="1"/>
  <c r="AP25" i="1"/>
  <c r="AP24" i="1"/>
  <c r="AP23" i="1"/>
  <c r="AP22" i="1"/>
  <c r="AP21" i="1"/>
  <c r="AP20" i="1"/>
  <c r="AP19" i="1"/>
  <c r="AP18" i="1"/>
  <c r="AP17" i="1"/>
  <c r="AP16" i="1"/>
  <c r="AP15" i="1"/>
  <c r="AP14" i="1"/>
  <c r="AP13" i="1"/>
  <c r="AP12" i="1"/>
  <c r="AP11" i="1"/>
  <c r="AP10" i="1"/>
  <c r="AP9" i="1"/>
  <c r="AP8" i="1"/>
  <c r="AP7" i="1"/>
  <c r="AP6" i="1"/>
  <c r="AP5" i="1"/>
  <c r="AK6" i="1" l="1"/>
  <c r="AK7" i="1"/>
  <c r="AK8" i="1"/>
  <c r="AK9" i="1"/>
  <c r="AK10" i="1"/>
  <c r="AK11" i="1"/>
  <c r="AK12" i="1"/>
  <c r="AK13" i="1"/>
  <c r="AK14" i="1"/>
  <c r="AK15" i="1"/>
  <c r="AK16" i="1"/>
  <c r="AK17" i="1"/>
  <c r="AK18" i="1"/>
  <c r="AK19" i="1"/>
  <c r="AK20" i="1"/>
  <c r="AK21" i="1"/>
  <c r="AK22" i="1"/>
  <c r="AK23" i="1"/>
  <c r="AK24" i="1"/>
  <c r="AK25" i="1"/>
  <c r="AK26" i="1"/>
  <c r="AK27" i="1"/>
  <c r="AK28" i="1"/>
  <c r="AN28" i="1"/>
  <c r="AK29" i="1"/>
  <c r="AN29" i="1"/>
  <c r="AK30" i="1"/>
  <c r="AN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N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N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N151" i="1"/>
  <c r="AK152" i="1"/>
  <c r="AN152" i="1"/>
  <c r="AK153" i="1"/>
  <c r="AN153" i="1"/>
  <c r="AK154" i="1"/>
  <c r="AK155" i="1"/>
  <c r="AK156" i="1"/>
  <c r="AK157" i="1"/>
  <c r="AN157" i="1"/>
  <c r="AK158" i="1"/>
  <c r="AN158" i="1"/>
  <c r="AK159" i="1"/>
  <c r="AN159" i="1"/>
  <c r="AK160" i="1"/>
  <c r="AN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N187" i="1"/>
  <c r="AK188" i="1"/>
  <c r="AN188" i="1"/>
  <c r="AK189" i="1"/>
  <c r="AN189" i="1"/>
  <c r="AK190" i="1"/>
  <c r="AN190" i="1"/>
  <c r="AK191" i="1"/>
  <c r="AN191" i="1"/>
  <c r="AK192" i="1"/>
  <c r="AN192" i="1"/>
  <c r="AK193" i="1"/>
  <c r="AN193" i="1"/>
  <c r="AK194" i="1"/>
  <c r="AN194" i="1"/>
  <c r="AK195" i="1"/>
  <c r="AN195" i="1"/>
  <c r="AK196" i="1"/>
  <c r="AK197" i="1"/>
  <c r="AK198" i="1"/>
  <c r="AK199" i="1"/>
  <c r="AK200" i="1"/>
  <c r="AK201" i="1"/>
  <c r="AK202" i="1"/>
  <c r="AK203" i="1"/>
  <c r="AN203" i="1"/>
  <c r="AK204" i="1"/>
  <c r="AN204" i="1"/>
  <c r="AK205" i="1"/>
  <c r="AN205" i="1"/>
  <c r="AK206" i="1"/>
  <c r="AN206" i="1"/>
  <c r="AK207" i="1"/>
  <c r="AN207" i="1"/>
  <c r="AK208" i="1"/>
  <c r="AN208" i="1"/>
  <c r="AK209" i="1"/>
  <c r="AN209" i="1"/>
  <c r="AK210" i="1"/>
  <c r="AN210" i="1"/>
  <c r="AK211" i="1"/>
  <c r="AK212" i="1"/>
  <c r="AK213" i="1"/>
  <c r="AK214" i="1"/>
  <c r="AK215" i="1"/>
  <c r="AK216" i="1"/>
  <c r="AN216" i="1"/>
  <c r="AK217" i="1"/>
  <c r="AN217" i="1"/>
  <c r="AK218" i="1"/>
  <c r="AN218" i="1"/>
  <c r="AK219" i="1"/>
  <c r="AN219" i="1"/>
  <c r="AK220" i="1"/>
  <c r="AN220" i="1"/>
  <c r="AK221" i="1"/>
  <c r="AN221" i="1"/>
  <c r="AK222" i="1"/>
  <c r="AN222" i="1"/>
  <c r="AK223" i="1"/>
  <c r="AN223" i="1"/>
  <c r="AK224" i="1"/>
  <c r="AN224" i="1"/>
  <c r="AK225" i="1"/>
  <c r="AN225" i="1"/>
  <c r="AK226" i="1"/>
  <c r="AN226" i="1"/>
  <c r="AK227" i="1"/>
  <c r="AN227" i="1"/>
  <c r="AK228" i="1"/>
  <c r="AN228" i="1"/>
  <c r="AK229" i="1"/>
  <c r="AN229" i="1"/>
  <c r="AK230" i="1"/>
  <c r="AN230" i="1"/>
  <c r="AK231" i="1"/>
  <c r="AN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N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N411" i="1"/>
  <c r="AK412" i="1"/>
  <c r="AN412" i="1"/>
  <c r="AK413" i="1"/>
  <c r="AN413" i="1"/>
  <c r="AK414" i="1"/>
  <c r="AN414" i="1"/>
  <c r="AK415" i="1"/>
  <c r="AN415" i="1"/>
  <c r="AK416" i="1"/>
  <c r="AN416" i="1"/>
  <c r="AK417" i="1"/>
  <c r="AN417" i="1"/>
  <c r="AK418" i="1"/>
  <c r="AN418" i="1"/>
  <c r="AK419" i="1"/>
  <c r="AN419" i="1"/>
  <c r="AK420" i="1"/>
  <c r="AN420" i="1"/>
  <c r="AG171" i="1"/>
  <c r="AG172" i="1"/>
  <c r="C39" i="10" l="1" a="1"/>
  <c r="C39" i="10" s="1"/>
  <c r="C38" i="10" a="1"/>
  <c r="C38" i="10" s="1"/>
  <c r="C37" i="10" a="1"/>
  <c r="C37" i="10" s="1"/>
  <c r="C36" i="10" a="1"/>
  <c r="C36" i="10" s="1"/>
  <c r="C35" i="10" a="1"/>
  <c r="C35" i="10" s="1"/>
  <c r="C34" i="10" a="1"/>
  <c r="C34" i="10" s="1"/>
  <c r="C33" i="10" a="1"/>
  <c r="C33" i="10" s="1"/>
  <c r="C32" i="10" a="1"/>
  <c r="C32" i="10" s="1"/>
  <c r="C31" i="10" a="1"/>
  <c r="C31" i="10" s="1"/>
  <c r="C30" i="10" a="1"/>
  <c r="C30" i="10" s="1"/>
  <c r="C29" i="10" a="1"/>
  <c r="C29" i="10" s="1"/>
  <c r="C28" i="10" a="1"/>
  <c r="C28" i="10" s="1"/>
  <c r="C27" i="10" a="1"/>
  <c r="C27" i="10" s="1"/>
  <c r="C26" i="10" a="1"/>
  <c r="C26" i="10" s="1"/>
  <c r="C25" i="10" a="1"/>
  <c r="C25" i="10" s="1"/>
  <c r="C24" i="10" a="1"/>
  <c r="C24" i="10" s="1"/>
  <c r="C23" i="10" a="1"/>
  <c r="C23" i="10" s="1"/>
  <c r="C22" i="10" a="1"/>
  <c r="C22" i="10" s="1"/>
  <c r="C21" i="10" a="1"/>
  <c r="C21" i="10" s="1"/>
  <c r="C20" i="10" a="1"/>
  <c r="C20" i="10" s="1"/>
  <c r="C19" i="10" a="1"/>
  <c r="C19" i="10" s="1"/>
  <c r="C18" i="10" a="1"/>
  <c r="C18" i="10" s="1"/>
  <c r="C17" i="10" a="1"/>
  <c r="C17" i="10" s="1"/>
  <c r="C16" i="10" a="1"/>
  <c r="C16" i="10" s="1"/>
  <c r="C15" i="10" a="1"/>
  <c r="C15" i="10" s="1"/>
  <c r="C14" i="10" a="1"/>
  <c r="C14" i="10" s="1"/>
  <c r="C13" i="10" a="1"/>
  <c r="C13" i="10" s="1"/>
  <c r="C12" i="10" a="1"/>
  <c r="C12" i="10" s="1"/>
  <c r="C11" i="10" a="1"/>
  <c r="C11" i="10" s="1"/>
  <c r="C10" i="10" a="1"/>
  <c r="C10" i="10" s="1"/>
  <c r="C9" i="10" a="1"/>
  <c r="C9" i="10" s="1"/>
  <c r="C8" i="10" a="1"/>
  <c r="C8" i="10" s="1"/>
  <c r="C7" i="10" a="1"/>
  <c r="C7" i="10" s="1"/>
  <c r="C6" i="10" a="1"/>
  <c r="C6" i="10" s="1"/>
  <c r="C5" i="10" a="1"/>
  <c r="C5" i="10" s="1"/>
  <c r="C4" i="10" a="1"/>
  <c r="C4" i="10" s="1"/>
  <c r="AF6" i="1"/>
  <c r="AG6" i="1"/>
  <c r="AF7" i="1"/>
  <c r="AG7" i="1"/>
  <c r="AF8" i="1"/>
  <c r="AG8" i="1"/>
  <c r="AF9" i="1"/>
  <c r="AG9" i="1"/>
  <c r="AF10" i="1"/>
  <c r="AG10" i="1"/>
  <c r="AF11" i="1"/>
  <c r="AG11" i="1"/>
  <c r="AF12" i="1"/>
  <c r="AG12" i="1"/>
  <c r="AF13" i="1"/>
  <c r="AG13" i="1"/>
  <c r="AF14" i="1"/>
  <c r="AG14" i="1"/>
  <c r="AF15" i="1"/>
  <c r="AG15" i="1"/>
  <c r="AF16" i="1"/>
  <c r="AG16" i="1"/>
  <c r="AF17" i="1"/>
  <c r="AG17" i="1"/>
  <c r="AF18" i="1"/>
  <c r="AG18" i="1"/>
  <c r="AF19" i="1"/>
  <c r="AG19" i="1"/>
  <c r="AF20" i="1"/>
  <c r="AG20" i="1"/>
  <c r="AF21" i="1"/>
  <c r="AG21" i="1"/>
  <c r="AF22" i="1"/>
  <c r="AG22" i="1"/>
  <c r="AF23" i="1"/>
  <c r="AG23" i="1"/>
  <c r="AF24" i="1"/>
  <c r="AG24" i="1"/>
  <c r="AF25" i="1"/>
  <c r="AG25" i="1"/>
  <c r="AF26" i="1"/>
  <c r="AG26" i="1"/>
  <c r="AF27" i="1"/>
  <c r="AG27" i="1"/>
  <c r="AF28" i="1"/>
  <c r="AG28" i="1"/>
  <c r="AF29" i="1"/>
  <c r="AG29" i="1"/>
  <c r="AF30" i="1"/>
  <c r="AG30" i="1"/>
  <c r="AF31" i="1"/>
  <c r="AG31" i="1"/>
  <c r="AF32" i="1"/>
  <c r="AG32" i="1"/>
  <c r="AF33" i="1"/>
  <c r="AG33" i="1"/>
  <c r="AF34" i="1"/>
  <c r="AG34" i="1"/>
  <c r="AF35" i="1"/>
  <c r="AG35" i="1"/>
  <c r="AF36" i="1"/>
  <c r="AG36" i="1"/>
  <c r="AF37" i="1"/>
  <c r="AG37" i="1"/>
  <c r="AF38" i="1"/>
  <c r="AG38" i="1"/>
  <c r="AF39" i="1"/>
  <c r="AG39" i="1"/>
  <c r="AF40" i="1"/>
  <c r="AG40" i="1"/>
  <c r="AF41" i="1"/>
  <c r="AG41" i="1"/>
  <c r="AF42" i="1"/>
  <c r="AG42" i="1"/>
  <c r="AF43" i="1"/>
  <c r="AG43" i="1"/>
  <c r="AF44" i="1"/>
  <c r="AG44" i="1"/>
  <c r="AF45" i="1"/>
  <c r="AG45" i="1"/>
  <c r="AF46" i="1"/>
  <c r="AG46" i="1"/>
  <c r="AF47" i="1"/>
  <c r="AG47" i="1"/>
  <c r="AF48" i="1"/>
  <c r="AG48" i="1"/>
  <c r="AF49" i="1"/>
  <c r="AG49" i="1"/>
  <c r="AF50" i="1"/>
  <c r="AG50" i="1"/>
  <c r="AF51" i="1"/>
  <c r="AG51" i="1"/>
  <c r="AF52" i="1"/>
  <c r="AG52" i="1"/>
  <c r="AF53" i="1"/>
  <c r="AG53" i="1"/>
  <c r="AF54" i="1"/>
  <c r="AG54" i="1"/>
  <c r="AF55" i="1"/>
  <c r="AG55" i="1"/>
  <c r="AF56" i="1"/>
  <c r="AG56" i="1"/>
  <c r="AF57" i="1"/>
  <c r="AG57" i="1"/>
  <c r="AF58" i="1"/>
  <c r="AG58" i="1"/>
  <c r="AF59" i="1"/>
  <c r="AG59" i="1"/>
  <c r="AF60" i="1"/>
  <c r="AG60" i="1"/>
  <c r="AF61" i="1"/>
  <c r="AG61" i="1"/>
  <c r="AF62" i="1"/>
  <c r="AG62" i="1"/>
  <c r="AF63" i="1"/>
  <c r="AG63" i="1"/>
  <c r="AF64" i="1"/>
  <c r="AG64" i="1"/>
  <c r="AF65" i="1"/>
  <c r="AG65" i="1"/>
  <c r="AF66" i="1"/>
  <c r="AG66" i="1"/>
  <c r="AF67" i="1"/>
  <c r="AG67" i="1"/>
  <c r="AF68" i="1"/>
  <c r="AG68" i="1"/>
  <c r="AF69" i="1"/>
  <c r="AG69" i="1"/>
  <c r="AF70" i="1"/>
  <c r="AG70" i="1"/>
  <c r="AF71" i="1"/>
  <c r="AG71" i="1"/>
  <c r="AF72" i="1"/>
  <c r="AG72" i="1"/>
  <c r="AF73" i="1"/>
  <c r="AG73" i="1"/>
  <c r="AF74" i="1"/>
  <c r="AG74" i="1"/>
  <c r="AF75" i="1"/>
  <c r="AG75" i="1"/>
  <c r="AF76" i="1"/>
  <c r="AG76" i="1"/>
  <c r="AF77" i="1"/>
  <c r="AG77" i="1"/>
  <c r="AF78" i="1"/>
  <c r="AG78" i="1"/>
  <c r="AF79" i="1"/>
  <c r="AG79" i="1"/>
  <c r="AF80" i="1"/>
  <c r="AG80" i="1"/>
  <c r="AF81" i="1"/>
  <c r="AG81" i="1"/>
  <c r="AF82" i="1"/>
  <c r="AG82" i="1"/>
  <c r="AF83" i="1"/>
  <c r="AG83" i="1"/>
  <c r="AF84" i="1"/>
  <c r="AG84" i="1"/>
  <c r="AF85" i="1"/>
  <c r="AG85" i="1"/>
  <c r="AF86" i="1"/>
  <c r="AG86" i="1"/>
  <c r="AF87" i="1"/>
  <c r="AG87" i="1"/>
  <c r="AF88" i="1"/>
  <c r="AG88" i="1"/>
  <c r="AF89" i="1"/>
  <c r="AG89" i="1"/>
  <c r="AF90" i="1"/>
  <c r="AG90" i="1"/>
  <c r="AF91" i="1"/>
  <c r="AG91" i="1"/>
  <c r="AF92" i="1"/>
  <c r="AG92" i="1"/>
  <c r="AF93" i="1"/>
  <c r="AG93" i="1"/>
  <c r="AF94" i="1"/>
  <c r="AG94" i="1"/>
  <c r="AF95" i="1"/>
  <c r="AG95" i="1"/>
  <c r="AF96" i="1"/>
  <c r="AG96" i="1"/>
  <c r="AF97" i="1"/>
  <c r="AG97" i="1"/>
  <c r="AF98" i="1"/>
  <c r="AG98" i="1"/>
  <c r="AF99" i="1"/>
  <c r="AG99" i="1"/>
  <c r="AF100" i="1"/>
  <c r="AG100" i="1"/>
  <c r="AF101" i="1"/>
  <c r="AG101" i="1"/>
  <c r="AF102" i="1"/>
  <c r="AG102" i="1"/>
  <c r="AF103" i="1"/>
  <c r="AG103" i="1"/>
  <c r="AF104" i="1"/>
  <c r="AG104" i="1"/>
  <c r="AF105" i="1"/>
  <c r="AG105" i="1"/>
  <c r="AF106" i="1"/>
  <c r="AG106" i="1"/>
  <c r="AF107" i="1"/>
  <c r="AG107" i="1"/>
  <c r="AF108" i="1"/>
  <c r="AG108" i="1"/>
  <c r="AF109" i="1"/>
  <c r="AG109" i="1"/>
  <c r="AF110" i="1"/>
  <c r="AG110" i="1"/>
  <c r="AF111" i="1"/>
  <c r="AG111" i="1"/>
  <c r="AF112" i="1"/>
  <c r="AG112" i="1"/>
  <c r="AF113" i="1"/>
  <c r="AG113" i="1"/>
  <c r="AF114" i="1"/>
  <c r="AG114" i="1"/>
  <c r="AF115" i="1"/>
  <c r="AG115" i="1"/>
  <c r="AF116" i="1"/>
  <c r="AG116" i="1"/>
  <c r="AF117" i="1"/>
  <c r="AG117" i="1"/>
  <c r="AF118" i="1"/>
  <c r="AG118" i="1"/>
  <c r="AF119" i="1"/>
  <c r="AG119" i="1"/>
  <c r="AF120" i="1"/>
  <c r="AG120" i="1"/>
  <c r="AF121" i="1"/>
  <c r="AG121" i="1"/>
  <c r="AF122" i="1"/>
  <c r="AG122" i="1"/>
  <c r="AF123" i="1"/>
  <c r="AG123" i="1"/>
  <c r="AF124" i="1"/>
  <c r="AG124" i="1"/>
  <c r="AF125" i="1"/>
  <c r="AG125" i="1"/>
  <c r="AF126" i="1"/>
  <c r="AG126" i="1"/>
  <c r="AF127" i="1"/>
  <c r="AG127" i="1"/>
  <c r="AF128" i="1"/>
  <c r="AG128" i="1"/>
  <c r="AF129" i="1"/>
  <c r="AG129" i="1"/>
  <c r="AF130" i="1"/>
  <c r="AG130" i="1"/>
  <c r="AF131" i="1"/>
  <c r="AG131" i="1"/>
  <c r="AF132" i="1"/>
  <c r="AG132" i="1"/>
  <c r="AF133" i="1"/>
  <c r="AG133" i="1"/>
  <c r="AF134" i="1"/>
  <c r="AG134" i="1"/>
  <c r="AF135" i="1"/>
  <c r="AG135" i="1"/>
  <c r="AF136" i="1"/>
  <c r="AG136" i="1"/>
  <c r="AF137" i="1"/>
  <c r="AG137" i="1"/>
  <c r="AF138" i="1"/>
  <c r="AG138" i="1"/>
  <c r="AF139" i="1"/>
  <c r="AG139" i="1"/>
  <c r="AF140" i="1"/>
  <c r="AG140" i="1"/>
  <c r="AF141" i="1"/>
  <c r="AG141" i="1"/>
  <c r="AF142" i="1"/>
  <c r="AG142" i="1"/>
  <c r="AF143" i="1"/>
  <c r="AG143" i="1"/>
  <c r="AF144" i="1"/>
  <c r="AG144" i="1"/>
  <c r="AF145" i="1"/>
  <c r="AG145" i="1"/>
  <c r="AF146" i="1"/>
  <c r="AG146" i="1"/>
  <c r="AF147" i="1"/>
  <c r="AG147" i="1"/>
  <c r="AF148" i="1"/>
  <c r="AG148" i="1"/>
  <c r="AF149" i="1"/>
  <c r="AG149" i="1"/>
  <c r="AF150" i="1"/>
  <c r="AG150" i="1"/>
  <c r="AF151" i="1"/>
  <c r="AG151" i="1"/>
  <c r="AF152" i="1"/>
  <c r="AG152" i="1"/>
  <c r="AF153" i="1"/>
  <c r="AG153" i="1"/>
  <c r="AF154" i="1"/>
  <c r="AG154" i="1"/>
  <c r="AF155" i="1"/>
  <c r="AG155" i="1"/>
  <c r="AF156" i="1"/>
  <c r="AG156" i="1"/>
  <c r="AF157" i="1"/>
  <c r="AG157" i="1"/>
  <c r="AF158" i="1"/>
  <c r="AG158" i="1"/>
  <c r="AF159" i="1"/>
  <c r="AG159" i="1"/>
  <c r="AF160" i="1"/>
  <c r="AG160" i="1"/>
  <c r="AF161" i="1"/>
  <c r="AG161" i="1"/>
  <c r="AF162" i="1"/>
  <c r="AG162" i="1"/>
  <c r="AF163" i="1"/>
  <c r="AG163" i="1"/>
  <c r="AF164" i="1"/>
  <c r="AG164" i="1"/>
  <c r="AF165" i="1"/>
  <c r="AG165" i="1"/>
  <c r="AF166" i="1"/>
  <c r="AG166" i="1"/>
  <c r="AF167" i="1"/>
  <c r="AG167" i="1"/>
  <c r="AF168" i="1"/>
  <c r="AG168" i="1"/>
  <c r="AF169" i="1"/>
  <c r="AG169" i="1"/>
  <c r="AF170" i="1"/>
  <c r="AG170" i="1"/>
  <c r="AF171" i="1"/>
  <c r="AF172" i="1"/>
  <c r="AF173" i="1"/>
  <c r="AG173" i="1"/>
  <c r="AF174" i="1"/>
  <c r="AG174" i="1"/>
  <c r="AF175" i="1"/>
  <c r="AG175" i="1"/>
  <c r="AF176" i="1"/>
  <c r="AG176" i="1"/>
  <c r="AF177" i="1"/>
  <c r="AG177" i="1"/>
  <c r="AF178" i="1"/>
  <c r="AG178" i="1"/>
  <c r="AF179" i="1"/>
  <c r="AG179" i="1"/>
  <c r="AF180" i="1"/>
  <c r="AG180" i="1"/>
  <c r="AF181" i="1"/>
  <c r="AG181" i="1"/>
  <c r="AF182" i="1"/>
  <c r="AG182" i="1"/>
  <c r="AF183" i="1"/>
  <c r="AG183" i="1"/>
  <c r="AF184" i="1"/>
  <c r="AG184" i="1"/>
  <c r="AF185" i="1"/>
  <c r="AG185" i="1"/>
  <c r="AF186" i="1"/>
  <c r="AG186" i="1"/>
  <c r="AF187" i="1"/>
  <c r="AG187" i="1"/>
  <c r="AF188" i="1"/>
  <c r="AG188" i="1"/>
  <c r="AF189" i="1"/>
  <c r="AG189" i="1"/>
  <c r="AF190" i="1"/>
  <c r="AG190" i="1"/>
  <c r="AF191" i="1"/>
  <c r="AG191" i="1"/>
  <c r="AF192" i="1"/>
  <c r="AG192" i="1"/>
  <c r="AF193" i="1"/>
  <c r="AG193" i="1"/>
  <c r="AF194" i="1"/>
  <c r="AG194" i="1"/>
  <c r="AF195" i="1"/>
  <c r="AG195" i="1"/>
  <c r="AF196" i="1"/>
  <c r="AG196" i="1"/>
  <c r="AF197" i="1"/>
  <c r="AG197" i="1"/>
  <c r="AF198" i="1"/>
  <c r="AG198" i="1"/>
  <c r="AF199" i="1"/>
  <c r="AG199" i="1"/>
  <c r="AF200" i="1"/>
  <c r="AG200" i="1"/>
  <c r="AF201" i="1"/>
  <c r="AG201" i="1"/>
  <c r="AF202" i="1"/>
  <c r="AG202" i="1"/>
  <c r="AF203" i="1"/>
  <c r="AG203" i="1"/>
  <c r="AF204" i="1"/>
  <c r="AG204" i="1"/>
  <c r="AF205" i="1"/>
  <c r="AG205" i="1"/>
  <c r="AF206" i="1"/>
  <c r="AG206" i="1"/>
  <c r="AF207" i="1"/>
  <c r="AG207" i="1"/>
  <c r="AF208" i="1"/>
  <c r="AG208" i="1"/>
  <c r="AF209" i="1"/>
  <c r="AG209" i="1"/>
  <c r="AF210" i="1"/>
  <c r="AG210" i="1"/>
  <c r="AF211" i="1"/>
  <c r="AG211" i="1"/>
  <c r="AF212" i="1"/>
  <c r="AG212" i="1"/>
  <c r="AF213" i="1"/>
  <c r="AG213" i="1"/>
  <c r="AF214" i="1"/>
  <c r="AG214" i="1"/>
  <c r="AF215" i="1"/>
  <c r="AG215" i="1"/>
  <c r="AF216" i="1"/>
  <c r="AG216" i="1"/>
  <c r="AF217" i="1"/>
  <c r="AG217" i="1"/>
  <c r="AF218" i="1"/>
  <c r="AG218" i="1"/>
  <c r="AF219" i="1"/>
  <c r="AG219" i="1"/>
  <c r="AF220" i="1"/>
  <c r="AG220" i="1"/>
  <c r="AF221" i="1"/>
  <c r="AG221" i="1"/>
  <c r="AF222" i="1"/>
  <c r="AG222" i="1"/>
  <c r="AF223" i="1"/>
  <c r="AG223" i="1"/>
  <c r="AF224" i="1"/>
  <c r="AG224" i="1"/>
  <c r="AF225" i="1"/>
  <c r="AG225" i="1"/>
  <c r="AF226" i="1"/>
  <c r="AG226" i="1"/>
  <c r="AF227" i="1"/>
  <c r="AG227" i="1"/>
  <c r="AF228" i="1"/>
  <c r="AG228" i="1"/>
  <c r="AF229" i="1"/>
  <c r="AG229" i="1"/>
  <c r="AF230" i="1"/>
  <c r="AG230" i="1"/>
  <c r="AF231" i="1"/>
  <c r="AG231" i="1"/>
  <c r="AF232" i="1"/>
  <c r="AG232" i="1"/>
  <c r="AF233" i="1"/>
  <c r="AG233" i="1"/>
  <c r="AF234" i="1"/>
  <c r="AG234" i="1"/>
  <c r="AF235" i="1"/>
  <c r="AG235" i="1"/>
  <c r="AF236" i="1"/>
  <c r="AG236" i="1"/>
  <c r="AF237" i="1"/>
  <c r="AG237" i="1"/>
  <c r="AF238" i="1"/>
  <c r="AG238" i="1"/>
  <c r="AF239" i="1"/>
  <c r="AG239" i="1"/>
  <c r="AF240" i="1"/>
  <c r="AG240" i="1"/>
  <c r="AF241" i="1"/>
  <c r="AG241" i="1"/>
  <c r="AF242" i="1"/>
  <c r="AG242" i="1"/>
  <c r="AF243" i="1"/>
  <c r="AG243" i="1"/>
  <c r="AF244" i="1"/>
  <c r="AG244" i="1"/>
  <c r="AF245" i="1"/>
  <c r="AG245" i="1"/>
  <c r="AF246" i="1"/>
  <c r="AG246" i="1"/>
  <c r="AF247" i="1"/>
  <c r="AG247" i="1"/>
  <c r="AF248" i="1"/>
  <c r="AG248" i="1"/>
  <c r="AF249" i="1"/>
  <c r="AG249" i="1"/>
  <c r="AF250" i="1"/>
  <c r="AG250" i="1"/>
  <c r="AF251" i="1"/>
  <c r="AG251" i="1"/>
  <c r="AF252" i="1"/>
  <c r="AG252" i="1"/>
  <c r="AF253" i="1"/>
  <c r="AG253" i="1"/>
  <c r="AF254" i="1"/>
  <c r="AG254" i="1"/>
  <c r="AF255" i="1"/>
  <c r="AG255" i="1"/>
  <c r="AF256" i="1"/>
  <c r="AG256" i="1"/>
  <c r="AF257" i="1"/>
  <c r="AG257" i="1"/>
  <c r="AF258" i="1"/>
  <c r="AN258" i="1" s="1"/>
  <c r="AG258" i="1"/>
  <c r="AF259" i="1"/>
  <c r="AN259" i="1" s="1"/>
  <c r="AG259" i="1"/>
  <c r="AF260" i="1"/>
  <c r="AN260" i="1" s="1"/>
  <c r="AG260" i="1"/>
  <c r="AF261" i="1"/>
  <c r="AG261" i="1"/>
  <c r="AF262" i="1"/>
  <c r="AG262" i="1"/>
  <c r="AF263" i="1"/>
  <c r="AG263" i="1"/>
  <c r="AF264" i="1"/>
  <c r="AG264" i="1"/>
  <c r="AF265" i="1"/>
  <c r="AG265" i="1"/>
  <c r="AF266" i="1"/>
  <c r="AG266" i="1"/>
  <c r="AF267" i="1"/>
  <c r="AG267" i="1"/>
  <c r="AF268" i="1"/>
  <c r="AG268" i="1"/>
  <c r="AF269" i="1"/>
  <c r="AG269" i="1"/>
  <c r="AF270" i="1"/>
  <c r="AG270" i="1"/>
  <c r="AF271" i="1"/>
  <c r="AG271" i="1"/>
  <c r="AF272" i="1"/>
  <c r="AG272" i="1"/>
  <c r="AF273" i="1"/>
  <c r="AG273" i="1"/>
  <c r="AF274" i="1"/>
  <c r="AG274" i="1"/>
  <c r="AF275" i="1"/>
  <c r="AG275" i="1"/>
  <c r="AF276" i="1"/>
  <c r="AG276" i="1"/>
  <c r="AF277" i="1"/>
  <c r="AG277" i="1"/>
  <c r="AF278" i="1"/>
  <c r="AG278" i="1"/>
  <c r="AF279" i="1"/>
  <c r="AG279" i="1"/>
  <c r="AF280" i="1"/>
  <c r="AG280" i="1"/>
  <c r="AF281" i="1"/>
  <c r="AG281" i="1"/>
  <c r="AF282" i="1"/>
  <c r="AG282" i="1"/>
  <c r="AF283" i="1"/>
  <c r="AG283" i="1"/>
  <c r="AF284" i="1"/>
  <c r="AG284" i="1"/>
  <c r="AF285" i="1"/>
  <c r="AG285" i="1"/>
  <c r="AF286" i="1"/>
  <c r="AG286" i="1"/>
  <c r="AF287" i="1"/>
  <c r="AG287" i="1"/>
  <c r="AF288" i="1"/>
  <c r="AG288" i="1"/>
  <c r="AF289" i="1"/>
  <c r="AG289" i="1"/>
  <c r="AF290" i="1"/>
  <c r="AG290" i="1"/>
  <c r="AF291" i="1"/>
  <c r="AG291" i="1"/>
  <c r="AF292" i="1"/>
  <c r="AG292" i="1"/>
  <c r="AF293" i="1"/>
  <c r="AG293" i="1"/>
  <c r="AF294" i="1"/>
  <c r="AG294" i="1"/>
  <c r="AF295" i="1"/>
  <c r="AG295" i="1"/>
  <c r="AF296" i="1"/>
  <c r="AG296" i="1"/>
  <c r="AF297" i="1"/>
  <c r="AG297" i="1"/>
  <c r="AF298" i="1"/>
  <c r="AG298" i="1"/>
  <c r="AF299" i="1"/>
  <c r="AG299" i="1"/>
  <c r="AF300" i="1"/>
  <c r="AG300" i="1"/>
  <c r="AF301" i="1"/>
  <c r="AG301" i="1"/>
  <c r="AF302" i="1"/>
  <c r="AG302" i="1"/>
  <c r="AF303" i="1"/>
  <c r="AG303" i="1"/>
  <c r="AF304" i="1"/>
  <c r="AG304" i="1"/>
  <c r="AF305" i="1"/>
  <c r="AG305" i="1"/>
  <c r="AF306" i="1"/>
  <c r="AG306" i="1"/>
  <c r="AF307" i="1"/>
  <c r="AG307" i="1"/>
  <c r="AF308" i="1"/>
  <c r="AG308" i="1"/>
  <c r="AF309" i="1"/>
  <c r="AG309" i="1"/>
  <c r="AF310" i="1"/>
  <c r="AG310" i="1"/>
  <c r="AF311" i="1"/>
  <c r="AG311" i="1"/>
  <c r="AF312" i="1"/>
  <c r="AG312" i="1"/>
  <c r="AF313" i="1"/>
  <c r="AG313" i="1"/>
  <c r="AF314" i="1"/>
  <c r="AG314" i="1"/>
  <c r="AF315" i="1"/>
  <c r="AG315" i="1"/>
  <c r="AF316" i="1"/>
  <c r="AG316" i="1"/>
  <c r="AF317" i="1"/>
  <c r="AG317" i="1"/>
  <c r="AF318" i="1"/>
  <c r="AG318" i="1"/>
  <c r="AF319" i="1"/>
  <c r="AG319" i="1"/>
  <c r="AF320" i="1"/>
  <c r="AG320" i="1"/>
  <c r="AF321" i="1"/>
  <c r="AG321" i="1"/>
  <c r="AF322" i="1"/>
  <c r="AG322" i="1"/>
  <c r="AF323" i="1"/>
  <c r="AG323" i="1"/>
  <c r="AF324" i="1"/>
  <c r="AG324" i="1"/>
  <c r="AF325" i="1"/>
  <c r="AG325" i="1"/>
  <c r="AF326" i="1"/>
  <c r="AG326" i="1"/>
  <c r="AF327" i="1"/>
  <c r="AG327" i="1"/>
  <c r="AF328" i="1"/>
  <c r="AG328" i="1"/>
  <c r="AF329" i="1"/>
  <c r="AG329" i="1"/>
  <c r="AF330" i="1"/>
  <c r="AG330" i="1"/>
  <c r="AF331" i="1"/>
  <c r="AG331" i="1"/>
  <c r="AF332" i="1"/>
  <c r="AG332" i="1"/>
  <c r="AF333" i="1"/>
  <c r="AG333" i="1"/>
  <c r="AF334" i="1"/>
  <c r="AG334" i="1"/>
  <c r="AF335" i="1"/>
  <c r="AG335" i="1"/>
  <c r="AF336" i="1"/>
  <c r="AG336" i="1"/>
  <c r="AF337" i="1"/>
  <c r="AG337" i="1"/>
  <c r="AF338" i="1"/>
  <c r="AG338" i="1"/>
  <c r="AF339" i="1"/>
  <c r="AG339" i="1"/>
  <c r="AF340" i="1"/>
  <c r="AG340" i="1"/>
  <c r="AF341" i="1"/>
  <c r="AG341" i="1"/>
  <c r="AF342" i="1"/>
  <c r="AG342" i="1"/>
  <c r="AF343" i="1"/>
  <c r="AG343" i="1"/>
  <c r="AF344" i="1"/>
  <c r="AG344" i="1"/>
  <c r="AF345" i="1"/>
  <c r="AG345" i="1"/>
  <c r="AF346" i="1"/>
  <c r="AG346" i="1"/>
  <c r="AF347" i="1"/>
  <c r="AG347" i="1"/>
  <c r="AF348" i="1"/>
  <c r="AG348" i="1"/>
  <c r="AF349" i="1"/>
  <c r="AG349" i="1"/>
  <c r="AF350" i="1"/>
  <c r="AG350" i="1"/>
  <c r="AF351" i="1"/>
  <c r="AG351" i="1"/>
  <c r="AF352" i="1"/>
  <c r="AG352" i="1"/>
  <c r="AF353" i="1"/>
  <c r="AG353" i="1"/>
  <c r="AF354" i="1"/>
  <c r="AG354" i="1"/>
  <c r="AF355" i="1"/>
  <c r="AG355" i="1"/>
  <c r="AF356" i="1"/>
  <c r="AG356" i="1"/>
  <c r="AF357" i="1"/>
  <c r="AG357" i="1"/>
  <c r="AF358" i="1"/>
  <c r="AG358" i="1"/>
  <c r="AF359" i="1"/>
  <c r="AG359" i="1"/>
  <c r="AF360" i="1"/>
  <c r="AG360" i="1"/>
  <c r="AF361" i="1"/>
  <c r="AG361" i="1"/>
  <c r="AF362" i="1"/>
  <c r="AG362" i="1"/>
  <c r="AF363" i="1"/>
  <c r="AG363" i="1"/>
  <c r="AF364" i="1"/>
  <c r="AG364" i="1"/>
  <c r="AF365" i="1"/>
  <c r="AG365" i="1"/>
  <c r="AF366" i="1"/>
  <c r="AG366" i="1"/>
  <c r="AF367" i="1"/>
  <c r="AG367" i="1"/>
  <c r="AF368" i="1"/>
  <c r="AG368" i="1"/>
  <c r="AF369" i="1"/>
  <c r="AG369" i="1"/>
  <c r="AF370" i="1"/>
  <c r="AG370" i="1"/>
  <c r="AF371" i="1"/>
  <c r="AG371" i="1"/>
  <c r="AF372" i="1"/>
  <c r="AG372" i="1"/>
  <c r="AF373" i="1"/>
  <c r="AG373" i="1"/>
  <c r="AF374" i="1"/>
  <c r="AG374" i="1"/>
  <c r="AF375" i="1"/>
  <c r="AG375" i="1"/>
  <c r="AF376" i="1"/>
  <c r="AG376" i="1"/>
  <c r="AF377" i="1"/>
  <c r="AG377" i="1"/>
  <c r="AF378" i="1"/>
  <c r="AG378" i="1"/>
  <c r="AF379" i="1"/>
  <c r="AG379" i="1"/>
  <c r="AF380" i="1"/>
  <c r="AG380" i="1"/>
  <c r="AF381" i="1"/>
  <c r="AG381" i="1"/>
  <c r="AF382" i="1"/>
  <c r="AG382" i="1"/>
  <c r="AF383" i="1"/>
  <c r="AG383" i="1"/>
  <c r="AF384" i="1"/>
  <c r="AG384" i="1"/>
  <c r="AF385" i="1"/>
  <c r="AG385" i="1"/>
  <c r="AF386" i="1"/>
  <c r="AG386" i="1"/>
  <c r="AF387" i="1"/>
  <c r="AG387" i="1"/>
  <c r="AF388" i="1"/>
  <c r="AG388" i="1"/>
  <c r="AF389" i="1"/>
  <c r="AG389" i="1"/>
  <c r="AF390" i="1"/>
  <c r="AG390" i="1"/>
  <c r="AF391" i="1"/>
  <c r="AG391" i="1"/>
  <c r="AF392" i="1"/>
  <c r="AG392" i="1"/>
  <c r="AF393" i="1"/>
  <c r="AG393" i="1"/>
  <c r="AF394" i="1"/>
  <c r="AG394" i="1"/>
  <c r="AF395" i="1"/>
  <c r="AG395" i="1"/>
  <c r="AF396" i="1"/>
  <c r="AG396" i="1"/>
  <c r="AF397" i="1"/>
  <c r="AG397" i="1"/>
  <c r="AF398" i="1"/>
  <c r="AG398" i="1"/>
  <c r="AF399" i="1"/>
  <c r="AG399" i="1"/>
  <c r="AF400" i="1"/>
  <c r="AG400" i="1"/>
  <c r="AF401" i="1"/>
  <c r="AG401" i="1"/>
  <c r="AF402" i="1"/>
  <c r="AG402" i="1"/>
  <c r="AF403" i="1"/>
  <c r="AG403" i="1"/>
  <c r="AF404" i="1"/>
  <c r="AG404" i="1"/>
  <c r="AF405" i="1"/>
  <c r="AG405" i="1"/>
  <c r="AF406" i="1"/>
  <c r="AG406" i="1"/>
  <c r="AF407" i="1"/>
  <c r="AG407" i="1"/>
  <c r="AF408" i="1"/>
  <c r="AG408" i="1"/>
  <c r="AF409" i="1"/>
  <c r="AG409" i="1"/>
  <c r="AF410" i="1"/>
  <c r="AG410" i="1"/>
  <c r="AF411" i="1"/>
  <c r="AG411" i="1"/>
  <c r="AF412" i="1"/>
  <c r="AG412" i="1"/>
  <c r="AF413" i="1"/>
  <c r="AG413" i="1"/>
  <c r="AF414" i="1"/>
  <c r="AG414" i="1"/>
  <c r="AF415" i="1"/>
  <c r="AG415" i="1"/>
  <c r="AF416" i="1"/>
  <c r="AG416" i="1"/>
  <c r="AF417" i="1"/>
  <c r="AG417" i="1"/>
  <c r="AF418" i="1"/>
  <c r="AG418" i="1"/>
  <c r="AF419" i="1"/>
  <c r="AG419" i="1"/>
  <c r="AF420" i="1"/>
  <c r="AG420" i="1"/>
  <c r="AM394" i="1" l="1"/>
  <c r="AO394" i="1" s="1"/>
  <c r="AN394" i="1"/>
  <c r="AL394" i="1"/>
  <c r="AL382" i="1"/>
  <c r="AM382" i="1"/>
  <c r="AO382" i="1" s="1"/>
  <c r="AN382" i="1"/>
  <c r="AL374" i="1"/>
  <c r="AM374" i="1"/>
  <c r="AO374" i="1" s="1"/>
  <c r="AN374" i="1"/>
  <c r="AL362" i="1"/>
  <c r="AM362" i="1"/>
  <c r="AO362" i="1" s="1"/>
  <c r="AN362" i="1"/>
  <c r="AN354" i="1"/>
  <c r="AM354" i="1"/>
  <c r="AO354" i="1" s="1"/>
  <c r="AL354" i="1"/>
  <c r="AL342" i="1"/>
  <c r="AM342" i="1"/>
  <c r="AO342" i="1" s="1"/>
  <c r="AN342" i="1"/>
  <c r="AL330" i="1"/>
  <c r="AM330" i="1"/>
  <c r="AO330" i="1" s="1"/>
  <c r="AN330" i="1"/>
  <c r="AL318" i="1"/>
  <c r="AM318" i="1"/>
  <c r="AO318" i="1" s="1"/>
  <c r="AN318" i="1"/>
  <c r="AL302" i="1"/>
  <c r="AM302" i="1"/>
  <c r="AO302" i="1" s="1"/>
  <c r="AN302" i="1"/>
  <c r="AL286" i="1"/>
  <c r="AM286" i="1"/>
  <c r="AO286" i="1" s="1"/>
  <c r="AN286" i="1"/>
  <c r="AL270" i="1"/>
  <c r="AM270" i="1"/>
  <c r="AO270" i="1" s="1"/>
  <c r="AN270" i="1"/>
  <c r="AM238" i="1"/>
  <c r="AO238" i="1" s="1"/>
  <c r="AL238" i="1"/>
  <c r="AN238" i="1"/>
  <c r="AL169" i="1"/>
  <c r="AM169" i="1"/>
  <c r="AO169" i="1" s="1"/>
  <c r="AN169" i="1"/>
  <c r="AL414" i="1"/>
  <c r="AM414" i="1"/>
  <c r="AO414" i="1" s="1"/>
  <c r="AN406" i="1"/>
  <c r="AL406" i="1"/>
  <c r="AM406" i="1"/>
  <c r="AO406" i="1" s="1"/>
  <c r="AN402" i="1"/>
  <c r="AL402" i="1"/>
  <c r="AM402" i="1"/>
  <c r="AO402" i="1" s="1"/>
  <c r="AN386" i="1"/>
  <c r="AL386" i="1"/>
  <c r="AM386" i="1"/>
  <c r="AO386" i="1" s="1"/>
  <c r="AL366" i="1"/>
  <c r="AM366" i="1"/>
  <c r="AO366" i="1" s="1"/>
  <c r="AN366" i="1"/>
  <c r="AL334" i="1"/>
  <c r="AM334" i="1"/>
  <c r="AO334" i="1" s="1"/>
  <c r="AN334" i="1"/>
  <c r="AL326" i="1"/>
  <c r="AM326" i="1"/>
  <c r="AO326" i="1" s="1"/>
  <c r="AN326" i="1"/>
  <c r="AN314" i="1"/>
  <c r="AL314" i="1"/>
  <c r="AM314" i="1"/>
  <c r="AO314" i="1" s="1"/>
  <c r="AL306" i="1"/>
  <c r="AN306" i="1"/>
  <c r="AM306" i="1"/>
  <c r="AO306" i="1" s="1"/>
  <c r="AM298" i="1"/>
  <c r="AO298" i="1" s="1"/>
  <c r="AN298" i="1"/>
  <c r="AL298" i="1"/>
  <c r="AN290" i="1"/>
  <c r="AL290" i="1"/>
  <c r="AM290" i="1"/>
  <c r="AO290" i="1" s="1"/>
  <c r="AL278" i="1"/>
  <c r="AM278" i="1"/>
  <c r="AO278" i="1" s="1"/>
  <c r="AN278" i="1"/>
  <c r="AN274" i="1"/>
  <c r="AL274" i="1"/>
  <c r="AM274" i="1"/>
  <c r="AO274" i="1" s="1"/>
  <c r="AM266" i="1"/>
  <c r="AO266" i="1" s="1"/>
  <c r="AN266" i="1"/>
  <c r="AL266" i="1"/>
  <c r="AM262" i="1"/>
  <c r="AO262" i="1" s="1"/>
  <c r="AN262" i="1"/>
  <c r="AL262" i="1"/>
  <c r="AN254" i="1"/>
  <c r="AL254" i="1"/>
  <c r="AM254" i="1"/>
  <c r="AO254" i="1" s="1"/>
  <c r="AL242" i="1"/>
  <c r="AM242" i="1"/>
  <c r="AO242" i="1" s="1"/>
  <c r="AN242" i="1"/>
  <c r="AM230" i="1"/>
  <c r="AO230" i="1" s="1"/>
  <c r="AL230" i="1"/>
  <c r="AL218" i="1"/>
  <c r="AM218" i="1"/>
  <c r="AO218" i="1" s="1"/>
  <c r="AM210" i="1"/>
  <c r="AO210" i="1" s="1"/>
  <c r="AL210" i="1"/>
  <c r="AM202" i="1"/>
  <c r="AO202" i="1" s="1"/>
  <c r="AN202" i="1"/>
  <c r="AL202" i="1"/>
  <c r="AL194" i="1"/>
  <c r="AM194" i="1"/>
  <c r="AO194" i="1" s="1"/>
  <c r="AL190" i="1"/>
  <c r="AM190" i="1"/>
  <c r="AO190" i="1" s="1"/>
  <c r="AM182" i="1"/>
  <c r="AO182" i="1" s="1"/>
  <c r="AL182" i="1"/>
  <c r="AN182" i="1"/>
  <c r="AL174" i="1"/>
  <c r="AM174" i="1"/>
  <c r="AO174" i="1" s="1"/>
  <c r="AN174" i="1"/>
  <c r="AM165" i="1"/>
  <c r="AO165" i="1" s="1"/>
  <c r="AN165" i="1"/>
  <c r="AL165" i="1"/>
  <c r="AL418" i="1"/>
  <c r="AM418" i="1"/>
  <c r="AO418" i="1" s="1"/>
  <c r="AL410" i="1"/>
  <c r="AM410" i="1"/>
  <c r="AO410" i="1" s="1"/>
  <c r="AN410" i="1"/>
  <c r="AL398" i="1"/>
  <c r="AN398" i="1"/>
  <c r="AM398" i="1"/>
  <c r="AO398" i="1" s="1"/>
  <c r="AL390" i="1"/>
  <c r="AM390" i="1"/>
  <c r="AO390" i="1" s="1"/>
  <c r="AN390" i="1"/>
  <c r="AL378" i="1"/>
  <c r="AM378" i="1"/>
  <c r="AO378" i="1" s="1"/>
  <c r="AN378" i="1"/>
  <c r="AN370" i="1"/>
  <c r="AL370" i="1"/>
  <c r="AM370" i="1"/>
  <c r="AO370" i="1" s="1"/>
  <c r="AL358" i="1"/>
  <c r="AM358" i="1"/>
  <c r="AO358" i="1" s="1"/>
  <c r="AN358" i="1"/>
  <c r="AL350" i="1"/>
  <c r="AN350" i="1"/>
  <c r="AM350" i="1"/>
  <c r="AO350" i="1" s="1"/>
  <c r="AM346" i="1"/>
  <c r="AO346" i="1" s="1"/>
  <c r="AN346" i="1"/>
  <c r="AL346" i="1"/>
  <c r="AN338" i="1"/>
  <c r="AL338" i="1"/>
  <c r="AM338" i="1"/>
  <c r="AO338" i="1" s="1"/>
  <c r="AM322" i="1"/>
  <c r="AO322" i="1" s="1"/>
  <c r="AL322" i="1"/>
  <c r="AN322" i="1"/>
  <c r="AN310" i="1"/>
  <c r="AL310" i="1"/>
  <c r="AM310" i="1"/>
  <c r="AO310" i="1" s="1"/>
  <c r="AM294" i="1"/>
  <c r="AO294" i="1" s="1"/>
  <c r="AN294" i="1"/>
  <c r="AL294" i="1"/>
  <c r="AN282" i="1"/>
  <c r="AL282" i="1"/>
  <c r="AM282" i="1"/>
  <c r="AO282" i="1" s="1"/>
  <c r="AL258" i="1"/>
  <c r="AM258" i="1"/>
  <c r="AO258" i="1" s="1"/>
  <c r="AL250" i="1"/>
  <c r="AM250" i="1"/>
  <c r="AO250" i="1" s="1"/>
  <c r="AN250" i="1"/>
  <c r="AL246" i="1"/>
  <c r="AM246" i="1"/>
  <c r="AO246" i="1" s="1"/>
  <c r="AN246" i="1"/>
  <c r="AL234" i="1"/>
  <c r="AM234" i="1"/>
  <c r="AO234" i="1" s="1"/>
  <c r="AN234" i="1"/>
  <c r="AL226" i="1"/>
  <c r="AM226" i="1"/>
  <c r="AO226" i="1" s="1"/>
  <c r="AL222" i="1"/>
  <c r="AM222" i="1"/>
  <c r="AO222" i="1" s="1"/>
  <c r="AM214" i="1"/>
  <c r="AO214" i="1" s="1"/>
  <c r="AN214" i="1"/>
  <c r="AL214" i="1"/>
  <c r="AM206" i="1"/>
  <c r="AO206" i="1" s="1"/>
  <c r="AL206" i="1"/>
  <c r="AL198" i="1"/>
  <c r="AM198" i="1"/>
  <c r="AO198" i="1" s="1"/>
  <c r="AN198" i="1"/>
  <c r="AL186" i="1"/>
  <c r="AM186" i="1"/>
  <c r="AO186" i="1" s="1"/>
  <c r="AN186" i="1"/>
  <c r="AN178" i="1"/>
  <c r="AL178" i="1"/>
  <c r="AM178" i="1"/>
  <c r="AO178" i="1" s="1"/>
  <c r="AM153" i="1"/>
  <c r="AO153" i="1" s="1"/>
  <c r="AL153" i="1"/>
  <c r="AN161" i="1"/>
  <c r="AL161" i="1"/>
  <c r="AM161" i="1"/>
  <c r="AO161" i="1" s="1"/>
  <c r="AL157" i="1"/>
  <c r="AM157" i="1"/>
  <c r="AO157" i="1" s="1"/>
  <c r="AL149" i="1"/>
  <c r="AM149" i="1"/>
  <c r="AO149" i="1" s="1"/>
  <c r="AN149" i="1"/>
  <c r="AM145" i="1"/>
  <c r="AO145" i="1" s="1"/>
  <c r="AN145" i="1"/>
  <c r="AL145" i="1"/>
  <c r="AL141" i="1"/>
  <c r="AN141" i="1"/>
  <c r="AM141" i="1"/>
  <c r="AO141" i="1" s="1"/>
  <c r="AL137" i="1"/>
  <c r="AM137" i="1"/>
  <c r="AO137" i="1" s="1"/>
  <c r="AN137" i="1"/>
  <c r="AL133" i="1"/>
  <c r="AM133" i="1"/>
  <c r="AO133" i="1" s="1"/>
  <c r="AN133" i="1"/>
  <c r="AL129" i="1"/>
  <c r="AM129" i="1"/>
  <c r="AO129" i="1" s="1"/>
  <c r="AN129" i="1"/>
  <c r="AN125" i="1"/>
  <c r="AL125" i="1"/>
  <c r="AM125" i="1"/>
  <c r="AO125" i="1" s="1"/>
  <c r="AL121" i="1"/>
  <c r="AM121" i="1"/>
  <c r="AO121" i="1" s="1"/>
  <c r="AN121" i="1"/>
  <c r="AN117" i="1"/>
  <c r="AL117" i="1"/>
  <c r="AM117" i="1"/>
  <c r="AO117" i="1" s="1"/>
  <c r="AL113" i="1"/>
  <c r="AN113" i="1"/>
  <c r="AM113" i="1"/>
  <c r="AO113" i="1" s="1"/>
  <c r="AM109" i="1"/>
  <c r="AO109" i="1" s="1"/>
  <c r="AN109" i="1"/>
  <c r="AL109" i="1"/>
  <c r="AL105" i="1"/>
  <c r="AM105" i="1"/>
  <c r="AO105" i="1" s="1"/>
  <c r="AN105" i="1"/>
  <c r="AM101" i="1"/>
  <c r="AO101" i="1" s="1"/>
  <c r="AN101" i="1"/>
  <c r="AL101" i="1"/>
  <c r="AL97" i="1"/>
  <c r="AM97" i="1"/>
  <c r="AO97" i="1" s="1"/>
  <c r="AN97" i="1"/>
  <c r="AL93" i="1"/>
  <c r="AM93" i="1"/>
  <c r="AO93" i="1" s="1"/>
  <c r="AN93" i="1"/>
  <c r="AN89" i="1"/>
  <c r="AM89" i="1"/>
  <c r="AO89" i="1" s="1"/>
  <c r="AL89" i="1"/>
  <c r="AL85" i="1"/>
  <c r="AM85" i="1"/>
  <c r="AO85" i="1" s="1"/>
  <c r="AN85" i="1"/>
  <c r="AM81" i="1"/>
  <c r="AO81" i="1" s="1"/>
  <c r="AN81" i="1"/>
  <c r="AL81" i="1"/>
  <c r="AL77" i="1"/>
  <c r="AM77" i="1"/>
  <c r="AO77" i="1" s="1"/>
  <c r="AN77" i="1"/>
  <c r="AM73" i="1"/>
  <c r="AO73" i="1" s="1"/>
  <c r="AN73" i="1"/>
  <c r="AL73" i="1"/>
  <c r="AL69" i="1"/>
  <c r="AM69" i="1"/>
  <c r="AO69" i="1" s="1"/>
  <c r="AN69" i="1"/>
  <c r="AN65" i="1"/>
  <c r="AL65" i="1"/>
  <c r="AM65" i="1"/>
  <c r="AO65" i="1" s="1"/>
  <c r="AN61" i="1"/>
  <c r="AL61" i="1"/>
  <c r="AM61" i="1"/>
  <c r="AO61" i="1" s="1"/>
  <c r="AL57" i="1"/>
  <c r="AM57" i="1"/>
  <c r="AO57" i="1" s="1"/>
  <c r="AN57" i="1"/>
  <c r="AL53" i="1"/>
  <c r="AM53" i="1"/>
  <c r="AO53" i="1" s="1"/>
  <c r="AN53" i="1"/>
  <c r="AN49" i="1"/>
  <c r="AL49" i="1"/>
  <c r="AM49" i="1"/>
  <c r="AO49" i="1" s="1"/>
  <c r="AM45" i="1"/>
  <c r="AO45" i="1" s="1"/>
  <c r="AN45" i="1"/>
  <c r="AL45" i="1"/>
  <c r="AL41" i="1"/>
  <c r="AM41" i="1"/>
  <c r="AO41" i="1" s="1"/>
  <c r="AN41" i="1"/>
  <c r="AL37" i="1"/>
  <c r="AM37" i="1"/>
  <c r="AO37" i="1" s="1"/>
  <c r="AN37" i="1"/>
  <c r="AN33" i="1"/>
  <c r="AL33" i="1"/>
  <c r="AM33" i="1"/>
  <c r="AO33" i="1" s="1"/>
  <c r="AL29" i="1"/>
  <c r="AM29" i="1"/>
  <c r="AO29" i="1" s="1"/>
  <c r="AL25" i="1"/>
  <c r="AM25" i="1"/>
  <c r="AO25" i="1" s="1"/>
  <c r="AN25" i="1"/>
  <c r="AL21" i="1"/>
  <c r="AM21" i="1"/>
  <c r="AO21" i="1" s="1"/>
  <c r="AN21" i="1"/>
  <c r="AM17" i="1"/>
  <c r="AO17" i="1" s="1"/>
  <c r="AN17" i="1"/>
  <c r="AL17" i="1"/>
  <c r="AL13" i="1"/>
  <c r="AM13" i="1"/>
  <c r="AO13" i="1" s="1"/>
  <c r="AN13" i="1"/>
  <c r="AL9" i="1"/>
  <c r="AM9" i="1"/>
  <c r="AO9" i="1" s="1"/>
  <c r="AN9" i="1"/>
  <c r="AM412" i="1"/>
  <c r="AO412" i="1" s="1"/>
  <c r="AL412" i="1"/>
  <c r="AL404" i="1"/>
  <c r="AM404" i="1"/>
  <c r="AO404" i="1" s="1"/>
  <c r="AN404" i="1"/>
  <c r="AM396" i="1"/>
  <c r="AO396" i="1" s="1"/>
  <c r="AN396" i="1"/>
  <c r="AL396" i="1"/>
  <c r="AM388" i="1"/>
  <c r="AO388" i="1" s="1"/>
  <c r="AN388" i="1"/>
  <c r="AL388" i="1"/>
  <c r="AM376" i="1"/>
  <c r="AO376" i="1" s="1"/>
  <c r="AN376" i="1"/>
  <c r="AL376" i="1"/>
  <c r="AN368" i="1"/>
  <c r="AM368" i="1"/>
  <c r="AO368" i="1" s="1"/>
  <c r="AL368" i="1"/>
  <c r="AL356" i="1"/>
  <c r="AM356" i="1"/>
  <c r="AO356" i="1" s="1"/>
  <c r="AN356" i="1"/>
  <c r="AL348" i="1"/>
  <c r="AN348" i="1"/>
  <c r="AM348" i="1"/>
  <c r="AO348" i="1" s="1"/>
  <c r="AM344" i="1"/>
  <c r="AO344" i="1" s="1"/>
  <c r="AL344" i="1"/>
  <c r="AN344" i="1"/>
  <c r="AL336" i="1"/>
  <c r="AM336" i="1"/>
  <c r="AO336" i="1" s="1"/>
  <c r="AN336" i="1"/>
  <c r="AN332" i="1"/>
  <c r="AL332" i="1"/>
  <c r="AM332" i="1"/>
  <c r="AO332" i="1" s="1"/>
  <c r="AL328" i="1"/>
  <c r="AM328" i="1"/>
  <c r="AO328" i="1" s="1"/>
  <c r="AN328" i="1"/>
  <c r="AL324" i="1"/>
  <c r="AM324" i="1"/>
  <c r="AO324" i="1" s="1"/>
  <c r="AN324" i="1"/>
  <c r="AL320" i="1"/>
  <c r="AM320" i="1"/>
  <c r="AO320" i="1" s="1"/>
  <c r="AN320" i="1"/>
  <c r="AM316" i="1"/>
  <c r="AO316" i="1" s="1"/>
  <c r="AL316" i="1"/>
  <c r="AN316" i="1"/>
  <c r="AN312" i="1"/>
  <c r="AM312" i="1"/>
  <c r="AO312" i="1" s="1"/>
  <c r="AL312" i="1"/>
  <c r="AM308" i="1"/>
  <c r="AO308" i="1" s="1"/>
  <c r="AN308" i="1"/>
  <c r="AL308" i="1"/>
  <c r="AN304" i="1"/>
  <c r="AM304" i="1"/>
  <c r="AO304" i="1" s="1"/>
  <c r="AL304" i="1"/>
  <c r="AL300" i="1"/>
  <c r="AM300" i="1"/>
  <c r="AO300" i="1" s="1"/>
  <c r="AN300" i="1"/>
  <c r="AL296" i="1"/>
  <c r="AM296" i="1"/>
  <c r="AO296" i="1" s="1"/>
  <c r="AN296" i="1"/>
  <c r="AL292" i="1"/>
  <c r="AM292" i="1"/>
  <c r="AO292" i="1" s="1"/>
  <c r="AN292" i="1"/>
  <c r="AL284" i="1"/>
  <c r="AM284" i="1"/>
  <c r="AO284" i="1" s="1"/>
  <c r="AN284" i="1"/>
  <c r="AL280" i="1"/>
  <c r="AM280" i="1"/>
  <c r="AO280" i="1" s="1"/>
  <c r="AN280" i="1"/>
  <c r="AL276" i="1"/>
  <c r="AM276" i="1"/>
  <c r="AO276" i="1" s="1"/>
  <c r="AN276" i="1"/>
  <c r="AL272" i="1"/>
  <c r="AM272" i="1"/>
  <c r="AO272" i="1" s="1"/>
  <c r="AN272" i="1"/>
  <c r="AL268" i="1"/>
  <c r="AM268" i="1"/>
  <c r="AO268" i="1" s="1"/>
  <c r="AN268" i="1"/>
  <c r="AM264" i="1"/>
  <c r="AO264" i="1" s="1"/>
  <c r="AN264" i="1"/>
  <c r="AL264" i="1"/>
  <c r="AM260" i="1"/>
  <c r="AO260" i="1" s="1"/>
  <c r="AL260" i="1"/>
  <c r="AL256" i="1"/>
  <c r="AM256" i="1"/>
  <c r="AO256" i="1" s="1"/>
  <c r="AN256" i="1"/>
  <c r="AM252" i="1"/>
  <c r="AO252" i="1" s="1"/>
  <c r="AN252" i="1"/>
  <c r="AL252" i="1"/>
  <c r="AL248" i="1"/>
  <c r="AM248" i="1"/>
  <c r="AO248" i="1" s="1"/>
  <c r="AN248" i="1"/>
  <c r="AM244" i="1"/>
  <c r="AO244" i="1" s="1"/>
  <c r="AN244" i="1"/>
  <c r="AL244" i="1"/>
  <c r="AL240" i="1"/>
  <c r="AM240" i="1"/>
  <c r="AO240" i="1" s="1"/>
  <c r="AN240" i="1"/>
  <c r="AN236" i="1"/>
  <c r="AL236" i="1"/>
  <c r="AM236" i="1"/>
  <c r="AO236" i="1" s="1"/>
  <c r="AN232" i="1"/>
  <c r="AL232" i="1"/>
  <c r="AM232" i="1"/>
  <c r="AO232" i="1" s="1"/>
  <c r="AL228" i="1"/>
  <c r="AM228" i="1"/>
  <c r="AO228" i="1" s="1"/>
  <c r="AL224" i="1"/>
  <c r="AM224" i="1"/>
  <c r="AO224" i="1" s="1"/>
  <c r="AL220" i="1"/>
  <c r="AM220" i="1"/>
  <c r="AO220" i="1" s="1"/>
  <c r="AM216" i="1"/>
  <c r="AO216" i="1" s="1"/>
  <c r="AL216" i="1"/>
  <c r="AM212" i="1"/>
  <c r="AO212" i="1" s="1"/>
  <c r="AL212" i="1"/>
  <c r="AN212" i="1"/>
  <c r="AL208" i="1"/>
  <c r="AM208" i="1"/>
  <c r="AO208" i="1" s="1"/>
  <c r="AM204" i="1"/>
  <c r="AO204" i="1" s="1"/>
  <c r="AL204" i="1"/>
  <c r="AN200" i="1"/>
  <c r="AL200" i="1"/>
  <c r="AM200" i="1"/>
  <c r="AO200" i="1" s="1"/>
  <c r="AL196" i="1"/>
  <c r="AM196" i="1"/>
  <c r="AO196" i="1" s="1"/>
  <c r="AN196" i="1"/>
  <c r="AL192" i="1"/>
  <c r="AM192" i="1"/>
  <c r="AO192" i="1" s="1"/>
  <c r="AL188" i="1"/>
  <c r="AM188" i="1"/>
  <c r="AO188" i="1" s="1"/>
  <c r="AM184" i="1"/>
  <c r="AO184" i="1" s="1"/>
  <c r="AN184" i="1"/>
  <c r="AL184" i="1"/>
  <c r="AL180" i="1"/>
  <c r="AN180" i="1"/>
  <c r="AM180" i="1"/>
  <c r="AO180" i="1" s="1"/>
  <c r="AL176" i="1"/>
  <c r="AM176" i="1"/>
  <c r="AO176" i="1" s="1"/>
  <c r="AN176" i="1"/>
  <c r="AL171" i="1"/>
  <c r="AN171" i="1"/>
  <c r="AM171" i="1"/>
  <c r="AO171" i="1" s="1"/>
  <c r="AL167" i="1"/>
  <c r="AM167" i="1"/>
  <c r="AO167" i="1" s="1"/>
  <c r="AN167" i="1"/>
  <c r="AL163" i="1"/>
  <c r="AM163" i="1"/>
  <c r="AO163" i="1" s="1"/>
  <c r="AN163" i="1"/>
  <c r="AM159" i="1"/>
  <c r="AO159" i="1" s="1"/>
  <c r="AL159" i="1"/>
  <c r="AN155" i="1"/>
  <c r="AL155" i="1"/>
  <c r="AM155" i="1"/>
  <c r="AO155" i="1" s="1"/>
  <c r="AL151" i="1"/>
  <c r="AM151" i="1"/>
  <c r="AO151" i="1" s="1"/>
  <c r="AN147" i="1"/>
  <c r="AL147" i="1"/>
  <c r="AM147" i="1"/>
  <c r="AO147" i="1" s="1"/>
  <c r="AL143" i="1"/>
  <c r="AM143" i="1"/>
  <c r="AO143" i="1" s="1"/>
  <c r="AN143" i="1"/>
  <c r="AM139" i="1"/>
  <c r="AO139" i="1" s="1"/>
  <c r="AN139" i="1"/>
  <c r="AL139" i="1"/>
  <c r="AL135" i="1"/>
  <c r="AM135" i="1"/>
  <c r="AO135" i="1" s="1"/>
  <c r="AN135" i="1"/>
  <c r="AL131" i="1"/>
  <c r="AN131" i="1"/>
  <c r="AM131" i="1"/>
  <c r="AO131" i="1" s="1"/>
  <c r="AN127" i="1"/>
  <c r="AL127" i="1"/>
  <c r="AM127" i="1"/>
  <c r="AO127" i="1" s="1"/>
  <c r="AL123" i="1"/>
  <c r="AM123" i="1"/>
  <c r="AO123" i="1" s="1"/>
  <c r="AN123" i="1"/>
  <c r="AL119" i="1"/>
  <c r="AN119" i="1"/>
  <c r="AM119" i="1"/>
  <c r="AO119" i="1" s="1"/>
  <c r="AM115" i="1"/>
  <c r="AO115" i="1" s="1"/>
  <c r="AN115" i="1"/>
  <c r="AL115" i="1"/>
  <c r="AM111" i="1"/>
  <c r="AO111" i="1" s="1"/>
  <c r="AN111" i="1"/>
  <c r="AL111" i="1"/>
  <c r="AL107" i="1"/>
  <c r="AM107" i="1"/>
  <c r="AO107" i="1" s="1"/>
  <c r="AN107" i="1"/>
  <c r="AL103" i="1"/>
  <c r="AM103" i="1"/>
  <c r="AO103" i="1" s="1"/>
  <c r="AN103" i="1"/>
  <c r="AN99" i="1"/>
  <c r="AL99" i="1"/>
  <c r="AM99" i="1"/>
  <c r="AO99" i="1" s="1"/>
  <c r="AL95" i="1"/>
  <c r="AM95" i="1"/>
  <c r="AO95" i="1" s="1"/>
  <c r="AN95" i="1"/>
  <c r="AL91" i="1"/>
  <c r="AM91" i="1"/>
  <c r="AO91" i="1" s="1"/>
  <c r="AN91" i="1"/>
  <c r="AN87" i="1"/>
  <c r="AL87" i="1"/>
  <c r="AM87" i="1"/>
  <c r="AO87" i="1" s="1"/>
  <c r="AN83" i="1"/>
  <c r="AL83" i="1"/>
  <c r="AM83" i="1"/>
  <c r="AO83" i="1" s="1"/>
  <c r="AL79" i="1"/>
  <c r="AN79" i="1"/>
  <c r="AM79" i="1"/>
  <c r="AO79" i="1" s="1"/>
  <c r="AL75" i="1"/>
  <c r="AM75" i="1"/>
  <c r="AO75" i="1" s="1"/>
  <c r="AN75" i="1"/>
  <c r="AN71" i="1"/>
  <c r="AL71" i="1"/>
  <c r="AM71" i="1"/>
  <c r="AO71" i="1" s="1"/>
  <c r="AM67" i="1"/>
  <c r="AO67" i="1" s="1"/>
  <c r="AN67" i="1"/>
  <c r="AL67" i="1"/>
  <c r="AM63" i="1"/>
  <c r="AO63" i="1" s="1"/>
  <c r="AN63" i="1"/>
  <c r="AL63" i="1"/>
  <c r="AL59" i="1"/>
  <c r="AM59" i="1"/>
  <c r="AO59" i="1" s="1"/>
  <c r="AN59" i="1"/>
  <c r="AN55" i="1"/>
  <c r="AM55" i="1"/>
  <c r="AO55" i="1" s="1"/>
  <c r="AL55" i="1"/>
  <c r="AL51" i="1"/>
  <c r="AM51" i="1"/>
  <c r="AO51" i="1" s="1"/>
  <c r="AN51" i="1"/>
  <c r="AM47" i="1"/>
  <c r="AO47" i="1" s="1"/>
  <c r="AN47" i="1"/>
  <c r="AL47" i="1"/>
  <c r="AM43" i="1"/>
  <c r="AO43" i="1" s="1"/>
  <c r="AN43" i="1"/>
  <c r="AL43" i="1"/>
  <c r="AM39" i="1"/>
  <c r="AO39" i="1" s="1"/>
  <c r="AN39" i="1"/>
  <c r="AL39" i="1"/>
  <c r="AL35" i="1"/>
  <c r="AN35" i="1"/>
  <c r="AM35" i="1"/>
  <c r="AO35" i="1" s="1"/>
  <c r="AL31" i="1"/>
  <c r="AM31" i="1"/>
  <c r="AO31" i="1" s="1"/>
  <c r="AN31" i="1"/>
  <c r="AN27" i="1"/>
  <c r="AL27" i="1"/>
  <c r="AM27" i="1"/>
  <c r="AO27" i="1" s="1"/>
  <c r="AL23" i="1"/>
  <c r="AM23" i="1"/>
  <c r="AO23" i="1" s="1"/>
  <c r="AN23" i="1"/>
  <c r="AL19" i="1"/>
  <c r="AM19" i="1"/>
  <c r="AO19" i="1" s="1"/>
  <c r="AN19" i="1"/>
  <c r="AL15" i="1"/>
  <c r="AM15" i="1"/>
  <c r="AO15" i="1" s="1"/>
  <c r="AN15" i="1"/>
  <c r="AM11" i="1"/>
  <c r="AO11" i="1" s="1"/>
  <c r="AN11" i="1"/>
  <c r="AL11" i="1"/>
  <c r="AL7" i="1"/>
  <c r="AM7" i="1"/>
  <c r="AO7" i="1" s="1"/>
  <c r="AN7" i="1"/>
  <c r="AL417" i="1"/>
  <c r="AM417" i="1"/>
  <c r="AO417" i="1" s="1"/>
  <c r="AL413" i="1"/>
  <c r="AM413" i="1"/>
  <c r="AO413" i="1" s="1"/>
  <c r="AN409" i="1"/>
  <c r="AM409" i="1"/>
  <c r="AO409" i="1" s="1"/>
  <c r="AL409" i="1"/>
  <c r="AN405" i="1"/>
  <c r="AL405" i="1"/>
  <c r="AM405" i="1"/>
  <c r="AO405" i="1" s="1"/>
  <c r="AL401" i="1"/>
  <c r="AM401" i="1"/>
  <c r="AO401" i="1" s="1"/>
  <c r="AN401" i="1"/>
  <c r="AL397" i="1"/>
  <c r="AM397" i="1"/>
  <c r="AO397" i="1" s="1"/>
  <c r="AN397" i="1"/>
  <c r="AL393" i="1"/>
  <c r="AM393" i="1"/>
  <c r="AO393" i="1" s="1"/>
  <c r="AN393" i="1"/>
  <c r="AN389" i="1"/>
  <c r="AL389" i="1"/>
  <c r="AM389" i="1"/>
  <c r="AO389" i="1" s="1"/>
  <c r="AL385" i="1"/>
  <c r="AM385" i="1"/>
  <c r="AO385" i="1" s="1"/>
  <c r="AN385" i="1"/>
  <c r="AL381" i="1"/>
  <c r="AM381" i="1"/>
  <c r="AO381" i="1" s="1"/>
  <c r="AN381" i="1"/>
  <c r="AN377" i="1"/>
  <c r="AL377" i="1"/>
  <c r="AM377" i="1"/>
  <c r="AO377" i="1" s="1"/>
  <c r="AN373" i="1"/>
  <c r="AM373" i="1"/>
  <c r="AO373" i="1" s="1"/>
  <c r="AL373" i="1"/>
  <c r="AL369" i="1"/>
  <c r="AM369" i="1"/>
  <c r="AO369" i="1" s="1"/>
  <c r="AN369" i="1"/>
  <c r="AM365" i="1"/>
  <c r="AO365" i="1" s="1"/>
  <c r="AN365" i="1"/>
  <c r="AL365" i="1"/>
  <c r="AM361" i="1"/>
  <c r="AO361" i="1" s="1"/>
  <c r="AN361" i="1"/>
  <c r="AL361" i="1"/>
  <c r="AN357" i="1"/>
  <c r="AL357" i="1"/>
  <c r="AM357" i="1"/>
  <c r="AO357" i="1" s="1"/>
  <c r="AL353" i="1"/>
  <c r="AM353" i="1"/>
  <c r="AO353" i="1" s="1"/>
  <c r="AN353" i="1"/>
  <c r="AN349" i="1"/>
  <c r="AL349" i="1"/>
  <c r="AM349" i="1"/>
  <c r="AO349" i="1" s="1"/>
  <c r="AL345" i="1"/>
  <c r="AM345" i="1"/>
  <c r="AO345" i="1" s="1"/>
  <c r="AN345" i="1"/>
  <c r="AN341" i="1"/>
  <c r="AL341" i="1"/>
  <c r="AM341" i="1"/>
  <c r="AO341" i="1" s="1"/>
  <c r="AL337" i="1"/>
  <c r="AM337" i="1"/>
  <c r="AO337" i="1" s="1"/>
  <c r="AN337" i="1"/>
  <c r="AL333" i="1"/>
  <c r="AM333" i="1"/>
  <c r="AO333" i="1" s="1"/>
  <c r="AN333" i="1"/>
  <c r="AL329" i="1"/>
  <c r="AM329" i="1"/>
  <c r="AO329" i="1" s="1"/>
  <c r="AN329" i="1"/>
  <c r="AM325" i="1"/>
  <c r="AO325" i="1" s="1"/>
  <c r="AL325" i="1"/>
  <c r="AN325" i="1"/>
  <c r="AL321" i="1"/>
  <c r="AN321" i="1"/>
  <c r="AM321" i="1"/>
  <c r="AO321" i="1" s="1"/>
  <c r="AL317" i="1"/>
  <c r="AM317" i="1"/>
  <c r="AO317" i="1" s="1"/>
  <c r="AN317" i="1"/>
  <c r="AN313" i="1"/>
  <c r="AL313" i="1"/>
  <c r="AM313" i="1"/>
  <c r="AO313" i="1" s="1"/>
  <c r="AL309" i="1"/>
  <c r="AM309" i="1"/>
  <c r="AO309" i="1" s="1"/>
  <c r="AN309" i="1"/>
  <c r="AL305" i="1"/>
  <c r="AM305" i="1"/>
  <c r="AO305" i="1" s="1"/>
  <c r="AN305" i="1"/>
  <c r="AL301" i="1"/>
  <c r="AM301" i="1"/>
  <c r="AO301" i="1" s="1"/>
  <c r="AN301" i="1"/>
  <c r="AM297" i="1"/>
  <c r="AO297" i="1" s="1"/>
  <c r="AL297" i="1"/>
  <c r="AN297" i="1"/>
  <c r="AN293" i="1"/>
  <c r="AL293" i="1"/>
  <c r="AM293" i="1"/>
  <c r="AO293" i="1" s="1"/>
  <c r="AL289" i="1"/>
  <c r="AN289" i="1"/>
  <c r="AM289" i="1"/>
  <c r="AO289" i="1" s="1"/>
  <c r="AN285" i="1"/>
  <c r="AL285" i="1"/>
  <c r="AM285" i="1"/>
  <c r="AO285" i="1" s="1"/>
  <c r="AL281" i="1"/>
  <c r="AM281" i="1"/>
  <c r="AO281" i="1" s="1"/>
  <c r="AN281" i="1"/>
  <c r="AL277" i="1"/>
  <c r="AN277" i="1"/>
  <c r="AM277" i="1"/>
  <c r="AO277" i="1" s="1"/>
  <c r="AL273" i="1"/>
  <c r="AN273" i="1"/>
  <c r="AM273" i="1"/>
  <c r="AO273" i="1" s="1"/>
  <c r="AM269" i="1"/>
  <c r="AO269" i="1" s="1"/>
  <c r="AL269" i="1"/>
  <c r="AN269" i="1"/>
  <c r="AL265" i="1"/>
  <c r="AM265" i="1"/>
  <c r="AO265" i="1" s="1"/>
  <c r="AN265" i="1"/>
  <c r="AL261" i="1"/>
  <c r="AM261" i="1"/>
  <c r="AO261" i="1" s="1"/>
  <c r="AN261" i="1"/>
  <c r="AN257" i="1"/>
  <c r="AL257" i="1"/>
  <c r="AM257" i="1"/>
  <c r="AO257" i="1" s="1"/>
  <c r="AL253" i="1"/>
  <c r="AM253" i="1"/>
  <c r="AO253" i="1" s="1"/>
  <c r="AN253" i="1"/>
  <c r="AL249" i="1"/>
  <c r="AM249" i="1"/>
  <c r="AO249" i="1" s="1"/>
  <c r="AN249" i="1"/>
  <c r="AN245" i="1"/>
  <c r="AL245" i="1"/>
  <c r="AM245" i="1"/>
  <c r="AO245" i="1" s="1"/>
  <c r="AM241" i="1"/>
  <c r="AO241" i="1" s="1"/>
  <c r="AL241" i="1"/>
  <c r="AN241" i="1"/>
  <c r="AN237" i="1"/>
  <c r="AL237" i="1"/>
  <c r="AM237" i="1"/>
  <c r="AO237" i="1" s="1"/>
  <c r="AN233" i="1"/>
  <c r="AL233" i="1"/>
  <c r="AM233" i="1"/>
  <c r="AO233" i="1" s="1"/>
  <c r="AL229" i="1"/>
  <c r="AM229" i="1"/>
  <c r="AO229" i="1" s="1"/>
  <c r="AL225" i="1"/>
  <c r="AM225" i="1"/>
  <c r="AO225" i="1" s="1"/>
  <c r="AL221" i="1"/>
  <c r="AM221" i="1"/>
  <c r="AO221" i="1" s="1"/>
  <c r="AL217" i="1"/>
  <c r="AM217" i="1"/>
  <c r="AO217" i="1" s="1"/>
  <c r="AN213" i="1"/>
  <c r="AL213" i="1"/>
  <c r="AM213" i="1"/>
  <c r="AO213" i="1" s="1"/>
  <c r="AM209" i="1"/>
  <c r="AO209" i="1" s="1"/>
  <c r="AL209" i="1"/>
  <c r="AL205" i="1"/>
  <c r="AM205" i="1"/>
  <c r="AO205" i="1" s="1"/>
  <c r="AM201" i="1"/>
  <c r="AO201" i="1" s="1"/>
  <c r="AN201" i="1"/>
  <c r="AL201" i="1"/>
  <c r="AL197" i="1"/>
  <c r="AM197" i="1"/>
  <c r="AO197" i="1" s="1"/>
  <c r="AN197" i="1"/>
  <c r="AL193" i="1"/>
  <c r="AM193" i="1"/>
  <c r="AO193" i="1" s="1"/>
  <c r="AM189" i="1"/>
  <c r="AO189" i="1" s="1"/>
  <c r="AL189" i="1"/>
  <c r="AL185" i="1"/>
  <c r="AM185" i="1"/>
  <c r="AO185" i="1" s="1"/>
  <c r="AN185" i="1"/>
  <c r="AN181" i="1"/>
  <c r="AM181" i="1"/>
  <c r="AO181" i="1" s="1"/>
  <c r="AL181" i="1"/>
  <c r="AL177" i="1"/>
  <c r="AN177" i="1"/>
  <c r="AM177" i="1"/>
  <c r="AO177" i="1" s="1"/>
  <c r="AM173" i="1"/>
  <c r="AO173" i="1" s="1"/>
  <c r="AL173" i="1"/>
  <c r="AN173" i="1"/>
  <c r="AL168" i="1"/>
  <c r="AM168" i="1"/>
  <c r="AO168" i="1" s="1"/>
  <c r="AN168" i="1"/>
  <c r="AN164" i="1"/>
  <c r="AM164" i="1"/>
  <c r="AO164" i="1" s="1"/>
  <c r="AL164" i="1"/>
  <c r="AL160" i="1"/>
  <c r="AM160" i="1"/>
  <c r="AO160" i="1" s="1"/>
  <c r="AN156" i="1"/>
  <c r="AL156" i="1"/>
  <c r="AM156" i="1"/>
  <c r="AO156" i="1" s="1"/>
  <c r="AM152" i="1"/>
  <c r="AO152" i="1" s="1"/>
  <c r="AL152" i="1"/>
  <c r="AM148" i="1"/>
  <c r="AO148" i="1" s="1"/>
  <c r="AN148" i="1"/>
  <c r="AL148" i="1"/>
  <c r="AL144" i="1"/>
  <c r="AM144" i="1"/>
  <c r="AO144" i="1" s="1"/>
  <c r="AN144" i="1"/>
  <c r="AN140" i="1"/>
  <c r="AM140" i="1"/>
  <c r="AO140" i="1" s="1"/>
  <c r="AL140" i="1"/>
  <c r="AN136" i="1"/>
  <c r="AL136" i="1"/>
  <c r="AM136" i="1"/>
  <c r="AO136" i="1" s="1"/>
  <c r="AL132" i="1"/>
  <c r="AM132" i="1"/>
  <c r="AO132" i="1" s="1"/>
  <c r="AN132" i="1"/>
  <c r="AL128" i="1"/>
  <c r="AM128" i="1"/>
  <c r="AO128" i="1" s="1"/>
  <c r="AN128" i="1"/>
  <c r="AL124" i="1"/>
  <c r="AM124" i="1"/>
  <c r="AO124" i="1" s="1"/>
  <c r="AN124" i="1"/>
  <c r="AM120" i="1"/>
  <c r="AO120" i="1" s="1"/>
  <c r="AN120" i="1"/>
  <c r="AL120" i="1"/>
  <c r="AL116" i="1"/>
  <c r="AM116" i="1"/>
  <c r="AO116" i="1" s="1"/>
  <c r="AL112" i="1"/>
  <c r="AM112" i="1"/>
  <c r="AO112" i="1" s="1"/>
  <c r="AN112" i="1"/>
  <c r="AN108" i="1"/>
  <c r="AL108" i="1"/>
  <c r="AM108" i="1"/>
  <c r="AO108" i="1" s="1"/>
  <c r="AL104" i="1"/>
  <c r="AM104" i="1"/>
  <c r="AO104" i="1" s="1"/>
  <c r="AN104" i="1"/>
  <c r="AN100" i="1"/>
  <c r="AM100" i="1"/>
  <c r="AO100" i="1" s="1"/>
  <c r="AL100" i="1"/>
  <c r="AL96" i="1"/>
  <c r="AM96" i="1"/>
  <c r="AO96" i="1" s="1"/>
  <c r="AN96" i="1"/>
  <c r="AM92" i="1"/>
  <c r="AO92" i="1" s="1"/>
  <c r="AN92" i="1"/>
  <c r="AL92" i="1"/>
  <c r="AL88" i="1"/>
  <c r="AM88" i="1"/>
  <c r="AO88" i="1" s="1"/>
  <c r="AL84" i="1"/>
  <c r="AM84" i="1"/>
  <c r="AO84" i="1" s="1"/>
  <c r="AN84" i="1"/>
  <c r="AN80" i="1"/>
  <c r="AL80" i="1"/>
  <c r="AM80" i="1"/>
  <c r="AO80" i="1" s="1"/>
  <c r="AL76" i="1"/>
  <c r="AM76" i="1"/>
  <c r="AO76" i="1" s="1"/>
  <c r="AN76" i="1"/>
  <c r="AL72" i="1"/>
  <c r="AM72" i="1"/>
  <c r="AO72" i="1" s="1"/>
  <c r="AN72" i="1"/>
  <c r="AL68" i="1"/>
  <c r="AM68" i="1"/>
  <c r="AO68" i="1" s="1"/>
  <c r="AN68" i="1"/>
  <c r="AM64" i="1"/>
  <c r="AO64" i="1" s="1"/>
  <c r="AN64" i="1"/>
  <c r="AL64" i="1"/>
  <c r="AL60" i="1"/>
  <c r="AM60" i="1"/>
  <c r="AO60" i="1" s="1"/>
  <c r="AN60" i="1"/>
  <c r="AL56" i="1"/>
  <c r="AM56" i="1"/>
  <c r="AO56" i="1" s="1"/>
  <c r="AN56" i="1"/>
  <c r="AL52" i="1"/>
  <c r="AM52" i="1"/>
  <c r="AO52" i="1" s="1"/>
  <c r="AN52" i="1"/>
  <c r="AL48" i="1"/>
  <c r="AM48" i="1"/>
  <c r="AO48" i="1" s="1"/>
  <c r="AN48" i="1"/>
  <c r="AN44" i="1"/>
  <c r="AL44" i="1"/>
  <c r="AM44" i="1"/>
  <c r="AO44" i="1" s="1"/>
  <c r="AL40" i="1"/>
  <c r="AN40" i="1"/>
  <c r="AM40" i="1"/>
  <c r="AO40" i="1" s="1"/>
  <c r="AN36" i="1"/>
  <c r="AM36" i="1"/>
  <c r="AO36" i="1" s="1"/>
  <c r="AL36" i="1"/>
  <c r="AL32" i="1"/>
  <c r="AM32" i="1"/>
  <c r="AO32" i="1" s="1"/>
  <c r="AN32" i="1"/>
  <c r="AL28" i="1"/>
  <c r="AM28" i="1"/>
  <c r="AO28" i="1" s="1"/>
  <c r="AM24" i="1"/>
  <c r="AO24" i="1" s="1"/>
  <c r="AN24" i="1"/>
  <c r="AL24" i="1"/>
  <c r="AM20" i="1"/>
  <c r="AO20" i="1" s="1"/>
  <c r="AN20" i="1"/>
  <c r="AL20" i="1"/>
  <c r="AN16" i="1"/>
  <c r="AM16" i="1"/>
  <c r="AO16" i="1" s="1"/>
  <c r="AL16" i="1"/>
  <c r="AM12" i="1"/>
  <c r="AO12" i="1" s="1"/>
  <c r="AN12" i="1"/>
  <c r="AL12" i="1"/>
  <c r="AN8" i="1"/>
  <c r="AM8" i="1"/>
  <c r="AO8" i="1" s="1"/>
  <c r="AL8" i="1"/>
  <c r="AN172" i="1"/>
  <c r="AL172" i="1"/>
  <c r="AM172" i="1"/>
  <c r="AO172" i="1" s="1"/>
  <c r="AM420" i="1"/>
  <c r="AO420" i="1" s="1"/>
  <c r="AL420" i="1"/>
  <c r="AM416" i="1"/>
  <c r="AO416" i="1" s="1"/>
  <c r="AL416" i="1"/>
  <c r="AM408" i="1"/>
  <c r="AO408" i="1" s="1"/>
  <c r="AL408" i="1"/>
  <c r="AN408" i="1"/>
  <c r="AL400" i="1"/>
  <c r="AM400" i="1"/>
  <c r="AO400" i="1" s="1"/>
  <c r="AN400" i="1"/>
  <c r="AM392" i="1"/>
  <c r="AO392" i="1" s="1"/>
  <c r="AL392" i="1"/>
  <c r="AN392" i="1"/>
  <c r="AM384" i="1"/>
  <c r="AO384" i="1" s="1"/>
  <c r="AN384" i="1"/>
  <c r="AL384" i="1"/>
  <c r="AL380" i="1"/>
  <c r="AM380" i="1"/>
  <c r="AO380" i="1" s="1"/>
  <c r="AN380" i="1"/>
  <c r="AL372" i="1"/>
  <c r="AM372" i="1"/>
  <c r="AO372" i="1" s="1"/>
  <c r="AN372" i="1"/>
  <c r="AL364" i="1"/>
  <c r="AM364" i="1"/>
  <c r="AO364" i="1" s="1"/>
  <c r="AN364" i="1"/>
  <c r="AM360" i="1"/>
  <c r="AO360" i="1" s="1"/>
  <c r="AL360" i="1"/>
  <c r="AN360" i="1"/>
  <c r="AM352" i="1"/>
  <c r="AO352" i="1" s="1"/>
  <c r="AN352" i="1"/>
  <c r="AL352" i="1"/>
  <c r="AL340" i="1"/>
  <c r="AM340" i="1"/>
  <c r="AO340" i="1" s="1"/>
  <c r="AN340" i="1"/>
  <c r="AM288" i="1"/>
  <c r="AO288" i="1" s="1"/>
  <c r="AN288" i="1"/>
  <c r="AL288" i="1"/>
  <c r="AL419" i="1"/>
  <c r="AM419" i="1"/>
  <c r="AO419" i="1" s="1"/>
  <c r="AL415" i="1"/>
  <c r="AM415" i="1"/>
  <c r="AO415" i="1" s="1"/>
  <c r="AL411" i="1"/>
  <c r="AM411" i="1"/>
  <c r="AO411" i="1" s="1"/>
  <c r="AM407" i="1"/>
  <c r="AO407" i="1" s="1"/>
  <c r="AN407" i="1"/>
  <c r="AL407" i="1"/>
  <c r="AM403" i="1"/>
  <c r="AO403" i="1" s="1"/>
  <c r="AN403" i="1"/>
  <c r="AL403" i="1"/>
  <c r="AN399" i="1"/>
  <c r="AL399" i="1"/>
  <c r="AM399" i="1"/>
  <c r="AO399" i="1" s="1"/>
  <c r="AL395" i="1"/>
  <c r="AM395" i="1"/>
  <c r="AO395" i="1" s="1"/>
  <c r="AN395" i="1"/>
  <c r="AL391" i="1"/>
  <c r="AN391" i="1"/>
  <c r="AM391" i="1"/>
  <c r="AO391" i="1" s="1"/>
  <c r="AN387" i="1"/>
  <c r="AL387" i="1"/>
  <c r="AM387" i="1"/>
  <c r="AO387" i="1" s="1"/>
  <c r="AN383" i="1"/>
  <c r="AL383" i="1"/>
  <c r="AM383" i="1"/>
  <c r="AO383" i="1" s="1"/>
  <c r="AL379" i="1"/>
  <c r="AN379" i="1"/>
  <c r="AM379" i="1"/>
  <c r="AO379" i="1" s="1"/>
  <c r="AN375" i="1"/>
  <c r="AL375" i="1"/>
  <c r="AM375" i="1"/>
  <c r="AO375" i="1" s="1"/>
  <c r="AL371" i="1"/>
  <c r="AM371" i="1"/>
  <c r="AO371" i="1" s="1"/>
  <c r="AN371" i="1"/>
  <c r="AN367" i="1"/>
  <c r="AM367" i="1"/>
  <c r="AO367" i="1" s="1"/>
  <c r="AL367" i="1"/>
  <c r="AL363" i="1"/>
  <c r="AM363" i="1"/>
  <c r="AO363" i="1" s="1"/>
  <c r="AN363" i="1"/>
  <c r="AL359" i="1"/>
  <c r="AN359" i="1"/>
  <c r="AM359" i="1"/>
  <c r="AO359" i="1" s="1"/>
  <c r="AL355" i="1"/>
  <c r="AM355" i="1"/>
  <c r="AO355" i="1" s="1"/>
  <c r="AN355" i="1"/>
  <c r="AN351" i="1"/>
  <c r="AL351" i="1"/>
  <c r="AM351" i="1"/>
  <c r="AO351" i="1" s="1"/>
  <c r="AL347" i="1"/>
  <c r="AN347" i="1"/>
  <c r="AM347" i="1"/>
  <c r="AO347" i="1" s="1"/>
  <c r="AL343" i="1"/>
  <c r="AM343" i="1"/>
  <c r="AO343" i="1" s="1"/>
  <c r="AN343" i="1"/>
  <c r="AL339" i="1"/>
  <c r="AM339" i="1"/>
  <c r="AO339" i="1" s="1"/>
  <c r="AN339" i="1"/>
  <c r="AM335" i="1"/>
  <c r="AO335" i="1" s="1"/>
  <c r="AL335" i="1"/>
  <c r="AN335" i="1"/>
  <c r="AL331" i="1"/>
  <c r="AM331" i="1"/>
  <c r="AO331" i="1" s="1"/>
  <c r="AM327" i="1"/>
  <c r="AO327" i="1" s="1"/>
  <c r="AN327" i="1"/>
  <c r="AL327" i="1"/>
  <c r="AL323" i="1"/>
  <c r="AM323" i="1"/>
  <c r="AO323" i="1" s="1"/>
  <c r="AN323" i="1"/>
  <c r="AL319" i="1"/>
  <c r="AM319" i="1"/>
  <c r="AO319" i="1" s="1"/>
  <c r="AN319" i="1"/>
  <c r="AM315" i="1"/>
  <c r="AO315" i="1" s="1"/>
  <c r="AL315" i="1"/>
  <c r="AN315" i="1"/>
  <c r="AN311" i="1"/>
  <c r="AL311" i="1"/>
  <c r="AM311" i="1"/>
  <c r="AO311" i="1" s="1"/>
  <c r="AN307" i="1"/>
  <c r="AL307" i="1"/>
  <c r="AM307" i="1"/>
  <c r="AO307" i="1" s="1"/>
  <c r="AL303" i="1"/>
  <c r="AM303" i="1"/>
  <c r="AO303" i="1" s="1"/>
  <c r="AN303" i="1"/>
  <c r="AL299" i="1"/>
  <c r="AM299" i="1"/>
  <c r="AO299" i="1" s="1"/>
  <c r="AN299" i="1"/>
  <c r="AL295" i="1"/>
  <c r="AM295" i="1"/>
  <c r="AO295" i="1" s="1"/>
  <c r="AN295" i="1"/>
  <c r="AM291" i="1"/>
  <c r="AO291" i="1" s="1"/>
  <c r="AN291" i="1"/>
  <c r="AL291" i="1"/>
  <c r="AL287" i="1"/>
  <c r="AM287" i="1"/>
  <c r="AO287" i="1" s="1"/>
  <c r="AN287" i="1"/>
  <c r="AM283" i="1"/>
  <c r="AO283" i="1" s="1"/>
  <c r="AN283" i="1"/>
  <c r="AL283" i="1"/>
  <c r="AN279" i="1"/>
  <c r="AL279" i="1"/>
  <c r="AM279" i="1"/>
  <c r="AO279" i="1" s="1"/>
  <c r="AL275" i="1"/>
  <c r="AM275" i="1"/>
  <c r="AO275" i="1" s="1"/>
  <c r="AN275" i="1"/>
  <c r="AL271" i="1"/>
  <c r="AM271" i="1"/>
  <c r="AO271" i="1" s="1"/>
  <c r="AN271" i="1"/>
  <c r="AL267" i="1"/>
  <c r="AM267" i="1"/>
  <c r="AO267" i="1" s="1"/>
  <c r="AN267" i="1"/>
  <c r="AM263" i="1"/>
  <c r="AO263" i="1" s="1"/>
  <c r="AL263" i="1"/>
  <c r="AN263" i="1"/>
  <c r="AL259" i="1"/>
  <c r="AM259" i="1"/>
  <c r="AO259" i="1" s="1"/>
  <c r="AN255" i="1"/>
  <c r="AM255" i="1"/>
  <c r="AO255" i="1" s="1"/>
  <c r="AL255" i="1"/>
  <c r="AN251" i="1"/>
  <c r="AM251" i="1"/>
  <c r="AO251" i="1" s="1"/>
  <c r="AL251" i="1"/>
  <c r="AL247" i="1"/>
  <c r="AN247" i="1"/>
  <c r="AM247" i="1"/>
  <c r="AO247" i="1" s="1"/>
  <c r="AL243" i="1"/>
  <c r="AN243" i="1"/>
  <c r="AM243" i="1"/>
  <c r="AO243" i="1" s="1"/>
  <c r="AN239" i="1"/>
  <c r="AL239" i="1"/>
  <c r="AM239" i="1"/>
  <c r="AO239" i="1" s="1"/>
  <c r="AM235" i="1"/>
  <c r="AO235" i="1" s="1"/>
  <c r="AL235" i="1"/>
  <c r="AN235" i="1"/>
  <c r="AL231" i="1"/>
  <c r="AM231" i="1"/>
  <c r="AO231" i="1" s="1"/>
  <c r="AL227" i="1"/>
  <c r="AM227" i="1"/>
  <c r="AO227" i="1" s="1"/>
  <c r="AL223" i="1"/>
  <c r="AM223" i="1"/>
  <c r="AO223" i="1" s="1"/>
  <c r="AL219" i="1"/>
  <c r="AM219" i="1"/>
  <c r="AO219" i="1" s="1"/>
  <c r="AN215" i="1"/>
  <c r="AL215" i="1"/>
  <c r="AM215" i="1"/>
  <c r="AO215" i="1" s="1"/>
  <c r="AL211" i="1"/>
  <c r="AM211" i="1"/>
  <c r="AO211" i="1" s="1"/>
  <c r="AN211" i="1"/>
  <c r="AL207" i="1"/>
  <c r="AM207" i="1"/>
  <c r="AO207" i="1" s="1"/>
  <c r="AM203" i="1"/>
  <c r="AO203" i="1" s="1"/>
  <c r="AL203" i="1"/>
  <c r="AL199" i="1"/>
  <c r="AN199" i="1"/>
  <c r="AM199" i="1"/>
  <c r="AO199" i="1" s="1"/>
  <c r="AL195" i="1"/>
  <c r="AM195" i="1"/>
  <c r="AO195" i="1" s="1"/>
  <c r="AM191" i="1"/>
  <c r="AO191" i="1" s="1"/>
  <c r="AL191" i="1"/>
  <c r="AL187" i="1"/>
  <c r="AM187" i="1"/>
  <c r="AO187" i="1" s="1"/>
  <c r="AL183" i="1"/>
  <c r="AM183" i="1"/>
  <c r="AO183" i="1" s="1"/>
  <c r="AN183" i="1"/>
  <c r="AM179" i="1"/>
  <c r="AO179" i="1" s="1"/>
  <c r="AN179" i="1"/>
  <c r="AL179" i="1"/>
  <c r="AM175" i="1"/>
  <c r="AO175" i="1" s="1"/>
  <c r="AN175" i="1"/>
  <c r="AL175" i="1"/>
  <c r="AL170" i="1"/>
  <c r="AM170" i="1"/>
  <c r="AO170" i="1" s="1"/>
  <c r="AN170" i="1"/>
  <c r="AM166" i="1"/>
  <c r="AO166" i="1" s="1"/>
  <c r="AN166" i="1"/>
  <c r="AL166" i="1"/>
  <c r="AL162" i="1"/>
  <c r="AM162" i="1"/>
  <c r="AO162" i="1" s="1"/>
  <c r="AN162" i="1"/>
  <c r="AM158" i="1"/>
  <c r="AO158" i="1" s="1"/>
  <c r="AL158" i="1"/>
  <c r="AL154" i="1"/>
  <c r="AM154" i="1"/>
  <c r="AO154" i="1" s="1"/>
  <c r="AN154" i="1"/>
  <c r="AL150" i="1"/>
  <c r="AN150" i="1"/>
  <c r="AM150" i="1"/>
  <c r="AO150" i="1" s="1"/>
  <c r="AL146" i="1"/>
  <c r="AN146" i="1"/>
  <c r="AM146" i="1"/>
  <c r="AO146" i="1" s="1"/>
  <c r="AM142" i="1"/>
  <c r="AO142" i="1" s="1"/>
  <c r="AN142" i="1"/>
  <c r="AL142" i="1"/>
  <c r="AL138" i="1"/>
  <c r="AM138" i="1"/>
  <c r="AO138" i="1" s="1"/>
  <c r="AN138" i="1"/>
  <c r="AN134" i="1"/>
  <c r="AL134" i="1"/>
  <c r="AM134" i="1"/>
  <c r="AO134" i="1" s="1"/>
  <c r="AM130" i="1"/>
  <c r="AO130" i="1" s="1"/>
  <c r="AN130" i="1"/>
  <c r="AL130" i="1"/>
  <c r="AL126" i="1"/>
  <c r="AM126" i="1"/>
  <c r="AO126" i="1" s="1"/>
  <c r="AN126" i="1"/>
  <c r="AL122" i="1"/>
  <c r="AM122" i="1"/>
  <c r="AO122" i="1" s="1"/>
  <c r="AN122" i="1"/>
  <c r="AL118" i="1"/>
  <c r="AM118" i="1"/>
  <c r="AO118" i="1" s="1"/>
  <c r="AN118" i="1"/>
  <c r="AN114" i="1"/>
  <c r="AM114" i="1"/>
  <c r="AO114" i="1" s="1"/>
  <c r="AL114" i="1"/>
  <c r="AL110" i="1"/>
  <c r="AM110" i="1"/>
  <c r="AO110" i="1" s="1"/>
  <c r="AN110" i="1"/>
  <c r="AN106" i="1"/>
  <c r="AM106" i="1"/>
  <c r="AO106" i="1" s="1"/>
  <c r="AL106" i="1"/>
  <c r="AL102" i="1"/>
  <c r="AM102" i="1"/>
  <c r="AO102" i="1" s="1"/>
  <c r="AN102" i="1"/>
  <c r="AM98" i="1"/>
  <c r="AO98" i="1" s="1"/>
  <c r="AN98" i="1"/>
  <c r="AL98" i="1"/>
  <c r="AM94" i="1"/>
  <c r="AO94" i="1" s="1"/>
  <c r="AN94" i="1"/>
  <c r="AL94" i="1"/>
  <c r="AL90" i="1"/>
  <c r="AM90" i="1"/>
  <c r="AO90" i="1" s="1"/>
  <c r="AN90" i="1"/>
  <c r="AN86" i="1"/>
  <c r="AL86" i="1"/>
  <c r="AM86" i="1"/>
  <c r="AO86" i="1" s="1"/>
  <c r="AL82" i="1"/>
  <c r="AM82" i="1"/>
  <c r="AO82" i="1" s="1"/>
  <c r="AN82" i="1"/>
  <c r="AN78" i="1"/>
  <c r="AL78" i="1"/>
  <c r="AM78" i="1"/>
  <c r="AO78" i="1" s="1"/>
  <c r="AL74" i="1"/>
  <c r="AM74" i="1"/>
  <c r="AO74" i="1" s="1"/>
  <c r="AN74" i="1"/>
  <c r="AM70" i="1"/>
  <c r="AO70" i="1" s="1"/>
  <c r="AN70" i="1"/>
  <c r="AL70" i="1"/>
  <c r="AL66" i="1"/>
  <c r="AM66" i="1"/>
  <c r="AO66" i="1" s="1"/>
  <c r="AN66" i="1"/>
  <c r="AL62" i="1"/>
  <c r="AM62" i="1"/>
  <c r="AO62" i="1" s="1"/>
  <c r="AN62" i="1"/>
  <c r="AN58" i="1"/>
  <c r="AL58" i="1"/>
  <c r="AM58" i="1"/>
  <c r="AO58" i="1" s="1"/>
  <c r="AL54" i="1"/>
  <c r="AM54" i="1"/>
  <c r="AO54" i="1" s="1"/>
  <c r="AN54" i="1"/>
  <c r="AM50" i="1"/>
  <c r="AO50" i="1" s="1"/>
  <c r="AN50" i="1"/>
  <c r="AL50" i="1"/>
  <c r="AN46" i="1"/>
  <c r="AL46" i="1"/>
  <c r="AM46" i="1"/>
  <c r="AO46" i="1" s="1"/>
  <c r="AM42" i="1"/>
  <c r="AO42" i="1" s="1"/>
  <c r="AN42" i="1"/>
  <c r="AL42" i="1"/>
  <c r="AL38" i="1"/>
  <c r="AM38" i="1"/>
  <c r="AO38" i="1" s="1"/>
  <c r="AN38" i="1"/>
  <c r="AL34" i="1"/>
  <c r="AM34" i="1"/>
  <c r="AO34" i="1" s="1"/>
  <c r="AN34" i="1"/>
  <c r="AL30" i="1"/>
  <c r="AM30" i="1"/>
  <c r="AO30" i="1" s="1"/>
  <c r="AL26" i="1"/>
  <c r="AM26" i="1"/>
  <c r="AO26" i="1" s="1"/>
  <c r="AN26" i="1"/>
  <c r="AN22" i="1"/>
  <c r="AL22" i="1"/>
  <c r="AM22" i="1"/>
  <c r="AO22" i="1" s="1"/>
  <c r="AN18" i="1"/>
  <c r="AL18" i="1"/>
  <c r="AM18" i="1"/>
  <c r="AO18" i="1" s="1"/>
  <c r="AM14" i="1"/>
  <c r="AO14" i="1" s="1"/>
  <c r="AN14" i="1"/>
  <c r="AL14" i="1"/>
  <c r="AL10" i="1"/>
  <c r="AN10" i="1"/>
  <c r="AM10" i="1"/>
  <c r="AO10" i="1" s="1"/>
  <c r="AN6" i="1"/>
  <c r="AL6" i="1"/>
  <c r="AM6" i="1"/>
  <c r="AO6" i="1" s="1"/>
  <c r="AG5" i="1"/>
  <c r="AF5" i="1"/>
  <c r="AN5" i="1" l="1"/>
  <c r="AM5" i="1"/>
  <c r="AL5" i="1"/>
  <c r="C41" i="10" l="1"/>
  <c r="H34" i="10" l="1" a="1"/>
  <c r="H34" i="10" s="1"/>
  <c r="H7" i="10" a="1"/>
  <c r="H7" i="10" s="1"/>
  <c r="K39" i="10" a="1"/>
  <c r="K39" i="10" s="1"/>
  <c r="K36" i="10" a="1"/>
  <c r="K36" i="10" s="1"/>
  <c r="K34" i="10" a="1"/>
  <c r="K34" i="10" s="1"/>
  <c r="K32" i="10" a="1"/>
  <c r="K32" i="10" s="1"/>
  <c r="K30" i="10" a="1"/>
  <c r="K30" i="10" s="1"/>
  <c r="K28" i="10" a="1"/>
  <c r="K28" i="10" s="1"/>
  <c r="K26" i="10" a="1"/>
  <c r="K26" i="10" s="1"/>
  <c r="K24" i="10" a="1"/>
  <c r="K24" i="10" s="1"/>
  <c r="K22" i="10" a="1"/>
  <c r="K22" i="10" s="1"/>
  <c r="K16" i="10" a="1"/>
  <c r="K16" i="10" s="1"/>
  <c r="K38" i="10" a="1"/>
  <c r="K38" i="10" s="1"/>
  <c r="K21" i="10" a="1"/>
  <c r="K21" i="10" s="1"/>
  <c r="K18" i="10" a="1"/>
  <c r="K18" i="10" s="1"/>
  <c r="K13" i="10" a="1"/>
  <c r="K13" i="10" s="1"/>
  <c r="K11" i="10" a="1"/>
  <c r="K11" i="10" s="1"/>
  <c r="K9" i="10" a="1"/>
  <c r="K9" i="10" s="1"/>
  <c r="K7" i="10" a="1"/>
  <c r="K7" i="10" s="1"/>
  <c r="K5" i="10" a="1"/>
  <c r="K5" i="10" s="1"/>
  <c r="K37" i="10" a="1"/>
  <c r="K37" i="10" s="1"/>
  <c r="K35" i="10" a="1"/>
  <c r="K35" i="10" s="1"/>
  <c r="K33" i="10" a="1"/>
  <c r="K33" i="10" s="1"/>
  <c r="K31" i="10" a="1"/>
  <c r="K31" i="10" s="1"/>
  <c r="K29" i="10" a="1"/>
  <c r="K29" i="10" s="1"/>
  <c r="K27" i="10" a="1"/>
  <c r="K27" i="10" s="1"/>
  <c r="K25" i="10" a="1"/>
  <c r="K25" i="10" s="1"/>
  <c r="K23" i="10" a="1"/>
  <c r="K23" i="10" s="1"/>
  <c r="K20" i="10" a="1"/>
  <c r="K20" i="10" s="1"/>
  <c r="K17" i="10" a="1"/>
  <c r="K17" i="10" s="1"/>
  <c r="K15" i="10" a="1"/>
  <c r="K15" i="10" s="1"/>
  <c r="K19" i="10" a="1"/>
  <c r="K19" i="10" s="1"/>
  <c r="K14" i="10" a="1"/>
  <c r="K14" i="10" s="1"/>
  <c r="K12" i="10" a="1"/>
  <c r="K12" i="10" s="1"/>
  <c r="K10" i="10" a="1"/>
  <c r="K10" i="10" s="1"/>
  <c r="K8" i="10" a="1"/>
  <c r="K8" i="10" s="1"/>
  <c r="K4" i="10" a="1"/>
  <c r="K4" i="10" s="1"/>
  <c r="K6" i="10" a="1"/>
  <c r="K6" i="10" s="1"/>
  <c r="H4" i="10" a="1"/>
  <c r="H4" i="10" s="1"/>
  <c r="H17" i="10" a="1"/>
  <c r="H17" i="10" s="1"/>
  <c r="H36" i="10" a="1"/>
  <c r="H36" i="10" s="1"/>
  <c r="G39" i="10" a="1"/>
  <c r="G39" i="10" s="1"/>
  <c r="G19" i="10" a="1"/>
  <c r="G19" i="10" s="1"/>
  <c r="G16" i="10" a="1"/>
  <c r="G16" i="10" s="1"/>
  <c r="G14" i="10" a="1"/>
  <c r="G14" i="10" s="1"/>
  <c r="G12" i="10" a="1"/>
  <c r="G12" i="10" s="1"/>
  <c r="G38" i="10" a="1"/>
  <c r="G38" i="10" s="1"/>
  <c r="G36" i="10" a="1"/>
  <c r="G36" i="10" s="1"/>
  <c r="G34" i="10" a="1"/>
  <c r="G34" i="10" s="1"/>
  <c r="G32" i="10" a="1"/>
  <c r="G32" i="10" s="1"/>
  <c r="G30" i="10" a="1"/>
  <c r="G30" i="10" s="1"/>
  <c r="G28" i="10" a="1"/>
  <c r="G28" i="10" s="1"/>
  <c r="G26" i="10" a="1"/>
  <c r="G26" i="10" s="1"/>
  <c r="G24" i="10" a="1"/>
  <c r="G24" i="10" s="1"/>
  <c r="G22" i="10" a="1"/>
  <c r="G22" i="10" s="1"/>
  <c r="G18" i="10" a="1"/>
  <c r="G18" i="10" s="1"/>
  <c r="G21" i="10" a="1"/>
  <c r="G21" i="10" s="1"/>
  <c r="G17" i="10" a="1"/>
  <c r="G17" i="10" s="1"/>
  <c r="G15" i="10" a="1"/>
  <c r="G15" i="10" s="1"/>
  <c r="G13" i="10" a="1"/>
  <c r="G13" i="10" s="1"/>
  <c r="G11" i="10" a="1"/>
  <c r="G11" i="10" s="1"/>
  <c r="G9" i="10" a="1"/>
  <c r="G9" i="10" s="1"/>
  <c r="G7" i="10" a="1"/>
  <c r="G7" i="10" s="1"/>
  <c r="G5" i="10" a="1"/>
  <c r="G5" i="10" s="1"/>
  <c r="G37" i="10" a="1"/>
  <c r="G37" i="10" s="1"/>
  <c r="G35" i="10" a="1"/>
  <c r="G35" i="10" s="1"/>
  <c r="G33" i="10" a="1"/>
  <c r="G33" i="10" s="1"/>
  <c r="G31" i="10" a="1"/>
  <c r="G31" i="10" s="1"/>
  <c r="G29" i="10" a="1"/>
  <c r="G29" i="10" s="1"/>
  <c r="G27" i="10" a="1"/>
  <c r="G27" i="10" s="1"/>
  <c r="G25" i="10" a="1"/>
  <c r="G25" i="10" s="1"/>
  <c r="G23" i="10" a="1"/>
  <c r="G23" i="10" s="1"/>
  <c r="G20" i="10" a="1"/>
  <c r="G20" i="10" s="1"/>
  <c r="G4" i="10" a="1"/>
  <c r="G4" i="10" s="1"/>
  <c r="G8" i="10" a="1"/>
  <c r="G8" i="10" s="1"/>
  <c r="G6" i="10" a="1"/>
  <c r="G6" i="10" s="1"/>
  <c r="G10" i="10" a="1"/>
  <c r="G10" i="10" s="1"/>
  <c r="H16" i="10" a="1"/>
  <c r="H16" i="10" s="1"/>
  <c r="H6" i="10" a="1"/>
  <c r="H6" i="10" s="1"/>
  <c r="H14" i="10" a="1"/>
  <c r="H14" i="10" s="1"/>
  <c r="H27" i="10" a="1"/>
  <c r="H27" i="10" s="1"/>
  <c r="H35" i="10" a="1"/>
  <c r="H35" i="10" s="1"/>
  <c r="H21" i="10" a="1"/>
  <c r="H21" i="10" s="1"/>
  <c r="H22" i="10" a="1"/>
  <c r="H22" i="10" s="1"/>
  <c r="H30" i="10" a="1"/>
  <c r="H30" i="10" s="1"/>
  <c r="H38" i="10" a="1"/>
  <c r="H38" i="10" s="1"/>
  <c r="H25" i="10" a="1"/>
  <c r="H25" i="10" s="1"/>
  <c r="H33" i="10" a="1"/>
  <c r="H33" i="10" s="1"/>
  <c r="H28" i="10" a="1"/>
  <c r="H28" i="10" s="1"/>
  <c r="H5" i="10" a="1"/>
  <c r="H5" i="10" s="1"/>
  <c r="H19" i="10" a="1"/>
  <c r="H19" i="10" s="1"/>
  <c r="H8" i="10" a="1"/>
  <c r="H8" i="10" s="1"/>
  <c r="H20" i="10" a="1"/>
  <c r="H20" i="10" s="1"/>
  <c r="H29" i="10" a="1"/>
  <c r="H29" i="10" s="1"/>
  <c r="H37" i="10" a="1"/>
  <c r="H37" i="10" s="1"/>
  <c r="H11" i="10" a="1"/>
  <c r="H11" i="10" s="1"/>
  <c r="H24" i="10" a="1"/>
  <c r="H24" i="10" s="1"/>
  <c r="H32" i="10" a="1"/>
  <c r="H32" i="10" s="1"/>
  <c r="H12" i="10" a="1"/>
  <c r="H12" i="10" s="1"/>
  <c r="H18" i="10" a="1"/>
  <c r="H18" i="10" s="1"/>
  <c r="H9" i="10" a="1"/>
  <c r="H9" i="10" s="1"/>
  <c r="H39" i="10" a="1"/>
  <c r="H39" i="10" s="1"/>
  <c r="H10" i="10" a="1"/>
  <c r="H10" i="10" s="1"/>
  <c r="H23" i="10" a="1"/>
  <c r="H23" i="10" s="1"/>
  <c r="H31" i="10" a="1"/>
  <c r="H31" i="10" s="1"/>
  <c r="H15" i="10" a="1"/>
  <c r="H15" i="10" s="1"/>
  <c r="H13" i="10" a="1"/>
  <c r="H13" i="10" s="1"/>
  <c r="H26" i="10" a="1"/>
  <c r="H26" i="10" s="1"/>
  <c r="AK5" i="1" l="1"/>
  <c r="D38" i="10" l="1" a="1"/>
  <c r="D38" i="10" s="1"/>
  <c r="D36" i="10" a="1"/>
  <c r="D36" i="10" s="1"/>
  <c r="D34" i="10" a="1"/>
  <c r="D34" i="10" s="1"/>
  <c r="D32" i="10" a="1"/>
  <c r="D32" i="10" s="1"/>
  <c r="D30" i="10" a="1"/>
  <c r="D30" i="10" s="1"/>
  <c r="D28" i="10" a="1"/>
  <c r="D28" i="10" s="1"/>
  <c r="D26" i="10" a="1"/>
  <c r="D26" i="10" s="1"/>
  <c r="D24" i="10" a="1"/>
  <c r="D24" i="10" s="1"/>
  <c r="D21" i="10" a="1"/>
  <c r="D21" i="10" s="1"/>
  <c r="E20" i="10" a="1"/>
  <c r="E20" i="10" s="1"/>
  <c r="D18" i="10" a="1"/>
  <c r="D18" i="10" s="1"/>
  <c r="D15" i="10" a="1"/>
  <c r="D15" i="10" s="1"/>
  <c r="D13" i="10" a="1"/>
  <c r="D13" i="10" s="1"/>
  <c r="D11" i="10" a="1"/>
  <c r="D11" i="10" s="1"/>
  <c r="E37" i="10" a="1"/>
  <c r="E37" i="10" s="1"/>
  <c r="E35" i="10" a="1"/>
  <c r="E35" i="10" s="1"/>
  <c r="E33" i="10" a="1"/>
  <c r="E33" i="10" s="1"/>
  <c r="E31" i="10" a="1"/>
  <c r="E31" i="10" s="1"/>
  <c r="E29" i="10" a="1"/>
  <c r="E29" i="10" s="1"/>
  <c r="E27" i="10" a="1"/>
  <c r="E27" i="10" s="1"/>
  <c r="E25" i="10" a="1"/>
  <c r="E25" i="10" s="1"/>
  <c r="E23" i="10" a="1"/>
  <c r="E23" i="10" s="1"/>
  <c r="D20" i="10" a="1"/>
  <c r="D20" i="10" s="1"/>
  <c r="E19" i="10" a="1"/>
  <c r="E19" i="10" s="1"/>
  <c r="D17" i="10" a="1"/>
  <c r="D17" i="10" s="1"/>
  <c r="E16" i="10" a="1"/>
  <c r="E16" i="10" s="1"/>
  <c r="E14" i="10" a="1"/>
  <c r="E14" i="10" s="1"/>
  <c r="E12" i="10" a="1"/>
  <c r="E12" i="10" s="1"/>
  <c r="E10" i="10" a="1"/>
  <c r="E10" i="10" s="1"/>
  <c r="E8" i="10" a="1"/>
  <c r="E8" i="10" s="1"/>
  <c r="E6" i="10" a="1"/>
  <c r="E6" i="10" s="1"/>
  <c r="E4" i="10" a="1"/>
  <c r="E4" i="10" s="1"/>
  <c r="E39" i="10" a="1"/>
  <c r="E39" i="10" s="1"/>
  <c r="D37" i="10" a="1"/>
  <c r="D37" i="10" s="1"/>
  <c r="D35" i="10" a="1"/>
  <c r="D35" i="10" s="1"/>
  <c r="D33" i="10" a="1"/>
  <c r="D33" i="10" s="1"/>
  <c r="D31" i="10" a="1"/>
  <c r="D31" i="10" s="1"/>
  <c r="D29" i="10" a="1"/>
  <c r="D29" i="10" s="1"/>
  <c r="D27" i="10" a="1"/>
  <c r="D27" i="10" s="1"/>
  <c r="D25" i="10" a="1"/>
  <c r="D25" i="10" s="1"/>
  <c r="D23" i="10" a="1"/>
  <c r="D23" i="10" s="1"/>
  <c r="E22" i="10" a="1"/>
  <c r="E22" i="10" s="1"/>
  <c r="D19" i="10" a="1"/>
  <c r="D19" i="10" s="1"/>
  <c r="E18" i="10" a="1"/>
  <c r="E18" i="10" s="1"/>
  <c r="D14" i="10" a="1"/>
  <c r="D14" i="10" s="1"/>
  <c r="D12" i="10" a="1"/>
  <c r="D12" i="10" s="1"/>
  <c r="D10" i="10" a="1"/>
  <c r="D10" i="10" s="1"/>
  <c r="D8" i="10" a="1"/>
  <c r="D8" i="10" s="1"/>
  <c r="D6" i="10" a="1"/>
  <c r="D6" i="10" s="1"/>
  <c r="D39" i="10" a="1"/>
  <c r="D39" i="10" s="1"/>
  <c r="E38" i="10" a="1"/>
  <c r="E38" i="10" s="1"/>
  <c r="E36" i="10" a="1"/>
  <c r="E36" i="10" s="1"/>
  <c r="E34" i="10" a="1"/>
  <c r="E34" i="10" s="1"/>
  <c r="E32" i="10" a="1"/>
  <c r="E32" i="10" s="1"/>
  <c r="E30" i="10" a="1"/>
  <c r="E30" i="10" s="1"/>
  <c r="E28" i="10" a="1"/>
  <c r="E28" i="10" s="1"/>
  <c r="E26" i="10" a="1"/>
  <c r="E26" i="10" s="1"/>
  <c r="E24" i="10" a="1"/>
  <c r="E24" i="10" s="1"/>
  <c r="D22" i="10" a="1"/>
  <c r="D22" i="10" s="1"/>
  <c r="E21" i="10" a="1"/>
  <c r="E21" i="10" s="1"/>
  <c r="E17" i="10" a="1"/>
  <c r="E17" i="10" s="1"/>
  <c r="D16" i="10" a="1"/>
  <c r="D16" i="10" s="1"/>
  <c r="E15" i="10" a="1"/>
  <c r="E15" i="10" s="1"/>
  <c r="E13" i="10" a="1"/>
  <c r="E13" i="10" s="1"/>
  <c r="E11" i="10" a="1"/>
  <c r="E11" i="10" s="1"/>
  <c r="E9" i="10" a="1"/>
  <c r="E9" i="10" s="1"/>
  <c r="E7" i="10" a="1"/>
  <c r="E7" i="10" s="1"/>
  <c r="D5" i="10" a="1"/>
  <c r="D5" i="10" s="1"/>
  <c r="D7" i="10" a="1"/>
  <c r="D7" i="10" s="1"/>
  <c r="D9" i="10" a="1"/>
  <c r="D9" i="10" s="1"/>
  <c r="E5" i="10" a="1"/>
  <c r="E5" i="10" s="1"/>
  <c r="D4" i="10" a="1"/>
  <c r="D4" i="10" s="1"/>
  <c r="J19" i="10" l="1" a="1"/>
  <c r="J19" i="10" s="1"/>
  <c r="J14" i="10" a="1"/>
  <c r="J14" i="10" s="1"/>
  <c r="J12" i="10" a="1"/>
  <c r="J12" i="10" s="1"/>
  <c r="J39" i="10" a="1"/>
  <c r="J39" i="10" s="1"/>
  <c r="J36" i="10" a="1"/>
  <c r="J36" i="10" s="1"/>
  <c r="J34" i="10" a="1"/>
  <c r="J34" i="10" s="1"/>
  <c r="J32" i="10" a="1"/>
  <c r="J32" i="10" s="1"/>
  <c r="J30" i="10" a="1"/>
  <c r="J30" i="10" s="1"/>
  <c r="J28" i="10" a="1"/>
  <c r="J28" i="10" s="1"/>
  <c r="J26" i="10" a="1"/>
  <c r="J26" i="10" s="1"/>
  <c r="J24" i="10" a="1"/>
  <c r="J24" i="10" s="1"/>
  <c r="J22" i="10" a="1"/>
  <c r="J22" i="10" s="1"/>
  <c r="J16" i="10" a="1"/>
  <c r="J16" i="10" s="1"/>
  <c r="J38" i="10" a="1"/>
  <c r="J38" i="10" s="1"/>
  <c r="J21" i="10" a="1"/>
  <c r="J21" i="10" s="1"/>
  <c r="J18" i="10" a="1"/>
  <c r="J18" i="10" s="1"/>
  <c r="J13" i="10" a="1"/>
  <c r="J13" i="10" s="1"/>
  <c r="J11" i="10" a="1"/>
  <c r="J11" i="10" s="1"/>
  <c r="J9" i="10" a="1"/>
  <c r="J9" i="10" s="1"/>
  <c r="J7" i="10" a="1"/>
  <c r="J7" i="10" s="1"/>
  <c r="J5" i="10" a="1"/>
  <c r="J5" i="10" s="1"/>
  <c r="J37" i="10" a="1"/>
  <c r="J37" i="10" s="1"/>
  <c r="J35" i="10" a="1"/>
  <c r="J35" i="10" s="1"/>
  <c r="J33" i="10" a="1"/>
  <c r="J33" i="10" s="1"/>
  <c r="J31" i="10" a="1"/>
  <c r="J31" i="10" s="1"/>
  <c r="J29" i="10" a="1"/>
  <c r="J29" i="10" s="1"/>
  <c r="J27" i="10" a="1"/>
  <c r="J27" i="10" s="1"/>
  <c r="J25" i="10" a="1"/>
  <c r="J25" i="10" s="1"/>
  <c r="J23" i="10" a="1"/>
  <c r="J23" i="10" s="1"/>
  <c r="J20" i="10" a="1"/>
  <c r="J20" i="10" s="1"/>
  <c r="J17" i="10" a="1"/>
  <c r="J17" i="10" s="1"/>
  <c r="J15" i="10" a="1"/>
  <c r="J15" i="10" s="1"/>
  <c r="J6" i="10" a="1"/>
  <c r="J6" i="10" s="1"/>
  <c r="J8" i="10" a="1"/>
  <c r="J8" i="10" s="1"/>
  <c r="J4" i="10" a="1"/>
  <c r="J4" i="10" s="1"/>
  <c r="J10" i="10" a="1"/>
  <c r="J10" i="10" s="1"/>
  <c r="F21" i="10"/>
  <c r="J41" i="10" l="1"/>
  <c r="D41" i="10" l="1"/>
  <c r="AO5" i="1" l="1"/>
  <c r="I4" i="10" l="1" a="1"/>
  <c r="I4" i="10" s="1"/>
  <c r="I29" i="10" a="1"/>
  <c r="I29" i="10" s="1"/>
  <c r="I15" i="10" a="1"/>
  <c r="I15" i="10" s="1"/>
  <c r="I25" i="10" a="1"/>
  <c r="I25" i="10" s="1"/>
  <c r="I19" i="10" a="1"/>
  <c r="I19" i="10" s="1"/>
  <c r="I12" i="10" a="1"/>
  <c r="I12" i="10" s="1"/>
  <c r="I37" i="10" a="1"/>
  <c r="I37" i="10" s="1"/>
  <c r="I23" i="10" a="1"/>
  <c r="I23" i="10" s="1"/>
  <c r="I9" i="10" a="1"/>
  <c r="I9" i="10" s="1"/>
  <c r="I27" i="10" a="1"/>
  <c r="I27" i="10" s="1"/>
  <c r="I20" i="10" a="1"/>
  <c r="I20" i="10" s="1"/>
  <c r="I6" i="10" a="1"/>
  <c r="I6" i="10" s="1"/>
  <c r="I31" i="10" a="1"/>
  <c r="I31" i="10" s="1"/>
  <c r="I17" i="10" a="1"/>
  <c r="I17" i="10" s="1"/>
  <c r="I35" i="10" a="1"/>
  <c r="I35" i="10" s="1"/>
  <c r="I28" i="10" a="1"/>
  <c r="I28" i="10" s="1"/>
  <c r="I14" i="10" a="1"/>
  <c r="I14" i="10" s="1"/>
  <c r="I39" i="10" a="1"/>
  <c r="I39" i="10" s="1"/>
  <c r="I10" i="10" a="1"/>
  <c r="I10" i="10" s="1"/>
  <c r="I36" i="10" a="1"/>
  <c r="I36" i="10" s="1"/>
  <c r="I33" i="10" a="1"/>
  <c r="I33" i="10" s="1"/>
  <c r="I22" i="10" a="1"/>
  <c r="I22" i="10" s="1"/>
  <c r="I8" i="10" a="1"/>
  <c r="I8" i="10" s="1"/>
  <c r="I18" i="10" a="1"/>
  <c r="I18" i="10" s="1"/>
  <c r="I32" i="10" a="1"/>
  <c r="I32" i="10" s="1"/>
  <c r="I5" i="10" a="1"/>
  <c r="I5" i="10" s="1"/>
  <c r="I30" i="10" a="1"/>
  <c r="I30" i="10" s="1"/>
  <c r="I16" i="10" a="1"/>
  <c r="I16" i="10" s="1"/>
  <c r="I26" i="10" a="1"/>
  <c r="I26" i="10" s="1"/>
  <c r="I7" i="10" a="1"/>
  <c r="I7" i="10" s="1"/>
  <c r="I13" i="10" a="1"/>
  <c r="I13" i="10" s="1"/>
  <c r="I38" i="10" a="1"/>
  <c r="I38" i="10" s="1"/>
  <c r="I24" i="10" a="1"/>
  <c r="I24" i="10" s="1"/>
  <c r="I34" i="10" a="1"/>
  <c r="I34" i="10" s="1"/>
  <c r="I21" i="10" a="1"/>
  <c r="I21" i="10" s="1"/>
  <c r="I11" i="10" a="1"/>
  <c r="I11" i="10" s="1"/>
  <c r="K41" i="10"/>
  <c r="E41" i="10"/>
  <c r="G41" i="10"/>
  <c r="H41" i="10"/>
  <c r="I41" i="10" l="1"/>
  <c r="F14" i="10" l="1"/>
  <c r="F8" i="10"/>
  <c r="F34" i="10"/>
  <c r="F26" i="10"/>
  <c r="F9" i="10"/>
  <c r="F4" i="10"/>
  <c r="F36" i="10"/>
  <c r="F28" i="10"/>
  <c r="F19" i="10"/>
  <c r="F7" i="10"/>
  <c r="F33" i="10"/>
  <c r="F25" i="10"/>
  <c r="F35" i="10"/>
  <c r="F27" i="10"/>
  <c r="F18" i="10"/>
  <c r="F15" i="10"/>
  <c r="F10" i="10"/>
  <c r="F16" i="10"/>
  <c r="F12" i="10"/>
  <c r="F38" i="10"/>
  <c r="F30" i="10"/>
  <c r="F22" i="10"/>
  <c r="F5" i="10"/>
  <c r="F32" i="10"/>
  <c r="F24" i="10"/>
  <c r="F11" i="10"/>
  <c r="F37" i="10"/>
  <c r="F29" i="10"/>
  <c r="F20" i="10"/>
  <c r="F39" i="10"/>
  <c r="F31" i="10"/>
  <c r="F23" i="10"/>
  <c r="F17" i="10"/>
  <c r="F13" i="10"/>
  <c r="F6" i="10"/>
  <c r="F4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tc={D6A45189-6704-4F62-834A-A8F34AF56181}</author>
    <author>tc={ACE0CEF7-396A-4929-A762-805D5AEDA9B8}</author>
    <author>tc={63DC2183-83E4-44D3-8C31-E136CEDAD390}</author>
    <author>tc={CA3BE843-A66A-44AD-81B9-DF3B6E367AE9}</author>
    <author>tc={BBFF3934-3446-4363-A2AF-C4A0FA591082}</author>
  </authors>
  <commentList>
    <comment ref="AK4" authorId="0" shapeId="0" xr:uid="{D6A45189-6704-4F62-834A-A8F34AF5618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AL4" authorId="1" shapeId="0" xr:uid="{ACE0CEF7-396A-4929-A762-805D5AEDA9B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esta abierta en general</t>
      </text>
    </comment>
    <comment ref="AM4" authorId="2" shapeId="0" xr:uid="{63DC2183-83E4-44D3-8C31-E136CEDAD39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quedo cerrada la acción. Cerrada es 1.</t>
      </text>
    </comment>
    <comment ref="AN4" authorId="3" shapeId="0" xr:uid="{CA3BE843-A66A-44AD-81B9-DF3B6E367AE9}">
      <text>
        <t>[Comentario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fin esta vacia es 0
2. Si la acción quedo abierta y la Fecha fin es &lt;= a la del corte es 1</t>
      </text>
    </comment>
    <comment ref="AO4" authorId="4" shapeId="0" xr:uid="{BBFF3934-3446-4363-A2AF-C4A0FA591082}">
      <text>
        <t>[Comentario encadenado]
Su versión de Excel le permite leer este comentario encadenado; sin embargo, las ediciones que se apliquen se quitarán si el archivo se abre en una versión más reciente de Excel. Más información: https://go.microsoft.com/fwlink/?linkid=870924
Comentario:
    1 determina que la acción esta dentro del corte, sea por fecha fin o por cierre anticipado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tc={A1C2B72A-D0A8-4F92-8A10-D57D7508070B}</author>
    <author>tc={A6239F4F-47B9-48D5-9A98-76C3287A161D}</author>
    <author>tc={1E805B28-0ACD-4871-89CC-6249066DA92A}</author>
    <author>tc={8F798959-3364-42AA-B5B8-4A64484D28F8}</author>
    <author>tc={15113461-15F6-4203-8367-0D42498A494D}</author>
    <author>tc={67F407BB-5A54-45EC-821F-30BF487AE63B}</author>
  </authors>
  <commentList>
    <comment ref="C2" authorId="0" shapeId="0" xr:uid="{A1C2B72A-D0A8-4F92-8A10-D57D7508070B}">
      <text>
        <t>[Comentario encadenado]
Su versión de Excel le permite leer este comentario encadenado; sin embargo, las ediciones que se apliquen se quitarán si el archivo se abre en una versión más reciente de Excel. Más información: https://go.microsoft.com/fwlink/?linkid=870924
Comentario:
    Total de acciones al corte para seguimiento</t>
      </text>
    </comment>
    <comment ref="D2" authorId="1" shapeId="0" xr:uid="{A6239F4F-47B9-48D5-9A98-76C3287A161D}">
      <text>
        <t>[Comentario encadenado]
Su versión de Excel le permite leer este comentario encadenado; sin embargo, las ediciones que se apliquen se quitarán si el archivo se abre en una versión más reciente de Excel. Más información: https://go.microsoft.com/fwlink/?linkid=870924
Comentario:
    Acciones cuya fecha de finalización esta dentro del corte de evaluación</t>
      </text>
    </comment>
    <comment ref="E2" authorId="2" shapeId="0" xr:uid="{1E805B28-0ACD-4871-89CC-6249066DA92A}">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la fecha de finalización es posterior al corte evaluado, sin embargo, quedaron al 100%.</t>
      </text>
    </comment>
    <comment ref="F2" authorId="3" shapeId="0" xr:uid="{8F798959-3364-42AA-B5B8-4A64484D28F8}">
      <text>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de las acciones al corte y las acciones con cierre anticipado</t>
      </text>
    </comment>
    <comment ref="I2" authorId="4" shapeId="0" xr:uid="{15113461-15F6-4203-8367-0D42498A494D}">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porcentaje de acciones al corte, las que tienen cierre anticipado y las vencidas.</t>
      </text>
    </comment>
    <comment ref="K2" authorId="5" shapeId="0" xr:uid="{67F407BB-5A54-45EC-821F-30BF487AE63B}">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después del seguimiento quedaron abiertas.</t>
      </text>
    </comment>
  </commentList>
</comments>
</file>

<file path=xl/sharedStrings.xml><?xml version="1.0" encoding="utf-8"?>
<sst xmlns="http://schemas.openxmlformats.org/spreadsheetml/2006/main" count="6046" uniqueCount="1357">
  <si>
    <t>CARACTERISTICA DEL HALLAZGO</t>
  </si>
  <si>
    <t>Plan de mejoramiento No.</t>
  </si>
  <si>
    <t>No</t>
  </si>
  <si>
    <t>NO. AUDITORÍA Y/O EVALUACIÓN</t>
  </si>
  <si>
    <t>FECHA EMISION DE INFORME</t>
  </si>
  <si>
    <t>TIPO DE HALLAZGO</t>
  </si>
  <si>
    <t xml:space="preserve">CÓDIGO DEL HALLAZGO </t>
  </si>
  <si>
    <t>PROCESO</t>
  </si>
  <si>
    <t>TIPO DE MECANISMO DE CONTROL SIG</t>
  </si>
  <si>
    <t>FUENTE</t>
  </si>
  <si>
    <t>AC/AP/AM</t>
  </si>
  <si>
    <t>TIPO DE PLAN</t>
  </si>
  <si>
    <t>IDENTIFICADOR</t>
  </si>
  <si>
    <t>FECHA RECEPCION DEL PLAN
DD/MM/AAAA</t>
  </si>
  <si>
    <t>Corrección No.</t>
  </si>
  <si>
    <t>Corrección</t>
  </si>
  <si>
    <t>Responsable Corrección</t>
  </si>
  <si>
    <t>Fecha</t>
  </si>
  <si>
    <t xml:space="preserve">Acción No. </t>
  </si>
  <si>
    <t>CAUSAS</t>
  </si>
  <si>
    <t>ACCIONES DE MEJORAMIENTO</t>
  </si>
  <si>
    <t>DESCRIPCIÓN DE LAS METAS</t>
  </si>
  <si>
    <t xml:space="preserve"> UNIDAD DE MEDIDA DE LAS METAS</t>
  </si>
  <si>
    <t>CANTIDAD DE LA META</t>
  </si>
  <si>
    <t>FECHA INICIACIÓN DE LAS METAS
DD/MM/AAAA</t>
  </si>
  <si>
    <t>FECHA TERMINACIÓN DE LAS METAS
DD/MM/AAAA</t>
  </si>
  <si>
    <t>RESPONSABLE</t>
  </si>
  <si>
    <t xml:space="preserve">DEPENDENCIA </t>
  </si>
  <si>
    <t>ESTADO C/A</t>
  </si>
  <si>
    <t>% REAL EJEC</t>
  </si>
  <si>
    <t xml:space="preserve">DETALLE DE ACCIONES EJECUTADAS / EVIDENCIAS Y/O SOPORTES </t>
  </si>
  <si>
    <t>E1</t>
  </si>
  <si>
    <t>RESULTADOS DEL SEGUIMIENTO (Porqué es o no es eficaz)</t>
  </si>
  <si>
    <t>AC</t>
  </si>
  <si>
    <t>Subdirección de Apoyo a la Gestión de las IES</t>
  </si>
  <si>
    <t>Oportunidad de Mejora</t>
  </si>
  <si>
    <t>Gestión de Servicios TIC</t>
  </si>
  <si>
    <t>Mecanismos de Evaluación Independiente –Interna</t>
  </si>
  <si>
    <t>Oficina de Tecnología y Sistemas de Información</t>
  </si>
  <si>
    <t>Proceso</t>
  </si>
  <si>
    <t>Oficina Asesora Jurídica</t>
  </si>
  <si>
    <t>Dirección de Calidad para la Educación Preescolar, Básica y Media</t>
  </si>
  <si>
    <t>Implementación de Política</t>
  </si>
  <si>
    <t>Subdirección de Desarrollo Organizacional</t>
  </si>
  <si>
    <t>Oficina Asesora de Planeación y Finanzas</t>
  </si>
  <si>
    <t>Hallazgo</t>
  </si>
  <si>
    <t>Subdirección de Acceso</t>
  </si>
  <si>
    <t>Gestión Administrativa</t>
  </si>
  <si>
    <t>Gestión Financiera</t>
  </si>
  <si>
    <t>Auditoría y/o Evaluación OCI</t>
  </si>
  <si>
    <r>
      <t>FORMULACIÓN  PLAN DE MEJORAMIENTO</t>
    </r>
    <r>
      <rPr>
        <b/>
        <sz val="12"/>
        <color indexed="10"/>
        <rFont val="Arial Narrow"/>
        <family val="2"/>
      </rPr>
      <t xml:space="preserve"> (INFORMACION A SER DILIGENCIADA POR EL LIDER DEL PROCESO)</t>
    </r>
  </si>
  <si>
    <t>Gestión Jurídica</t>
  </si>
  <si>
    <t>Subdirección de Aseguramiento de la Calidad de la Educación Superior</t>
  </si>
  <si>
    <t>CODIGO SIG</t>
  </si>
  <si>
    <t>Subdirección de Gestión Financiera</t>
  </si>
  <si>
    <t>Oficina Asesora de Comunicaciones</t>
  </si>
  <si>
    <t>Gestión de Procesos y Mejora</t>
  </si>
  <si>
    <t>AM</t>
  </si>
  <si>
    <t>Servicio al Ciudadano</t>
  </si>
  <si>
    <t>Mecanismos de Evaluación Externa</t>
  </si>
  <si>
    <t>Gestión de Talento Humano</t>
  </si>
  <si>
    <t>Subdirección de Fomento de Competencias</t>
  </si>
  <si>
    <t>Dirección de Fortalecimiento a la Gestión Territorial</t>
  </si>
  <si>
    <t>Subdirección de Talento Humano</t>
  </si>
  <si>
    <t>FFIE</t>
  </si>
  <si>
    <t>2019-G-01</t>
  </si>
  <si>
    <t>Se encuentran sin conciliar 2.439 registros de embargos en razón a que no se cuenta con el oficio del juzgado y la nota debito del banco.</t>
  </si>
  <si>
    <t xml:space="preserve">Realizar la conciliación de los registros de embargo pendientes </t>
  </si>
  <si>
    <t>Luisa Fernanda Urrutia Corredor</t>
  </si>
  <si>
    <t>Oficina de Cooperación y Asuntos Internacionales</t>
  </si>
  <si>
    <t>Autoevaluación</t>
  </si>
  <si>
    <t>2021-C-10</t>
  </si>
  <si>
    <t>La inclusión en el procedimiento Gestión de planes de mejoramiento PM-PR- 02 Versión 05, que Cuando se evidencie que las medidas de prevención y protección relativas a los peligros y riesgos en Seguridad y Salud en el Trabajo son inadecuadas o pueden dejar de ser eficaces, estas deberán someterse a una evaluación y jerarquización prioritaria y sin demora por parte del empleador o contratante con el fin de prevenir el incumplimiento de todos los elementos establecidos en el Artículo 2.2.4.6.33. del Decreto 1072 de 2015</t>
  </si>
  <si>
    <t>Evaluación de Política</t>
  </si>
  <si>
    <t>Subdirección de Fortalecimiento Institucional</t>
  </si>
  <si>
    <t>Subdirección de Gestión Administrativa</t>
  </si>
  <si>
    <t>Subdirección de Desarrollo Sectorial</t>
  </si>
  <si>
    <t>Maura Yuliana Ramirez Goez</t>
  </si>
  <si>
    <t>Subdirección de Permanencia</t>
  </si>
  <si>
    <t>Dirección de Fomento de la Educación Superior</t>
  </si>
  <si>
    <t>Establecer e implementar un plan de trabajo que permita la revisión, actualización y mejora de la metodología y herramienta para el reporte de PSNC</t>
  </si>
  <si>
    <t>Resultados de la revisión por la dirección del SIG</t>
  </si>
  <si>
    <t>Dirección de Primera Infancia</t>
  </si>
  <si>
    <t xml:space="preserve">Aprobación y publicación de la nueva metodología y sus instrumentos para las salidas no conforme </t>
  </si>
  <si>
    <t>Aplicación de la nueva metodología, con sus instrumentos, para el tratamiento del PSNC</t>
  </si>
  <si>
    <t>Documento publicado en el SIG/cantidad</t>
  </si>
  <si>
    <t>Informe de resultados del tramiento de las salidas no conforme con la nueva metodología</t>
  </si>
  <si>
    <t>Jenny Patricia Peña Rozo</t>
  </si>
  <si>
    <t>Unidad de Atención al Ciudadano</t>
  </si>
  <si>
    <t>Subdirección de Monitoreo y Control</t>
  </si>
  <si>
    <t>Subdirección de Inspección y Vigilancia</t>
  </si>
  <si>
    <t>Subdirección de Contratación</t>
  </si>
  <si>
    <t>Viceministerio de Educación Superior</t>
  </si>
  <si>
    <t>Dirección de Cobertura y Equidad</t>
  </si>
  <si>
    <t>Luz Helena Sanchez Perilla</t>
  </si>
  <si>
    <t>No se ha tenido en cuenta que la evolución del SGSST así como la modificación de los documentos de este obedecen a la verificación de la eficacia de las medidas de control definidas para la mitigación de los riesgos.</t>
  </si>
  <si>
    <t>Realizar la solicitud de actualización del procedimiento Gestión de Planes de Mejoramiento PM-PR-02 Versión 05 articulado con la SDO, incluyendo que cuando se evidencie que las medidas de prevención y protección relativas a los peligros y riesgos en seguridad y salud en el trabajo son inadecuadas o pueden dejar de ser eficaces, estas deberán someterse a una evaluación y jerarquización prioritaria y sin demora por parte del empleador o contratante con el fin de prevenir el incumplimiento de todos los elementos establecidos en el Artículo 2.2.4.6.33 del Decreto 1072 de 2015.</t>
  </si>
  <si>
    <t>Procedimiento Gestión de Planes de Mejoramiento PM-PR-02 Versión 05 - Actualizado</t>
  </si>
  <si>
    <t>Procedimiento</t>
  </si>
  <si>
    <t>Oficina de Control Interno</t>
  </si>
  <si>
    <t>Clara Eugenia Robayo Vanegas / Profesional</t>
  </si>
  <si>
    <t>Martha Lucia Carbonell Calderon</t>
  </si>
  <si>
    <t>Monica Alexandra Gonzalez Moreno</t>
  </si>
  <si>
    <t>Ingrid Bibiana Rodriguez Camelo</t>
  </si>
  <si>
    <t>Jessica Paola Ortiz Mendez</t>
  </si>
  <si>
    <t>Aura Rosa Gomez Avellaneda</t>
  </si>
  <si>
    <t>Luz Yanira Salamanca</t>
  </si>
  <si>
    <t>No conformidad</t>
  </si>
  <si>
    <t>Oportunidad de mejora</t>
  </si>
  <si>
    <t>Subdirección Recursos Humanos del Sector Educativo</t>
  </si>
  <si>
    <t>procedimiento actualizado</t>
  </si>
  <si>
    <t>Maura Yuliana Ramirez Goez / Contratista</t>
  </si>
  <si>
    <t>Evaluación otras entidades externas (CGR)</t>
  </si>
  <si>
    <t>Falta de un proceso de planeación debidamente soportado, lo cual se evidencia en la falta de diseño estructural para estructuras no convencionales con estudios de velocidades de viento para cálculo de esfuerzos.</t>
  </si>
  <si>
    <t>Kelly Johanna Gordillo Gomez</t>
  </si>
  <si>
    <t>En Gestión de Procesos y Mejora, dar celeridad a la actualización del portafolio de los servicios del MEN, para fortalecer la identificación y manejo de las posibles salidas no conformes de los procesos.</t>
  </si>
  <si>
    <t>Mejorar el nivel de análisis de los indicadores que se vienen midiendo en el proceso de gestión humana con el fin de fortalecer acciones y decisiones relacionadas con la meta establecida y el resultado obtenido en la gestión del talento humano.</t>
  </si>
  <si>
    <t>Fortalecer las acciones derivadas de las oportunidades identificadas con el fin visibilizar que estas se vayan cumpliendo en el tiempo y se pueden evaluar en cuanto a su cumplimiento.</t>
  </si>
  <si>
    <t>Buscar que todas las personas que participan en el proceso conozcan y se apropien los riegos trabajados, así como las acciones que han establecido para mitigar su materialización y no que quede a cargo de una sola persona ya que todos los servidores que participan en el proceso debe ser conocedores de la gestión de riesgos.</t>
  </si>
  <si>
    <t>El objetivo de algunos enlaces no se describe claramente.</t>
  </si>
  <si>
    <t>Faltan algunos elementos para que la información se transmita acorde a lo que se requiere.</t>
  </si>
  <si>
    <t>El contenido no textual que se presenta al usuario no tiene una alternativa textual que cumple el mismo propósito.</t>
  </si>
  <si>
    <t>No se cuenta con un componente que ayuda con esta necesidad.</t>
  </si>
  <si>
    <t>El editor de contenidos de la entidad debe incluir un mecanismo para identificar la pronunciación específica de las palabras cuando su significado dentro del contexto resulte ambiguo.</t>
  </si>
  <si>
    <t>La funcionalidad de cambio de idioma solo funciona para algunas páginas principales, pero para ninguna de las opciones de atención y servicio al ciudadano.</t>
  </si>
  <si>
    <t>Cuando un texto requiere un nivel de lectura más avanzado que el nivel mínimo de educación secundaria, el editor de la entidad debe incluir un contenido suplementario o una versión que no requiera un nivel de lectura mayor a ese nivel educativo.</t>
  </si>
  <si>
    <t>Los descriptores del componente tipo acordeón no cuentan con descriptores de su propósito .</t>
  </si>
  <si>
    <t>En la muestra aleatoria, mediante la herramienta de auditoria WinAudit, se evidenciaron 68.083 archivos, de los cuales 18.160 son personales, que corresponde al 27% de los equipos de cómputo de la muestra verificada. Sin embargo, los usuarios manifiestan que los archivos ya estaban en el computador cuando les fue asignado por la mesa de ayuda de Tecnología. En la validación efectuada en el Sistema Integrado de Gestión-SIG, no se observó que la Gestión de borrado seguro se contemple en un procedimiento, política, Guía o Manual donde se consideren los requisitos mínimos antes de realizar las actividades necesarias para un correcto borrado seguro, teniendo en cuenta la información de índole sensible o confidencial y reservada, así como los archivos que son catalogados como personales.</t>
  </si>
  <si>
    <t>Al realizar el análisis de los riesgos de evaluación de política se evidencio que no existen identificados riesgos y controles para los Planes de Fomento a la Calidad, situación que impide el cumplimiento del objetivo del instrumento por lo cual se requiere intervenir para que apartir del tercer trimestre se reporte la gestión de manera oportuna.</t>
  </si>
  <si>
    <t>Informe Auditoría ente certificador</t>
  </si>
  <si>
    <t>Auditoria OCI</t>
  </si>
  <si>
    <t>2021-AE-07</t>
  </si>
  <si>
    <t>OM2</t>
  </si>
  <si>
    <t>NC5</t>
  </si>
  <si>
    <t>NC9</t>
  </si>
  <si>
    <t>NC13</t>
  </si>
  <si>
    <t>Margarita Rosa Jaimes Perez / Profesional Especializado</t>
  </si>
  <si>
    <t>David Alejandro Ceballos Guaneme / Profesional Especializado</t>
  </si>
  <si>
    <t>Modificar los enlaces de manera que permitan identificar el propósito de cada enlace con sólo el texto del enlace.</t>
  </si>
  <si>
    <t>Documento en word o excel (Editables) y en PDF</t>
  </si>
  <si>
    <t>Oficina de Innovación Educativa con Uso de Nuevas Tecnologías</t>
  </si>
  <si>
    <t>Maria del Pilar Ardila / Profesional</t>
  </si>
  <si>
    <t>Análisis de desempeño de los indicadores reiterado</t>
  </si>
  <si>
    <t>Luz Elena Sanchez Perilla / Profesional Especializado</t>
  </si>
  <si>
    <t>Modificar la meta establecida con el fin de tener coherencia entre el promedio de trabajadores y las enfermedades laborales.</t>
  </si>
  <si>
    <t>Algunas imágenes contienen texto dentro y no presentan esa información en el texto alternativo</t>
  </si>
  <si>
    <t>Agregar los textos correspondientes en el texto alternativo de cada imagen o ,si es pertinente, reemplazar la imagen por una que no contenga texto. (informe técnico que dé cuenta de la identificación y tratamiento de imágenes)</t>
  </si>
  <si>
    <t>Documento en word ó ppt ó excel (Editables) y en versión PDF</t>
  </si>
  <si>
    <t>Existen imágenes que no cuentan con alternativa textual</t>
  </si>
  <si>
    <t>Actualizar la información de los nuevos campos Title en el editor de contenidos publicados.</t>
  </si>
  <si>
    <t>La pagina de logeo no cuenta con un componente de cambio de tamaño del texto</t>
  </si>
  <si>
    <t>Seguimiento a la solicitud de implementación del componente de cambio de tamaño del texto en el CAS, remitida a la Oficina de Tecnologías y Sistemas de Información</t>
  </si>
  <si>
    <t>Memorandos Internos</t>
  </si>
  <si>
    <t>Validar la no utilización de palabras con significado ambiguo dentro del contexto.</t>
  </si>
  <si>
    <t>La pagina de logeo no tiene cambio de idioma.</t>
  </si>
  <si>
    <t>Seguimiento a la solicitud de implementación del cambio de idioma del CAS a la Oficina de Tecnologías y Sistemas de Información</t>
  </si>
  <si>
    <t>Validar que los contenidos no requieran para su lectura un nivel educativo más avanzado que educación secundaria</t>
  </si>
  <si>
    <t>Documento Manual de gestión editorial. Documento en word o excel (Editables) y en PDF</t>
  </si>
  <si>
    <t>Validar que el texto de los enlaces sea claro y tenga significado por sí solo</t>
  </si>
  <si>
    <t>El texto de los enlaces no es claro</t>
  </si>
  <si>
    <t>Acta de reunión</t>
  </si>
  <si>
    <t>Generación de informe con equipos de cómputo (PC y portátiles) reasignados y dados de baja, que refleje el borrado seguro de estos..</t>
  </si>
  <si>
    <t>Informe con equipos de cómputo reasignados y dados de baja</t>
  </si>
  <si>
    <t>No se está garantizando el borrado seguro por parte del personal de soporte de la Oficina de Tecnología y Sistemas de Información, teniendo en cuenta lo manifestado por el Usuario en la auditoría realizada por la OCI: el usuario manifiesta que el equipo se lo entregaron de esa forma y que no tiene permisos para instalar.</t>
  </si>
  <si>
    <t>Ginna Katherine Castillo Silva</t>
  </si>
  <si>
    <t>Actividad Abierta</t>
  </si>
  <si>
    <t>Actividad Cerrada</t>
  </si>
  <si>
    <t>Actividad Vencida</t>
  </si>
  <si>
    <t>Acciones Corte y cerradas anticipadas</t>
  </si>
  <si>
    <t>Dependencia</t>
  </si>
  <si>
    <t>Cierre 
Anticipado</t>
  </si>
  <si>
    <t>Acciones 
Vencidas</t>
  </si>
  <si>
    <t>Acciones 
Cerradas</t>
  </si>
  <si>
    <t>Despacho del Ministerio</t>
  </si>
  <si>
    <t>Viceministerio de Educación Preescolar, Básica y Media</t>
  </si>
  <si>
    <t>Subdirección de Referentes y Evaluación de la Calidad Educativa</t>
  </si>
  <si>
    <t>Gestión de Comunicaciones</t>
  </si>
  <si>
    <t>Gestión del Conocimiento e Innovación</t>
  </si>
  <si>
    <t>Acciones no formuladas</t>
  </si>
  <si>
    <t>Acciones al corte</t>
  </si>
  <si>
    <t>Total Acciones corte</t>
  </si>
  <si>
    <t>Planes pendientes formular</t>
  </si>
  <si>
    <t>Acciones Abiertas</t>
  </si>
  <si>
    <t>Documento</t>
  </si>
  <si>
    <t>Plan de trabajo</t>
  </si>
  <si>
    <t>Matriz actualizada en el SIG.</t>
  </si>
  <si>
    <t>% Avance</t>
  </si>
  <si>
    <t>ICONTEC-2022</t>
  </si>
  <si>
    <t>En revisión del documento Matriz de peligros y riesgos TH-FT-41 V2 31 de diciembre del 2021, no se observan las actividades de conducción de vehículos. Adicionalmente, no se evidencia clasificación de riesgos para contratistas. La identificación de peligros y riesgos de acuerdo con lo establecido en los artículos: 2.2.4.6.15. Identificación de peligros, evaluación y valoración de los riesgos, 2.2.4.6.24. Medidas de prevención y control y 2.2.4.6.28. Contratación, se debe garantizar: ¿Se realiza independientemente de su forma de contratación y vinculación, y permita la identificación de los peligros y evaluación de los riesgos en seguridad y salud en el trabajo, con el fin que puedan ser priorizados y establecer los controles necesarios.¿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t>
  </si>
  <si>
    <t xml:space="preserve">Finalizar el cargue de la Matriz IPEVAR de los procesos pendientes en el módulo del SGSST del SIG, y realizar la divulgación. </t>
  </si>
  <si>
    <t xml:space="preserve">Incluir dentro de los contenidos del componente del SGSST de la inducción y reinducción los peligros y riesgos generales y específicos de su zona de trabajo incluidas las actividades o tareas de alto riesgo, rutinarias y no rutinarias, así como la forma de controlarlos y las medidas de prevención. </t>
  </si>
  <si>
    <t>No se dio continuidad a la actualización de la Matriz IPEVAR y al cargue de las áreas pendientes en el módulo del SGSST del SIG.</t>
  </si>
  <si>
    <t>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t>
  </si>
  <si>
    <t>Se encontró oportunidad de mejora para el informe de revisión de revisión por la dirección, frente al establecimiento de las entradas pertinentes para la revisión requeridas por el Decreto 1072 de 2015, en las que se solicita, entre otras: Identificar la efectividad de los programas de rehabilitación de la salud de los trabajadores; la entidad no cuenta con un programa de rehabilitación. Por otra parte; en el requisito de Identificar la notificación y la investigación de incidentes, accidentes de trabajo y enfermedades laborales; se encontró que la entidad no se ha asegurado de la firma de los informes de las investigaciones de los accidentes por parte del representante legal art. 13 de la Resolución 1401 de 2007, ni de asegurar el reporte de los accidentes de trabajo a la EPS ARTÍCULO 62. Información de riesgos profesionales del Decreto Ley 1295 de 1994. Se debe asegurar que el informe de revisión por la dirección incluya todas las entradas requeridas por el Decreto 1072 de 2015, de manera proactiva y evaluando la estructura y el proceso de la gestión en seguridad y salud en el trabajo.</t>
  </si>
  <si>
    <t xml:space="preserve">Elaborar e implementar el Manual de Rehabilitación, incluyendo actividades de verificación las cuales serán socializadas en el informe de la alta dirección. </t>
  </si>
  <si>
    <t xml:space="preserve">Actualizar el procedimiento de TH-PR-13 Procedimiento: reportar e investigar incidentes y accidentes laborales en el MEN, incluyendo la firma del representante legal en el informe de investigación del AT. </t>
  </si>
  <si>
    <t>Manual publicado.</t>
  </si>
  <si>
    <t>Procedimiento actualizado (TH-PR-13).</t>
  </si>
  <si>
    <t>No se tiene programa de rehabilitación porque a la fecha de la auditoría, julio 21 de 2022 no se tenía como un requisito legal establecido, el cual con fecha a julio 28 de 2022 si se exige por norma, a través de la Resolución 3050 de 2022.</t>
  </si>
  <si>
    <t>Existió un conflicto de interpretación de la norma por parte del área de SST de la Entidad frente al reporte de los AT a la EPS. El numeral 9 del artículo 4 de la Resolución 1401 de 2007 establece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a su vez, el artículo 14 de la citada norma indica. REMISIÓN DE INVESTIGACIONES. El aportante debe remitir a la Administradora de Riesgos Profesionales a la que se encuentre afiliado, dentro de los quince (15) días siguientes a la ocurrencia del evento, el informe de investigación del accidente de trabajo mortal y de los accidentes graves definidos en el artículo 3o de la presente resolución. Por lo que no hay lugar a inferir que los AT que no estén clasificados conforme al artículo anterior deben a ser firmados por el representante legal.</t>
  </si>
  <si>
    <t>La entidad no se ha asegurado de realizar el reporte de los accidentes de trabajo a las entidades promotoras de salud EPS, ni de la firma por parte del representante legal de los informes de investigación. Durante entrevista y revisión documental a la trazabilidad del evento presentado el 28 de febrero de 2022, con informe de investigación del 11 de marzo de 2022, evento accidente laboral, 5 días de incapacidad, esguince pie derecho por resbalón; se encontró que no cuenta con firma del representante legal; no se evidenció comunicación del accidente a la EPS. Lo anterior incumple lo requerido en el ART. 62. Información de riesgos profesionales del Decreto Ley 1295 de 1994 y lo requerido en el Art. 13 de la Resolución 1401 de 2007.</t>
  </si>
  <si>
    <t xml:space="preserve">Realizar la divulgación de la actualización del procedimiento a las áreas involucradas. </t>
  </si>
  <si>
    <t xml:space="preserve">Realizar un proceso de verificación del reporte de los AT de acuerdo con lo establecido en la normatividad legal vigente. </t>
  </si>
  <si>
    <t>Procedimiento divulgado.</t>
  </si>
  <si>
    <t>Evidencia de reporte a la EPS de los accidentes que se presenten en el mes.</t>
  </si>
  <si>
    <t>Existió un conflicto de interpretación de la norma por parte del área de SST de la Entidad frente al reporte de los AT a la EPS.</t>
  </si>
  <si>
    <t>Subdirección de Calidad Primera Infancia</t>
  </si>
  <si>
    <t>Subdirección de Cobertura Primera Infancia</t>
  </si>
  <si>
    <t>Evaluación y Asuntos Disciplinarios</t>
  </si>
  <si>
    <t>Planeación</t>
  </si>
  <si>
    <t>Gestión del Talento Humano</t>
  </si>
  <si>
    <t>OP1</t>
  </si>
  <si>
    <t>NC1</t>
  </si>
  <si>
    <t>NC12</t>
  </si>
  <si>
    <t>NC14</t>
  </si>
  <si>
    <t>NC16</t>
  </si>
  <si>
    <t>2022-AEO-01</t>
  </si>
  <si>
    <t>De acuerdo con la auditoría se requiere dar dar celeridad a la actualización del portafolio de los servicios del MEN, para fortalecer la identificación y manejo de las posibles salidas no conformes de los procesos.</t>
  </si>
  <si>
    <t>Presentar, ante el Comité de Gestión y Desempeño, la propuesta del portafolio de servicios del MEN.</t>
  </si>
  <si>
    <t>Socializar el portafolio de servicios del MEN aprobado por el Comité de Gestión y Desempeño.</t>
  </si>
  <si>
    <t>Generar plan de trabajo para articular el portafolio con la metodología de salidas no conformes</t>
  </si>
  <si>
    <t>Acta de comité de Gestión y Desempeño</t>
  </si>
  <si>
    <t>Lista de asistencia de socialización</t>
  </si>
  <si>
    <t>Durante la vigencia 2021, en la Subdirección de Talento Humano, al empezar las jornadas de planeación para 2022 se tuvieron en cuenta los resultados acumulados de los indicadores para la toma de decisiones, sin embargo, en lo corrido de la vigencia 2022 no se realizaron reuniones, mesas de trabajo o similares que permitieran tomar acciones, si a ellas hubiera lugar, frente a los procedimientos y actividades desarrolladas por la dependencia.</t>
  </si>
  <si>
    <t xml:space="preserve">David Leonardo Almanza Sanchez / Profesional Especializado	</t>
  </si>
  <si>
    <t>De acuerdo con el auditor se requiere fortalecer las acciones derivadas de las oportunidades identificadas con el fin visibilizar que estas se vayan cumpliendo en el tiempo y se pueden evaluar la efectividad de las mismas.</t>
  </si>
  <si>
    <t>Aplicar los instrumentos y analizar los resultados frente a la efectividad de las oportunidades.</t>
  </si>
  <si>
    <t>Informes con resultados con de la rente a la efectividad de las oportunidades.</t>
  </si>
  <si>
    <t xml:space="preserve">	Maura Yuliana Ramirez Goez / Contratista</t>
  </si>
  <si>
    <t>Generar una evaluación de percepción con respecto a la apropiación de la metodología de riesgos</t>
  </si>
  <si>
    <t>Informe de evaluación de percepción</t>
  </si>
  <si>
    <t>CGR-CDSECTCDR No. 029 CAUCA</t>
  </si>
  <si>
    <t>Dentro del procedimiento IP-PR-14 Versión: 04, se aprecian algunas inconsistencias tales como: 1). El código del documento referenciado como: procedimiento de Gestión de Actos Administrativos SC-PR-02, no corresponde, el código correcto es el SC-PR-04. 2) Paso 16 del procedimiento IP-PR-14. Establece que en caso de no requerir concepto del CESU se debe continuar con la actividad 17, no obstante, la realidad es que, en caso de no requerirse concepto del CESU, no se debe continuar con la actividad 17. 3) El procedimiento enuncia el cumplimiento de artículos que se encuentran derogados como es el caso de los artículos 48 y 49 de la Ley 30 de 1992, si bien es cierto, aún aplican para aquellas investigaciones que iniciaron antes de su derogación, esta particularidad no se explica en el procedimiento. 4) El procedimiento establece un formato FUID. No se identifica en el sistema de gestión el formato FUID. Lo anterior representa un riesgo, dado que la información documentada debe ser idónea para su uso.</t>
  </si>
  <si>
    <t>Durante entrevista y revisión documental para el criterio de convalidar a través de precedente administrativo, el cual cuenta con un plazo de trámite de 120 días calendario, en muestra verificada: Radicado del 24 de febrero de 2022 con Resolución del 2 de mayo de 2022. Se informa que este trámite bajo el criterio de convalidar por precedente administrativo se realiza de manera manual por los profesionales, no a través de la plataforma. Este trámite en la plataforma se clasifica como evaluación académica, dado que la plataforma no tiene el manejo para la evaluación de convalidación por criterio de Precedente Administrativo, este manejo se encuentra en desarrollo y sale a producción el 18 de julio de 2022. De acuerdo con lo establecido en el numeral 3, actividad 9, del procedimiento interno de Convalidación de títulos obtenidos en instituciones extranjeras de pregrado o posgrado IP-PR-05 el soporte de esta actividad debe quedar en el Sistema de Información Convalidaciones ES.</t>
  </si>
  <si>
    <t>Durante el proceso de auditoría no se logró verificar el cumplimiento de los tiempos establecidos según procedimiento SC-PR-04 Gestión de Actos Administrativos que se referencia dentro del procedimiento IP-PR-14, Versión 4, debido a que el procedimiento SC-PR-04, versión 3, que se encuentra publicado en el sistema de gestión no establece los tiempos requeridos, este ítem aparece como En construcción. Lo anteriormente enunciado representa un riesgo, dado que la organización debe tener disponibilidad de información documentada que defina la implementación de actividades de seguimiento y medición en las etapas apropiadas para evidenciar que se cumplen los criterios para el control de los procesos o sus salidas. NOTA: Aunque se evidenció durante la auditoría a investigaciones de educación superior, esta oportunidad de mejora debe asignarse al proceso responsable (Servicio al Ciudadano). Frente al análisis de casos y Para la muestra tomada, 3 expedientes, caso Antonio José Camacho, Politécnico Gran Colombiano y Corporación Universitaria IDEAS, se concluye que se da cumplimiento al criterio.</t>
  </si>
  <si>
    <t>Aunque se evidenció en las investigaciones que fueron objeto de auditoría, que se cumplió con las etapas descritas en el procedimiento IP-PR-14, es importante que el proceso asegure las evidencias tal como están establecidas en el procedimiento, lo anterior se fundamenta en: 1) Investigación Antonio José Camacho. Dentro del expediente no se encuentra relacionada la Resolución 24299 del 24 de diciembre de 2021. Se verifica la Resolución, allí se especifica en el artículo sexto que se debe comunicar al Consejo Nacional de Acreditación CNA y a la Subdirección de Aseguramiento de la Calidad de la Educación Superior y en el artículo séptimo, que se debe comunicar ¿la presente resolución¿ a la Subdirección de Inspección y Vigilancia para lo de su competencia. Esta información no se encuentra en el expediente. 2) Las carpetas de los expedientes no contienen la hoja de ruta en el anverso de la portada. 3) Caso Politécnico Gran Colombiano. Para el auto del 11 de agosto de 2021, no se encuentra evidencia de la comunicación a la institución. Lo anterior constituye un riesgo, dado que la organización debe tener disponibilidad de información documentada que defina la implementación de actividades de seguimiento y medición en las etapas apropiadas para evidenciar que se cumplen los criterios para el control de los procesos o sus salidas.</t>
  </si>
  <si>
    <t>El ICETEX es el proveedor encargado de suministrar información de los requisitos y criterios a los estudiantes que van a ingresar al programa, sin embargo, no se evidencia que desde el MEN se asegure que el ICETEX comunique los requisitos de forma clara, concisa y eficaz de los beneficios de permanencia y de las responsabilidades que el estudiante debe asumir en caso de deserción.</t>
  </si>
  <si>
    <t>Se evidencia que el MEN ha implementado buenas prácticas que han impulsado el programa de generación E de forma exitosa, pero estas buenas prácticas no se encuentran documentadas como evidencia de la trazabilidad a los siguientes gobiernos.</t>
  </si>
  <si>
    <t>Se evidencia documento Excel no controlado, donde se consolida el seguimiento a recursos PFC, que está distribuido por inversión general, inversión por universidades y por líneas de universidad, costos invertidos y % de cumplimiento de los recursos desde el 2019 hasta el 2022.</t>
  </si>
  <si>
    <t>Se hizo una presentación del ciclo PHVA del programa, pero el mismo no es un documento que esté controlado por el Sistema Integrado de Gestión</t>
  </si>
  <si>
    <t>No contaba con un procedimiento, debido a que el Programa Todos a Aprender se encuentra en constante cambio y sus procedimientos están definidos por las distitnas administraciones nacionales.</t>
  </si>
  <si>
    <t>Publicación del procedimiento</t>
  </si>
  <si>
    <t>Socialización del procedimiento</t>
  </si>
  <si>
    <t>Lista de asistencia y/o presentación</t>
  </si>
  <si>
    <t>Garantizar que en el SharePoint se encuentre completa la información, por ejemplo la matriz 1. contenidos Escuela de Secretarías o LG; comunicaciones de asistencia técnica como las aprobaciones de las asistencias</t>
  </si>
  <si>
    <t>CGR-CDGPIF No. 30</t>
  </si>
  <si>
    <t>HALLAZGO No. 12 CONTROL INTERNO CONTABLE FONDO NACIONAL DE LAS UNIVERSIDADES ESTATALES DE COLOMBIA. Deficiencias en las actividades de depuración de saldos por identificar a lo largo del tiempo.</t>
  </si>
  <si>
    <t>HALLAZGO No. 14 IDENTIFICACIÓN Y REGISTRO RETENCIÓN ESTAMPILLA Deficiencias en el seguimiento y control por parte del MEN a la retención y traslado de los recursos originados por la contribución de la estampilla sobre algunos agentes retenedores,</t>
  </si>
  <si>
    <t>Comunicación interna</t>
  </si>
  <si>
    <t xml:space="preserve"> Falta de procedimiento con respecto a la depuracion de saldos pendientes por identificar de la contribución parafiscal de la Estampilla.  Falta de análisis y depuración permanente del recaudo por identificar.</t>
  </si>
  <si>
    <t>Modificacion de procedimiento GF-PR-01 V5 Administración y Fiscalización de Ingreos, relacionado con la parte de estampilla para incluir actividades de depuracion de partidas pendientes por identificar del ingreso traslado por los agentes de retención.</t>
  </si>
  <si>
    <t xml:space="preserve">Procedimiento ajustado GF-PR-01 V5 </t>
  </si>
  <si>
    <t xml:space="preserve">Procedimiento Ajustado GF-PR-01 V5 </t>
  </si>
  <si>
    <t>Deficiencias por parte de los agentes retenedores al no practicar la retención por concepto de estampillla para algunos  contratos en debida forma. Falta de información clara y precisa por parte de los agentes de retención al no reportar toda la contratación y sus respectivos pagos al MEN. Debilidades en el proceso de identificación, recaudo y administración de los recursos del Fondo Nacional de Universidades Estatales de Colombia.
 - Falta de mecanismos para realizar las verificaciones respectivas, y desconocimiento de mecanismos adicionales para adelantar dicho proceso de verificación.</t>
  </si>
  <si>
    <t>Modificacion de procedimiento de GF-PR-01 V5 Administración y Fiscalización de Ingreos, relacionado con la información solicitada a las entidades.</t>
  </si>
  <si>
    <t>2022-MR-03</t>
  </si>
  <si>
    <t>2022-AEF-01</t>
  </si>
  <si>
    <t>Contratación</t>
  </si>
  <si>
    <t xml:space="preserve">
Resultados de la revisión por la dirección del SIG</t>
  </si>
  <si>
    <t>Establecer un plan de trabajo que permita analizar las causas principales de inoportunidad recurrentes en las áreas resaltadas para poder mejorar el indicador de oportunidad, completitud y pertinencia; para impactar en el nivel de satisfacción del cliente.</t>
  </si>
  <si>
    <t>Realizar la mesa técnica e identificar las dependencias priorizadas.</t>
  </si>
  <si>
    <t>Acompañar la elaboración un plan de intervención, en las dependencias priorizadas, con base en los resultados presentados en la mesa técnica.</t>
  </si>
  <si>
    <t>Hacerle seguimiento a la implementación de intervención.</t>
  </si>
  <si>
    <t>Analizar en impacto en los indicadores revisados en la mesa técnica</t>
  </si>
  <si>
    <t>Tres (3) Acta de reunión</t>
  </si>
  <si>
    <t>Acta de reunión con plan de intervención aprobado</t>
  </si>
  <si>
    <t>Acta de reunión de seguimiento</t>
  </si>
  <si>
    <t>Acta de reunión con análisis realizado</t>
  </si>
  <si>
    <t>Establecer estrategias aumentar la satisfacción de los grupos de valor de acuerdo con los resultados de la encuesta de percepción anual 2022.</t>
  </si>
  <si>
    <t>Implementar el plan de trabajo de acompañamiento para que los líderes generen estrategias para que mejoren la satisfacción de sus grupos de valor, de acuerdo con los análisis generados</t>
  </si>
  <si>
    <t>Plan de trabajo implementado</t>
  </si>
  <si>
    <t>Acompañar a los Procesos para que a partir de los informes trimestrales consolidados, se establezcan las acciones que se requieran cuando los resultados estén en amarillo o rojo, dentro del semáforo de calificación de conformidad con los lineamientos institucionales establecidos</t>
  </si>
  <si>
    <t>Generar medición de la percepción frente al plan de trabajo</t>
  </si>
  <si>
    <t>Informe de evaluación</t>
  </si>
  <si>
    <t>Realizar la conciliación de 169 registros de embargos y remitir las cuentas de cobro correspondientes a la fiduciaria la PREVISORA S.A.</t>
  </si>
  <si>
    <t>Realizar la conciliación de 169 registros de embargos y remitir las cuentas de cobro correspondientes a la fiduciaria la PREVISORA S.A..</t>
  </si>
  <si>
    <t>Los registros que faltan por conciliar con la fiduciaria la PREVISORA S.A., corresponden a vigencias de los años 2000 al 2012 y obedecen a la falta de soportes de los oficios de los juzgados que decretan la medida cautelar de embargo y la nota débito del banco que aplica dicho embargo, soportes que son indispensables para la conciliación ante la fiduciaria y los cuales no se encuentran en los archivos físicos y digitales de la Subdirección de Gestión financiera como de la Oficina Asesora Jurídica.</t>
  </si>
  <si>
    <t>OM4</t>
  </si>
  <si>
    <t>OM5</t>
  </si>
  <si>
    <t>OM6</t>
  </si>
  <si>
    <t>Metodología de salidas no conforme presenra situaciones de mejora de simplificación</t>
  </si>
  <si>
    <t>Fecha Fin inicial: 31/12/2022
Reformulada 27-12-2022 (31/03/2023)</t>
  </si>
  <si>
    <t>Fecha Fin inicial: 31/12/2021
Reformulada 04-02-2022 (30/06/2022)
Reformulada 29-06-2022 (31/12/2022)
Reformulada 15-12-2022 (31/12/2023)</t>
  </si>
  <si>
    <t>En el marco del Contrato CO1.PCCNTR.1989604 V2 del 12112020, en el anexo 2, se evidenció el documento Matriz de Riesgos; sin embargo, se encontró oportunidad de mejora frente al aseguramiento de la disponibilidad y actualización de los registros que soportan el control de los riesgos identificados. Durante entrevista y revisión documental, en la trazabilidad de la gestión de riesgos se observó: Anexo 2. del contrato Matriz de riesgos. Riesgo incumplimiento de los procedimientos, control sesiones de transferencia del conocimiento, seguimiento plan de trabajo con lista de chequeo de la información que se transfiere. Se observa carpeta PROYECTO UTGI MEN carpeta 2. Planes lista de chequeo, 2.2.1 Gestión técnica (2.2.2.1 Inventario actualizado de activos a ser gestionados-CMDB: se observa que no se ha cargado información actualizada desde el mes de febrero, carpetas marzo a julio vacías, durante el ejercicio de auditoria se realizó la corrección con el cargue de la información pertinente. 2.2.2 Gestión de aplicaciones y 2.2.3 Mesa de servicios.</t>
  </si>
  <si>
    <t>Se observa oportunidad de mejora frente a las actividades de planificación de la cobertura de las necesidades para la atención virtual. Durante el proceso de la auditoría en las instalaciones del operador, se solicita información para la planificación del servicio para o cual informan que: Se hizo un estudio de cargas de trabajo aproximadamente en el año 2015; con base en el estudio se hizo la proyección de personal para la contratación. Lo anterior mediante Contrato 1341 de 2013 rediseñar los procesos de atención al ciudadano y gestión documental del MEN. Se informa que no se cuenta con planeación de producción. Se informa que los asesores no se encuentran divididos por canales de servicios, si se requiere durante algunos picos del apoyo del chat en el telefónico se realiza la reasignación para este apoyo, esto teniendo en cuenta el registro de transacciones que se lleva de manera mensual. Se observa seguimiento mensual de los servicios, datos de solicitudes suministrados por la empresa BPM Consulting Ltda: Telefónico: enero recibidas 9918, atendidas 9469 febrero, 11002 - 10588 marzo 12229 - 11500 No se dispone de información de asignación de llamadas por agente.</t>
  </si>
  <si>
    <t>No registra en el SIG</t>
  </si>
  <si>
    <t>Luego de la auditoría interna realizada al proveedor del Call Center se generaron hallazgos relacionados con los procesos internos de este</t>
  </si>
  <si>
    <t>Se remitirá oficialmente el informe de la auditaría No 2022-AEF-02 al proveedor BPM consulting para ser tenidas en cuenta dentro de sus procesos</t>
  </si>
  <si>
    <t>Comunicación</t>
  </si>
  <si>
    <t xml:space="preserve">	Jenny Patricia Peña Rozo</t>
  </si>
  <si>
    <t>Aunque todos los equipos de la Unidad de Atención al ciudadano se encuentran unidos al controlador de dominio, se identificó que el jefe de Tecnología y de Infraestructura cuenta con un sistema operativo que está fuera del dominio, lo cual no permite verificar la trazabilidad de las acciones en la infraestructura y en los sistemas de BPM Consulting Ltda. Durante el proceso de auditoría, se identificó que el jefe de Tecnología y de Infraestructura del contratista BPM Consulting Ltda, realiza su gestión desde un equipo con sistema operativo Linux, el cual se encuentra fuera del dominio, razón por la cual ninguna de las políticas y controles informáticos le aplica. Lo anterior no permite tener trazabilidad de sus acciones en la infraestructura y en los sistemas de BPM Consulting Ltda.</t>
  </si>
  <si>
    <t>Luego de la auditaría interna realizada al proveedor del Call Center se generaron hallazgos relacionados con los procesos internos de este</t>
  </si>
  <si>
    <t>Se remitirá oficialmente el informe de la auditaría No 2022-AEF-02 al proveedor BPM consulting para ser tenidas en cuenta dentro de sus procesos.</t>
  </si>
  <si>
    <t>En la entrevista con el jefe de Tecnología y de Infraestructura del contratista BPM Consulting Ltda, se identificó que cuenta con 3 tipos de acceso diferentes en el sistema InConcert: Acceso como agente, acceso como supervisor y acceso de configuración, aunque se justifica que los accesos son necesarios para pruebas, esto va en contra de una segregación adecuada de funciones. Lo anterior incumple lo requerido frente a los mecanismos de control de accesos a la información.</t>
  </si>
  <si>
    <t>La Entidad no ha garantizado que para el inicio del contrato se cuente con el cumplimiento de las competencias mínimas requeridas para el perfil del Formador. Se encontró que de acuerdo con el anexo 1 Fichas técnicas y condiciones transversales BPO, el formador debía contar con nivel de educación profesional, la persona que fue asignada como formador en la fecha de asignación 1 de junio de 2021; no cumplía con el perfil. En trazabilidad a muestra de trabajadores no se pudo evidenciar que la trabajadora Andrea Guzmán, Líder de Calidad, haya tomado la capacitación de Escucha Activa en la fecha programada (junio 2022), se evidenció certificado de presentación con fecha 11julio2022, fecha en la que se descarga el certificado. Para la trabajadora con cargo Agente Técnico, se encontró que en su hoja de vida no se dispone del certificado de educación como técnico de recursos humanos. Se evidenció un certificado de estudios de fecha 4 de noviembre 2020. Su perfil de educación de acuerdo con el anexo 1, requiere que sea técnico. Lo anterior incumple lo requerido frente a los requisitos de competencias del personal, establecido en el anexo 1 Fichas técnicas y condiciones transversales BPO.</t>
  </si>
  <si>
    <t>No fue posible observar los Logs de auditoría generados del sistema InConcert, lo cual no asegura que el proveedor pueda prevenir y rastrear la materialización de incidentes de seguridad. Durante el proceso de auditoría, se identificó que no es posible consultar de manera inmediata los logs del sistema InConcert, dichos logs deben ser solicitados al proveedor. Esto imposibilita rastrear de manera oportuna un incidente que se pueda presentar en el sistema.</t>
  </si>
  <si>
    <t>Se detallan algunas oportunidades de mejora en los permisos de accesos para la herramienta CA Service Desk Manager tomando en cuenta que esta herramienta se encuentra pública en internet y que en ella se gestionan datos personales e información confidencial. Revisando el acceso a la herramienta CA Service Desk Manager, se verificó que existe una cuenta de usuario del dominio del Ministerio de Educación por agente, y la contraseña correspondiente debe cambiar mensualmente. También se logró verificar que el acceso al CA Service Desk Manager se encuentra público en Internet.</t>
  </si>
  <si>
    <t>La Entidad se ha asegurado de que se capacite a los analistas en habilidades y conocimientos para reportar en la herramienta los incidentes de seguridad de la información; sin embargo, se encontró oportunidad de mejora frente al establecimiento de capacitación en políticas de seguridad de la información del MEN y su aplicabilidad para el personal de soporte técnico. No se identificaron capacitaciones por parte de los gestores de la Mesa de Servicios a los diferentes agentes que la conforman, en cuanto a políticas y lineamientos de seguridad de la información del Ministerio de Educación, lo cual puede generar incumplimiento en la aplicación de dichas políticas.</t>
  </si>
  <si>
    <t>Se cuenta con SOC-NOC que permite al Ministerio de Educación estar capacitado para prevenir la materialización de riesgos relacionados a la seguridad de la información. Sin embargo, se recomienda que se incremente la realización de los análisis de vulnerabilidades con el fin de estar prevenidos ante cualquier materialización de un riesgo de seguridad de la información. Durante entrevista y revisión documental, se verificó quese cuenta con SOC-NOC como parte del Contrato CO1PCCNTR 1989604, en el que se realiza la gestión de Logs a través de un correlacionador de eventos (FortiSIEM), la ejecución periódica de análisis de vulnerabilidades, así como pruebas de Ethical Hacking.</t>
  </si>
  <si>
    <t>2022-AEF-02</t>
  </si>
  <si>
    <t>Pago de actividades en el proyecto Institución Educativa Winnipeg 
Sede Charguayaco, Pitalito, Huila-Para el contrato de obra  1380-1211 de 2020,  relacionado con el proyecto  de mejoramiento en la  Institución Educativa  Winnipeg en Pitalito, Huila,  se pagó obra no ejecutada o  con especificación diferente a la contratada, 
disminuyendo el alcance de  los recursos; esto es, el pago de un extractor de aire  sin el cumplimiento de las 
especificaciones  contratadas y un ducto sin  haberse instalado</t>
  </si>
  <si>
    <t>. Cantidades de obra IE Paulo VI, sede Antillas, municipio de Colombia, 
Huila- Para el contrato de obra  1380-1210 de 2020,  relacionado con el proyecto  de mejoramiento en la  Institución Educativa Paulo 
VI, sede Antillas, municipio  de Colombia, Huila, se pagó  no ejecutada,  disminuyendo el alcance de  los recursos. En la 
respuesta, el auditado  demostró la devolución del  recurso comunicado como  detrimento al patrimonio,  constituyéndose beneficio  cuantitativo de auditoría</t>
  </si>
  <si>
    <t xml:space="preserve"> Pago de actividades en la fase I estudios y diseños- Los estudios y diseños  pagados a los contratistas  de obra y suministrados por  la UG FFIE a la CGR, no 
cumplen con las  características técnicas  establecidas en el anexo  técnico de los Términos de  Condiciones Contractuales 
(TCC) de la Invitación  Abierta 13 de 2019,  disminuyendo los recursos  destinados para la  infraestructura educativa del 
departamento del Huila</t>
  </si>
  <si>
    <t>Análisis de precios unitarios- Revisados los expedientes contentivos de los proyectos de mejoramiento rural materia de esta auditoría, no se evidenciaron los APU que debía presentar el contratista, de acuerdo con el anexo técnico de los TCC de las invitaciones abiertas 013 y 014 de 2019 del PAFFIE, generando que se pierda el control sobre los rendimientos, costos y cantidades de cada uno de los insumos o materiales utilizados en las obras de mejoramiento rural</t>
  </si>
  <si>
    <t>La situación evidenciada por la CGR fue causada por el desconocimiento e incumplimiento de los TCC del contrato de obra 1380-1211-2020, por parte de las diferentes partes de este proyecto (contratista, interventoría y supervisión); por debilidad en la función tanto de la interventoría (contrato 1380-1211-2020) como de la supervisión por parte de la UG-FFIE, por recibir, aprobar y pagar, respectivamente, cantidades de obras no ejecutadas o sin el cumplimiento de las especificaciones técnicas contratadas</t>
  </si>
  <si>
    <t>La situación evidenciada por la CGR Fue causada por debilidad en a función tanto de la interventoria como la supervisión por parte de la UG-FFIE, por recibir, aprobar y pagar, respectivamente, cantidades de obras no ejecutadas y, por falencia del contratista de obra 1380-1210 de 2020, al cobrar obra no ejecutada, generando disminición de los recursos públicos destinados para el contrato de obra 1380-1211 de 2020.</t>
  </si>
  <si>
    <t>Los hechos expuestos se ocasionaron por incumplimiento de los fines esenciales del Estado, de los TCC del contrato de obra, del alcance del objeto del contrato, por parte del contratista y del supervisor en la ejecución de la obra; así como de las obligaciones contractuales de la interventoría, puesto que se aprobaron y recibieron estudios y diseños, sin cumplir con especificaciones establecidas en el anexo técnico de los TCC de la Invitación Abierta 13 de 2019, mostrando una gestión antieconómica, ineficaz e ineficiente relacionada con la inversión efectuada para la infraestructura educativa del país.</t>
  </si>
  <si>
    <t>Lo evidenciado se causó por debilidad en la función de supervisión e interventoría de los proyectos de mejoramiento rural objeto de estudio, al desconocer e incumplir con lo establecido en los TCC; esto, en cuanto a la no existencia de los análisis de precios unitarios para los precios de la propuesta económica presentada por los contratistas de obra materia de esta auditoría</t>
  </si>
  <si>
    <t xml:space="preserve">Continuar capacitando a los supervisores y gestores de la UG-FFIE en relación con los mecanismos previstos en el Manual de Supervisión e Interventoría y en las Condiciones de Participación Contractual de los proyectos de mejoramiento para el seguimiento y control de los proyectos. </t>
  </si>
  <si>
    <t xml:space="preserve">Con el propósito de seguir fortaleciendo el ejercicio de supervisión e interventoría durante la ejecución de los contratos, incluyendo lo relacionado con las actividades encaminadas al recibo, aprobación y pago  respectivamente, y  de las cantidades de obras ejecutadas, continuar capacitando a los supervisores y Gestores de la UG-FFIE en los mecanismos previsto en el Manual de Supervisión e Interventoría y en las Condiciones de Participación Contractual de los proyectos de mejoramiento para el seguimiento y control de los proyectos, </t>
  </si>
  <si>
    <t>Presentación de la capacitación y lista de asistencia</t>
  </si>
  <si>
    <t>dos (2) capacitaciones</t>
  </si>
  <si>
    <t xml:space="preserve">Revisar, ajustar y socializar con las interventorías el formato "FO-SP-00-07 ACTA PARCIAL Y FINAL DE OBRA MEJORAMIENTO", con el objeto de fortalecer el seguimiento y control respecto de las cantidades de obra recibidas y aprobadas por las interventorías para su pago.
 </t>
  </si>
  <si>
    <t xml:space="preserve">Con el objeto de fortalecer el seguimiento y control de respecto de las cantidades de obra recibidas y aprobadas por las interventorías para su pago será revisado, ajusado y socializado el  Formato FO-SP-00-07 ACTA PARCIAL Y FINAL DE OBRA MEJORAMIENTO". </t>
  </si>
  <si>
    <t>Formato "FO-SP-00-07 ACTA PARCIAL Y FINAL DE OBRA MEJORAMIENTO" revisado, ajustado y socializado</t>
  </si>
  <si>
    <t>Un (1) formato socializado</t>
  </si>
  <si>
    <t>Revisar, ajustar y adaptar las especificaciones técnicas requeridas para los ítems de  estudios y diseños aplicables para los proyectos de mejoramiento, para ser incluidas en los próximos procesos de selección que adelante del FFIE</t>
  </si>
  <si>
    <t>Especificaciones técnicas para los ítems de estudios y diseños aplicables para los proyectos de mejoramiento revisadas, ajustadas y adaptadas para ser incluidas en los procesos de selección que adelante el FFIE, lo cual tiene por objeto garantizar que las especificaciones técnicas de los ítems que se incorporen a los procesos respondan a su alcance y complejidad en aras de optimizar los recursos y garantizar una gestión eficiente</t>
  </si>
  <si>
    <t>Documento de especificaciones técnicas de los ítems de estudios y diseños para los procesos de selección de los proyectos de mejoramiento</t>
  </si>
  <si>
    <t>Uno (1) documento</t>
  </si>
  <si>
    <t>Incluir  en  el “listado de cumplimiento de los requisitos del informe mensual de obra”, que se encuentra en el Anexo Técnico de las procesos de selección, la presentación de los APU por el contratista requeridos para cada proyecto de mejoramiento</t>
  </si>
  <si>
    <t>En  el “listado de cumplimiento de los requisitos del informe mensual de obra”, es necesario incluir como parte de dichos requisitos la presentación de los APU por el contratista, con el objeto apoyar y mejorar el seguimiento y control de las actividades de supervisión en los proyectos de mejoramiento</t>
  </si>
  <si>
    <t>Listado de cumplimiento de los requisitos del informe mensual de obra ajustado</t>
  </si>
  <si>
    <t>Un (1) listado de cumplimiento de los requisitos del informe mensual</t>
  </si>
  <si>
    <t>CGR-CDSECTCRD No. 103 Huila</t>
  </si>
  <si>
    <t>Demora en la implementación del modulo de Precedente Administrativo en el aplicativo Convalida-Bizagi, lo cual genero que fuese necesario realizar la gestión de los casos que se encaminan por este criterio, de forma manual.</t>
  </si>
  <si>
    <t xml:space="preserve">Implementación del modulo de Precedente Administrativo en el aplicativo Convalida-Bizagi, con el propósito de dar cumplimiento a lo establecido en la Resolución 10687 de 2019. </t>
  </si>
  <si>
    <t>Reporte de Casos tramitados en el sistema Convalida-Bizagi bajo el criterio de Precedente Administrativo del que trata el articulo 15 y 16 de la Resolución 10687 de 2019 referida a la Convalidación de títulos de educación superior emitidos en el exterior.</t>
  </si>
  <si>
    <t>Felipe Alberto Lizarazo</t>
  </si>
  <si>
    <t>En el procedimiento de Investigaciones a Instituciones de Educación Superior se observa: a) Desactualización en normativa y estructura interna de la Subdirección de Inspección y Vigilancia. b) Inconsistencias en puntos de control y códigos de procedimientos relacionados. c) Actividades con varios responsables. c) Debilidad en la interacción con los procesos de Gestión Documental y Servicio al Ciudadano.</t>
  </si>
  <si>
    <t xml:space="preserve">Actualizar el procedimiento de investigaciones a Instituciones de Educación Superior </t>
  </si>
  <si>
    <t>Procedimiento de investigaciones a Instituciones de Educación Superior actualizado en el Sistema Integrado de Gestión.</t>
  </si>
  <si>
    <t xml:space="preserve">Socializar en la Subdirección de Inspección y Vigilancia el procedimiento de investigaciones a Instituciones de Educación Superior actualizado en el Sistema Integrado de Gestión </t>
  </si>
  <si>
    <t>Presentación de la socialización y/o listado de asistencia</t>
  </si>
  <si>
    <t>Nancy Ramírez Vásquez</t>
  </si>
  <si>
    <t>La falta de conocimiento de los beneficiarios del reglamento operativo con sus deberes y derechos.</t>
  </si>
  <si>
    <t xml:space="preserve">Diseñar e implementar en conjunto con el ICETEX una estrategia (encuesta) que permita evaluar la comprensión de los términos y condiciones de los créditos otorgados a los beneficiarios de Generación E Excelencia </t>
  </si>
  <si>
    <t>Informe de la encuesta</t>
  </si>
  <si>
    <t>Margarita Rosa Jaimes Perez</t>
  </si>
  <si>
    <t xml:space="preserve">Revisión y ajuste reglamento operativo política de gratuidad 2023, teniendo en cuenta los lineamientos procedimentales de los componentes de equidad y excelencia del programa generación E. </t>
  </si>
  <si>
    <t>Documento reglamento política de gratuidad 2023.</t>
  </si>
  <si>
    <t>Edgar Hernan Rodriguez Ariza</t>
  </si>
  <si>
    <t xml:space="preserve">Diseñar e implementar el módulo de formulación y seguimiento de los Planes de Fomento a la Calidad de las 64 IES públicas, en el SNIES. </t>
  </si>
  <si>
    <t>Informe de reporte de los avances y resultados del Módulo en la plataforma SNIES para la formulación y seguimiento a Planes de Fomento a la Calidad.</t>
  </si>
  <si>
    <t>La dependencia no ha generado lineamientos u orientaciones generales que permita darle uniformidad a la conservación de las evidencias documentales.</t>
  </si>
  <si>
    <t xml:space="preserve">Documentar los lineamientos u orientaciones generales para la conservación y uniformidad de las evidencias documentales de los procesos internos de la Subdirección Fortalecimiento Institucional. </t>
  </si>
  <si>
    <t>Documento publicado en el SIG.</t>
  </si>
  <si>
    <t>Epitacia Castillo Rincón</t>
  </si>
  <si>
    <t xml:space="preserve">Luz Dary Gonzalez Martin </t>
  </si>
  <si>
    <t xml:space="preserve">Angelica Liliana Combariza Ariza </t>
  </si>
  <si>
    <t>Margarita Paramo</t>
  </si>
  <si>
    <t>Al navegar la página usando TAB: A pesar de que la secuencia no altera el significado, se genera confusión ya que hay encabezados que no se han incluido con tabIndex, por ejemplo: Al saltar del botón de búsqueda, el foco se establece en el link ver más, por lo tanto, no se comprende a que se refiere ese texto (lo que se salta es una sección llamada de interés) Se recomienda utilizar propiedad tab-index para incluir los encabezados en el foco del teclado</t>
  </si>
  <si>
    <t>En página navega: En el control de búsqueda, cuando se deja vacío y se da click en buscar no se informa al usuario que no ingresó texto. Se recomienda incluir controles para identificar errores.</t>
  </si>
  <si>
    <t>Se encuentra 1 elemento con oportunidad de mejora con respecto a textos alternativos y etiquetas: En las 3 páginas revisadas, la función o propósito de la etiquetaleyenda en elemento de búsqueda no son reconocibles por lector de pantalla, lo cual puede generar confusión. Se recomienda proporcionar textos alternativos que sean comprensibles para las personas que utilizan lectores de pantalla.</t>
  </si>
  <si>
    <t>Identificación del acordeón y del botón arriba se dificulta con lector de pantalla. Se recomienda usar palabra en español que describa el nombre y función de este control de forma más clara. RTA Oficina de Innovación Educativa: Al respecto, es necesario tener en cuenta que en el informe final, la acción 3.2.4 Identificación coherente, el alcance de mejora se refiere únicamente al elemento acordeón, toda vez que el Portal Colombia Aprende no tiene el botón arriba que menciona el informe.</t>
  </si>
  <si>
    <t>En página de inicio home: Al navegar por el carrusel ubicado en la parte inferior de la página usando tecla Tab: Se están seleccionando todos los elementos de la lista, incluso los que están ocultos, adicionalmente se seleccionan más de 1 vez. Esto confunde especialmente al usar lector de pantalla. Se recomienda revisar las funciones del carrusel y los estados ¿aria¿ mediante el código Javascript de manera que tengan foco únicamente los elementos visibles</t>
  </si>
  <si>
    <t>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t>
  </si>
  <si>
    <t>Se recomienda modificar el color o fondo de los elementos de la clase item-description, ya que no cumple nivel AAA en vista predeterminada, y al aplicar contraste, este disminuye debajo de nivel A.</t>
  </si>
  <si>
    <t>Se identificó en el seguimiento de los indicadores del Plan Estratégico de Seguridad Vial en lo que se refiere a los indicadores del componente vehículos seguros, que en los cuatro trimestres de la vigencia 2022 no se cumplió con algunas metas establecidas, debido a que no se realizaron oportunamente las actividades programadas. Por esta razón consideramos realizar un plan de mejora para hacer conciencia de la importancia de dar cumplimiento.</t>
  </si>
  <si>
    <t xml:space="preserve">Utilizar la propiedad tabIndex para incluir los encabezados en el foco del teclado. </t>
  </si>
  <si>
    <t>Documento en Word o ppt o Excel (Editables) y en versión PDF</t>
  </si>
  <si>
    <t xml:space="preserve">Incluir controles para identificar errores de campo vacío y formato de entrada no permitido, de manera que si se detecta automáticamente un error en la entrada de datos, este sea descrito al usuario mediante texto. </t>
  </si>
  <si>
    <t xml:space="preserve">Proporcionar texto alternativo al elemento de búsqueda que sea comprensibles para las personas que utilizan lectores de pantalla </t>
  </si>
  <si>
    <t xml:space="preserve">Usar una palabra en español que describa el nombre y función de este control de forma más clara. </t>
  </si>
  <si>
    <t xml:space="preserve">Utilizar técnicas de programación apropiadas para asegurar que: 1) los elementos de navegación y acción tengan etiquetas visibles y comprensibles para las tecnologías de asistencia 2) el foco y el lector de pantalla solo seleccionen los elementos visibles. </t>
  </si>
  <si>
    <t>Maria del Pilar Ardila</t>
  </si>
  <si>
    <t xml:space="preserve">Asegurar que los elementos dispongan de las etiquetas encabezado de acuerdo a su función. </t>
  </si>
  <si>
    <t xml:space="preserve">Proporcionar un texto adyacente al control para ordenar asc o desc que permita reconocer su función al navegar usando lector de pantalla. </t>
  </si>
  <si>
    <t xml:space="preserve">Ajustar los colores o fondos pertinentes para garantizar los niveles de contraste requeridos por la norma tanto en visualización predeterminada como con el uso de control de contraste </t>
  </si>
  <si>
    <t xml:space="preserve">Diseñar y socializar el formato de inspección pre-operacional para las motos. </t>
  </si>
  <si>
    <t>Formato inspección pre-operacional Motos</t>
  </si>
  <si>
    <t xml:space="preserve">Actualizar el anexo de mantenimiento preventivo parque automotor en el Sistema Integrado de Gestión. </t>
  </si>
  <si>
    <t>Anexo Mantenimiento preventivo parque automotor actualizado</t>
  </si>
  <si>
    <t xml:space="preserve">Realizar jornadas de sensibilizacón a los conductores mostrando el seguimiento y los resultados de los indicadores del Plan estratégico de seguridad vial a cargo de esta subdirección. </t>
  </si>
  <si>
    <t>Presentaciones, listas de asistencia.</t>
  </si>
  <si>
    <t>Pilar Cristina Moreno Sierra</t>
  </si>
  <si>
    <t>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t>
  </si>
  <si>
    <t>Al navegar la página usando TAB: A pesar de que la secuencia no altera el significado, se genera confusión ya que hay encabezados que no se han incluido con tabIndex. (home).</t>
  </si>
  <si>
    <t>En el control de búsqueda, cuando se deja vacío y se da clic en buscar no se informa al usuario que no ingresó texto (/navega)</t>
  </si>
  <si>
    <t>La función o propósito de la etiqueta/leyenda en elemento de búsqueda no son reconocibles por lector de pantalla.</t>
  </si>
  <si>
    <t>En la visualización desde dispositivos móviles, la identificación del menu tipo hamburguesa se dificulta con lector de pantalla.</t>
  </si>
  <si>
    <t>La navegación con teclado se dificulta en el carrusel ubicado en la parte inferior de la página. Como resultado, los usuarios de tecnologías de asistencia no pueden acceder a estos elementos de forma fácil y eficiente.</t>
  </si>
  <si>
    <t>Se encuentran encabezados marcado como párrafo.</t>
  </si>
  <si>
    <t>El control para ordenar asc o desc no tiene un texto adyacente que permita reconocer su función al navegar usando lector de pantalla. (/navega)</t>
  </si>
  <si>
    <t>Algunos elementos no alcanzan los niveles de contraste requeridos en visualización predeterminada o con el uso del control de contraste.</t>
  </si>
  <si>
    <t>Des actualización del anexo de mantenimiento preventivo parque automotor AD-AN-01.</t>
  </si>
  <si>
    <t>No existe un instrumento para realizar la inspección pre-operacional a las motos.</t>
  </si>
  <si>
    <t>Falta de sensibilización a los conductores explicando la importancia de realizar las actividades programadas y socialización de los resultados de la vigencia anterior.</t>
  </si>
  <si>
    <t>Dirección de Calidad para la Educación Superior</t>
  </si>
  <si>
    <t xml:space="preserve">Realizar seguimiento mensual a la productividad del equipo de trabajo en cuanto a la oportunidad de atención de las PQRSD (incluidos los recursos de apelación de convalidaciones) asignadas. </t>
  </si>
  <si>
    <t>Correo electrónico con reporte mensual de productividad</t>
  </si>
  <si>
    <t xml:space="preserve">Documentar el Procedimiento óptimizado de atención de recursos </t>
  </si>
  <si>
    <t>Procedimiento de atención de recursos de Convalidaciones elaborado y publicado en el SIG.</t>
  </si>
  <si>
    <t xml:space="preserve">Diseñar e implementar estrategia de Gestión del cambio del proceso de atención a los Recursos de Convalidaciones </t>
  </si>
  <si>
    <t>Estrategia de gestión del cambio implementada</t>
  </si>
  <si>
    <t>Marco Andres Gomez Rincon</t>
  </si>
  <si>
    <t>Insuficiente personal dedicado a la resolución de PQRSD (incluidos los recursos de apelación de convalidaciones).</t>
  </si>
  <si>
    <t>El trámite actual de la atención de recursos no es el óptimo</t>
  </si>
  <si>
    <t>El sistema de información (bases de datos manual, SGDEA, Bizagi) no es suficiente para la atención oportuna de Recursos de reposición.</t>
  </si>
  <si>
    <t>2022-MR-06</t>
  </si>
  <si>
    <t>No presenta avance</t>
  </si>
  <si>
    <t>Angiee Julieth Suarez Rodriguez</t>
  </si>
  <si>
    <t xml:space="preserve">DESCRICPIÓN DEL  HALLAZGO </t>
  </si>
  <si>
    <t>Fecha Final inicial: 31/12/2022
Reformulada 05-04-2023 (29/12/2023)</t>
  </si>
  <si>
    <t>Al identificar los riesgos y controles de los procesos adelantados por la Subdirección no se priorizaron los relacionados con los Planes de Fomento de la Calidad debido al desconocimiento metodológico de la administración del riesgo.</t>
  </si>
  <si>
    <t>Realizar seguimiento semestral a la ejecución de los recursos asignados a las IES públicas.</t>
  </si>
  <si>
    <t>Informe semestral consolidado de las 64 IES públicas.</t>
  </si>
  <si>
    <t>Fecha Fin inicial: 31/03/2022
Reformulada 11-07-2022 (15/08/2022)
Reformulada 03-03-2023 (30/04/2022)</t>
  </si>
  <si>
    <t>Realizar, de forma trimestral, una reunión entre la Subdirectora de talento humano, los coordinadores de los grupos internos de trabajo (Fortalecimiento de calidad de vida laboral, administración del vínculo laboral, vinculación y gestión del talento humano, y certificaciones) y el enlace de planeación de la dependencia, para analizar los resultados obtenidos en los indicadores y, de ser necesario, tomar decisiones al respecto.</t>
  </si>
  <si>
    <t>Se realizó reformulación del plan 1468 con el hallazgo de la Contraloría General de la Nación No. 02: EJECUCIÓN FÍSICA, FINANCIERA Y DOTACIÓN ESCOLAR (A): a. En el Departamento del Cauca, se evidenció en varias instituciones que la ejecución física está a un 100%, sin embargo, se presentan inconvenientes en recibos de obra, pagos y liquidaciones.</t>
  </si>
  <si>
    <t>Se reformula el plan 1467 con el hallazgo de la Contraloría General de la Nación, No.01: ESTABILIDAD DEL ELEMENTO DE CUBIERTA EN MEMBRANA ARQUITECTÓNICA DEL CONTRATO DE OBRA No. 1380-1371-2021. (A, D). Por lo anterior se evidencian deficiencias de tipo administrativo por efecto del cambio realizado a una estructura de cubierta que presenta por su característica falta de especificaciones técnicas, soportadas en Normas Técnicas Colombianas (NTC) que permitan para este tipo de cubierta un control de calidad adecuado. El uso de este elemento estructural, debe ser soportado técnicamente con estudios previos con base en normas técnicas NTC que permitan evaluar la viabilidad del uso de dicho elemento en espacios escolares y los cuidados a tenerse en cuenta en la ejecución.</t>
  </si>
  <si>
    <t>Teniendo en cuenta que PERNO es un sistema de información para la administración de la nómina, novedades de personal que fue desarrollado hace más de 15 años, y entregado al MEN mediante una cesión de licencias por la Secretaria Distrital de Hacienda, genera un riesgo de obsolescencia ya que por su antigüedad pierde vigencia en el mercado y soporte técnico por parte del proveedor, lo que puede generar cargas laborales altas en cuanto mantenimiento y adaptabilidad a las necesidades propias de liquidación del MEN; por lo tanto se estableció que el sistema SAP agilizaría y sistematizaría de forma integral el proceso de la nómina, la salida en vivo se tenía programada para julio 2022, sin embargo no fue posible cumplir con esta meta dados los incidentes que se han presentado en productivo al realizar los cargues.</t>
  </si>
  <si>
    <t>En la verificación realizada al PIC se pudo evidenciar que no se contempló la capacitación en temas de PESV para todos los funcionarios del Ministerio. Incumpliendo con el Decreto 2106 de 2019 ¿ARTÍCULO 12.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t>
  </si>
  <si>
    <t>En el marco de la auditoria, se evidenciaron debilidades en la interiorización del código de integridad en el Ministerio de Educación, como lo establece la Ley 2016 del 27 de febrero de 2020, dado que, para el periodo comprendido en el alcance de la auditoria, no se soportaron las capacitaciones obligatorias durante la inducción, la evaluación y seguimiento a su aplicación, la generación de indicadores que permitan verificar su cumplimiento, la inclusión en el manual de funciones del MEN. Adicionalmente, se evidenció a través de la encuesta sobre la percepción y apropiación del Código de integridad del MEN, que los funcionarios encuestados presentan debilidades en el conocimiento de este, debido a la falta de capacitación por parte del proceso de Talento Humano. Lo que incumple con la Ley 2016 del 27 de febrero de 2020, en la que se describe en su ¿artículo 1°. Objeto. La presente ley tiene como objeto la adopción e implementación del Código de Integridad del Servicio Público Colombiano expedido por el Departamento Administrativo de la Función Pública, por parte de todas las entidades del Estado a nivel nacional y territorial y en todas las Ramas del Poder Público, las cuales tendrán la autonomía de complementarlo respetando los valores que ya están contenidos en el mismo. Finalmente, se crea el Sistema Nacional de Integridad para articular todo lo concerniente a la Integridad en el Servicio Público Colombiano. Parágrafo. Por implementación del Código de Integridad del Servicio Público Colombiano se entenderá la capacitación obligatoria de inducción para cualquier cargo del Estado y en cualquier modalidad contractual, la evaluación y seguimiento, la generación de indicadores que permitan verificar su cumplimiento, la inclusión obligatoria del Código en los manuales de funciones y demás métodos, planes y procedimientos que fortalezcan y promuevan la Integridad en el Servicio Público.¿</t>
  </si>
  <si>
    <t>Se evidenció que el proceso no cuenta con la matriz de riesgos viales para el PESV; Incumpliendo, con la ¿Resolución 2022304004595 del 12 de julio de 2022 por la cual se adopta la metodología para el diseño, implementación y verificación de los planes estratégicos de seguridad vial y se dictan otras disposiciones¿</t>
  </si>
  <si>
    <t>En el Plan Estratégico de Seguridad Vial PESV Código. TH-PL-02 versión 1, se relacionan varios anexos tales como Anexo 23 ¿Protocolo examen post incapacidad por accidente de tránsito¿, Anexo 13 ¿Cuadro de programación de descansoFotos sala de descanso¿, Anexo 11 ¿Copia de la carta con las recomendaciones y las recomendaciones de enfermera¿ y Anexo 21 ¿Protocolo Bicicletas¿ los cuales no se encuentran publicados en el SIG, Lo anterior incumple con lo establecido en el Plan Estratégico de Seguridad Vial PESV Código. TH-PL-02 versión 1</t>
  </si>
  <si>
    <t>Al realizar la verificación del Diagnóstico de percepción de riesgos viales descrito en el numeral 1.7 del Plan Estratégico De Seguridad Vial ¿ PESV ¿ versión No 1 Código TH-PL- 02, se evidenció que el proceso de Talento Humano aún no ha analizado los resultados arrojados por la encuesta de percepción de los riesgos viales realizado en el año 2021 incumpliendo con el numeral ¿1.7.3 Presentación de resultados: Una vez los colaboradores diligencien el formulario, los profesionales de las dependencias encargadas de desarrollar las estrategias del PESV, analizarán los datos encontrados en el diagnóstico, definirán las actividades a realizar en la vigencia, buscando mitigar cada uno de los riesgos encontrados. Estas acciones deberán plantearse teniendo en cuenta los 5 pilares estratégicos definidos en el Plan Nacional de Seguridad Vial. Producto de las reuniones que los profesionales adelanten, se incluirá el plan de acción definido en el Plan Operativo del SG-SST para facilitar su seguimiento¿.</t>
  </si>
  <si>
    <t>Se evidencia que el Plan Estratégico de Seguridad Vial-PESV Código. TH-PL-02 versión 1 aún no se ha actualizado con la normatividad legal vigente. Incumpliendo con: ¿Ley 2050 de 2020, por medio de la cual se modifica y adiciona la Ley 1503 de 2011 y se dictan otras disposiciones en seguridad vial y tránsito. Resolución 7495 del 2 de julio de 2020 ¿Por la cual se deroga la Resolución 1231 de 2016 ¿Por la cual se adopta el Documento Guía para la Evaluación de los Planes Estratégicos de Seguridad Vial¿ del Ministerio de Transporte¿.Resolución 2022304004595 del 12 de julio de 2022 por la cual se adopta la metodología para el diseño, implementación y verificación de los planes estratégicos de seguridad vial y se dictan otras disposiciones Decreto 1252 ¿ octubre 12 DE 2021: Por el cual se modifica el literal a del artículo 2.3.2.1 del Título 2 de la Parte 3 del libro 2 y se sustituye el Capítulo 3 del Título 2 de la Parte 3 del Libro 2 del Decreto 107 de 2015 única Reglamentario del Sector Transporte, en lo relacionado con los Planes Estratégicos de Seguridad Vial¿.</t>
  </si>
  <si>
    <t>En el procedimiento de Producto o Servicio No Conforme Código: PM-PR-03 Versión: 05 presenta en la actividad No 5, se menciona que el tratamiento de PSNC se incluirá en el módulo de PSNC del SIG.Sin embargo, el módulo de PSNC no está habilitado en el SIG.</t>
  </si>
  <si>
    <t>Se evidenció diferencias en la metodología de valoración de los controles registrada en el SIG con la metodología de valoración enunciada en la GUÍA DE ADMINISTRACIÓN DEL RIESGO Código: PM-GU-01 Versión: 05.</t>
  </si>
  <si>
    <t>Con ocasión a la expedición y entrada en vigencia de la Ley 1952 de 2019 - Código General Disciplinario, modificada por la Ley 2094 de 2021, se hace necesaria la actualización de los procedimientos a saber: RESOLVER ASUNTOS DISCIPLINARIOS PROCESO ORDINARIO, Procedimiento - Resolver Asuntos Disciplinarios - Proceso Verbal - Asuntos Disciplinarios y Procedimiento - Resolver Asuntos Disciplinarios Inhibitorio Remisión por Competencia o Aplicación del Art 51 - Asuntos Disciplinarios</t>
  </si>
  <si>
    <t>La contrahuella y la huella de los escalones en un tramo de escalera son uniformes. La distancia mínima de avance de la huella es de 30 cm, cumpliendo con lo establecido La altura máxima es de la contrahuella 16 cm, cumpliendo con lo establecido. El ancho mínimo de un tramo de escalones es de 200 cm, siendo adecuado. El ancho mínimo entre pasamanos es el adecuado. La contrahuella de un escalón es abierta, el perfil no permite una transmisión no interrumpida entre la contrahuella y la huella, generando un riesgo en la circulación a todos los peatones. No existe un contraste visual entre los descansos y el escalón superior e inferior de un tramo de escaleras. No existe una línea de advertencia visual mediante una franja ininterrumpida de 4 cm a 5 cm de profundidad a lo ancho de la escalera, en la parte frontal de la distancia de avance de cada escalón con un contraste de color, que puede regresar por la contrahuella 1 cm como máximo. No tienen losetas táctiles de alerta una profundidad de entre 60 cm y 90 cm, con terminación entre 30 cm a 50 cm antes del borde frontal del primer escalón de la escalera. Los pasamanos no cumplen con las condiciones mínimas de accesibilidad. No cuenta con defensas laterales. La Subdirección de Gestión Administrativa determinó que se acepta parcialmente, al no contar con los recursos para el desarrollo de acción de mejora.</t>
  </si>
  <si>
    <t>No existen elementos de protección al lado del sendero para proteger a los usuarios de sillas de ruedas y a las personas que pueden caminar, contra lesiones como resultado de una caída. Las rampas brindan una ruta accesible cuando hay cambios de nivel del suelo y cuenta con un acceso alternativo con escalones. La pendiente no excede los valores máximos establecidos en la norma, cumpliendo con las condiciones mínimas establecidas en cuanto a longitud, ancho y pendiente. De acuerdo a la norma debe tener una pendiente de 9,1% y cuenta con una pendiente del 7%. El ancho de la superficie de la rampa es de 203 cm, cumpliendo con lo establecido. El ancho no obstruido de la rampa es igual o superior a 100 cm entre pasamanos u obstrucciones. La rampa no cuenta con indicadores táctiles de advertencia ubicados en la parte superior e inferior. La rampa requiere de pasamanos accesibles y estos no cumplen con los requerimientos básicos establecidos en la norma. Los materiales de la superficie son rígidos, con una superficie lisa, pero no se asegura el antideslizamiento, tanto en condiciones secas como húmedas. La Subdirección de Gestión Administrativa determinó que se acepta parcialmente, por no contar con los recursos para el desarrollo de la acción mejora.</t>
  </si>
  <si>
    <t>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t>
  </si>
  <si>
    <t>Las puertas cumplen con los anchos establecidos, siendo los anchos no obstruidos superiores a 80 cm, así como su altura libre. Las puertas tienen un umbral a nivel. Existen las dimensiones adecuadas para operar las manijas de las puertas. Las cerraduras permiten el ingreso a un lugar, son fáciles de ubicar, identificar, alcanzar usar. Los accesorios de la puerta se encuentran ubicados a las alturas adecuadas, entre 80 cm y 110 cm. No existen indicadores visuales en el área vidriada, de mínimo 7,5 cm de alto, con contraste de color, con relación al fondo, a una altura entre 90 cm y 1 m y a 1,3 m a 1,4 m, sobre el nivel del suelo y uno adicional a una altura entre 10 cm a 30 cm. No se evitan vidrios muy reflectivos los elementos vidriados no cuentan con un borde que establezca contraste visual con los alrededores contra los cuales se observa. No hay contraste de color entre el perímetro de la puerta y la pared circundante.</t>
  </si>
  <si>
    <t>De 1 requerimiento de obligatorio cumplimiento, se presentan 1 no conformidad No se facilita el acceso de los lugares donde se ingresa desde un paradero de servicio público, la unidad de atención al ciudadano no cuenta con un paradero próximo.</t>
  </si>
  <si>
    <t>Los espacios de estacionamiento no están señalizados claramente a la entrada del sitio de la edificación, ni cuentan con información que brinde orientación, en cuanto a los espacios reservados para estacionamiento y otras instalaciones accesibles. Se encuentra el símbolo internacional de accesibilidad demarcado en el suelo, sin embargo, está deteriorado. No cuenta con señalización vertical con el símbolo internacional de la accesibilidad. La Subdirección de Gestión Administrativa determinó acepta parcialmente, al no contar con los recursos para el desarrollo de acción de mejora.</t>
  </si>
  <si>
    <t>De 1 recomendación, se presenta 1 no conformidad En áreas de espera y otras áreas habilitadas con asientos, los asientos no están ubicados de manera que un perro de guía o un perro de asistencia puedan acompañar a su dueño y descansar al frente del asiento o debajo de este.</t>
  </si>
  <si>
    <t>Por la distribución espacial y del mobiliario, algunos anchos de circulación de la unidad de atención al ciudadano no cumplen con el mínimo establecido.</t>
  </si>
  <si>
    <t>La longitud mínima es inferior a 540 cm, con 412 cm. Solo existe una zona de transferencia demarcada, con 60 cm de ancho, esta debe estar al lado del automóvil es de 150 cm. Cumple con las pendientes de cubiertas de la edificación y del terreno, en relación a cada borde y vértice del proyecto y a los linderos del predio. El ancho mínimo de dos estacionamientos, que comparten un área de transferencia es de 733 cm, cumpliendo con lo establecido. Existe el símbolo internacional de accesibilidad pintado en el piso. El Suelo, presenta deterioro. La Subdirección de Gestión Administrativa determinó acepta parcialmente, al no contar con los recursos para el desarrollo de acción de mejora.</t>
  </si>
  <si>
    <t>esta zona no se incluye un área libre para personas en condición de discapacidad, lo suficientemente amplia para ubicar y manipular sillas de ruedas, ni espacios para que los usuarios de sillas de ruedas, puedan permanecer sin obstruir las zonas de circulación. No se ubican sillas prioritarias de diferente color, con la señalización correspondiente, disponibles para adultos mayores, niños, mujeres embarazadas, personas en condición de discapacidad, personas de talla baja y población vulnerable en general. No se tiene un espacio de circulación que no interfiera con la zona de espera general, de tal manera que, si una persona utiliza para su movilidad alguna ayuda técnica como muletas o caminadores, estén al alcance de su mano. Se proporcionan instalaciones para sentarse, con el fin de que las personas tengan un lugar para esperar y descansar. La ubicación de los asientos no perturba la circulación general. Los asientos no cuentan con apoya brazos, para facilitar que las personas se sienten y se pongan de pie. Los asientos cuentan con las medidas en cuanto altura, ancho, profundidad y Angulo del espaldar. Los asientos no tienen un espacio mínimo de 15 cm bajo el asiento para los pies, al ponerse de pie. La Unidad de Atención al Ciudadano determinó que no es viable, al no contar con los recursos para el desarrollo de acción de mejora, para modificar el mobiliario por asientos y apoyabrazos y espaldar. Por otro lado, se acepta parcialmente destinar y demarcar las zonas para la ubicación de personas con discapacidad, usuarias de sillas de ruedas.</t>
  </si>
  <si>
    <t>De 2 requerimientos de obligatorio cumplimiento, se presentan 2 no conformidades. No cuenta con barra de agarre vertical al lado del asiento del sanitario para incorporarse y sentarse. La Subdirección de Gestión Administrativa acepta parcialmente.</t>
  </si>
  <si>
    <t>Cuenta con 3 estacionamientos demarcados como accesibles, de 5 estacionamientos exigibles por la norma.</t>
  </si>
  <si>
    <t>Se cuenta con asignación de turnos, pero cumplen con las condiciones parcialmente. Se acepta parcialmente, garantizando el acceso a la información mediante salidas audible. La Unidad de Atención al Ciudadano determinó que no es viable garantizar el acceso a la información mediante sistema braile, al no contar con los recursos para el desarrollo de acción de mejora.</t>
  </si>
  <si>
    <t>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t>
  </si>
  <si>
    <t>Se requiere actualizar el procedimiento GJ-PR-18 Cobro Coactivo Acreencias FOMAG, de conformidad con los lineamientos legales y el reglamento interno de cartera del MEN, recibiendo retroalimentación de la Fiduprevisora como parte del mismo.</t>
  </si>
  <si>
    <t>Dado que en el módulo prejudicial de ekogui se ha realizado la separación de procesos a cargo del MEN y del FOMAG, se deben registrar las 149 solicitudes prejudiciales pendientes, y los 56 tramites prejudiciales que no se han relacionado en dicho sistema.</t>
  </si>
  <si>
    <t>N.A</t>
  </si>
  <si>
    <t>Informe de PQRSD reiterado</t>
  </si>
  <si>
    <t>Acción Correctiva</t>
  </si>
  <si>
    <t>2022-MR-07</t>
  </si>
  <si>
    <t>2022-G-06</t>
  </si>
  <si>
    <t>2022-AEF-03</t>
  </si>
  <si>
    <t>Socializar el documento de lineamientos para ejecutar estructuras no convencionales a los contratistas de obra, interventoría y a los supervisores de contrato de interventoría</t>
  </si>
  <si>
    <t>Soporte de socialización</t>
  </si>
  <si>
    <t xml:space="preserve">	Katherine Lara</t>
  </si>
  <si>
    <t>Falta de efectividad en las gestiones de las entidades involucradas para la correcta finalización de los proyectos y puesta en servicio de los mismos, a la comunidad estudiantil, afectando los términos iniciales.</t>
  </si>
  <si>
    <t>Socializar el documento guía dirigido a las entidades territoriales, que contenga los roles y responsabilidades de la ETC y el FFIE para la entrega y recibo de la infraestructura educativa.</t>
  </si>
  <si>
    <t xml:space="preserve">Establecer dentro del plan anual de actividades del SGSST, capacitación, sensibilización y socialización en temas relacionados con el PESV dirigido a toda la población de la entidad. </t>
  </si>
  <si>
    <t>Informe trimestral sobre capacitaciones realizadas sobre capacitaciones programadas.</t>
  </si>
  <si>
    <t>David Leonardo Almanza Sanchez / Profesional Especializado</t>
  </si>
  <si>
    <t>El Decreto 2106 de 2019 no dispone que las capacitaciones en riesgos de seguridad vial deban ser incluidas en el Plan Institucional de Capacitación, razón por la cual, estas no se incluyeron en dicho instrumento. De acuerdo con la naturaleza de la entidad y sus colaboradores, como meta inicial para la capacitación en riesgos de seguridad vial se contemplaron únicamente a los conductores.</t>
  </si>
  <si>
    <t>En la entidad la IPVAR incluye los riesgos de seguridad vial, los cuales no fueron actualizados en el periodo auditado.</t>
  </si>
  <si>
    <t>Matriz IPEVAR actualizada</t>
  </si>
  <si>
    <t>Ximena Victoria Corredor López / Profesional Especializado</t>
  </si>
  <si>
    <t xml:space="preserve">Actualizar la matriz IPEVAR incluyendo la identificación de riesgos viales. </t>
  </si>
  <si>
    <t>Los anexos No. 11, 13, 21 y 23 se encontraban desactualizados, durante la auditoria, razón por la cual, estos no fueron publicados en el SIG.</t>
  </si>
  <si>
    <t>PESV publicado con sus respectivos anexos</t>
  </si>
  <si>
    <t xml:space="preserve">Determinar los anexos requeridos de acuerdo con la actualización del PESV. </t>
  </si>
  <si>
    <t>La cantidad de respuestas obtenidas en la aplicación de la encuesta para realizar el Diagnóstico de percepción de riesgos viales correspondiente al año 2021 no fue representativa, para la identificación y control de dichos riesgos, por lo tanto, no fue posible utilizar dicha encuesta para proyectar el PESV.</t>
  </si>
  <si>
    <t>Matriz IPVAR actualizada.</t>
  </si>
  <si>
    <t>Ausencia de adaptación del PESV a la nueva normativa vigente.</t>
  </si>
  <si>
    <t xml:space="preserve">Con los resultados obtenidos en la encuestas realizar el diagnóstico para determinar los controles que permitan mitigar cada uno de los riesgos identificados. </t>
  </si>
  <si>
    <t>PESV publicado y divulgado.</t>
  </si>
  <si>
    <t xml:space="preserve">Publicar y divulgar el PESV actualizado de acuerdo con la normativa vigente. </t>
  </si>
  <si>
    <t>Existe una imprecisión en la actividad 5 del Procedimiento de identificación y tratamiento del producto o servicio no conforme PM-PR-03, por lo tanto, es necesario realizar la actualización correspondiente</t>
  </si>
  <si>
    <t>Actualizar el Procedimiento de identificación y tratamiento del producto o servicio no conforme PM-PR-03 de acuerdo con la realizada de la Entidad</t>
  </si>
  <si>
    <t>Procedimiento actualizado y publicado</t>
  </si>
  <si>
    <t>Existe diferencia en el cálculo que genera el sistema y la establecida en la metodología; situación que se debe pretender corregir para mitigar errores en la administración de riegos.</t>
  </si>
  <si>
    <t>Realizar una mesa de trabajo el proveedor para analizar la viabilidad técnica de implementación de los cambios requeridos</t>
  </si>
  <si>
    <t>Implementar los resultados de la mesa de trabajo realizada con el proveedor</t>
  </si>
  <si>
    <t>Acta de reunión con las conclusiones de análisis</t>
  </si>
  <si>
    <t>Acta con los resultados de la implementación</t>
  </si>
  <si>
    <t>Con ocasión al cambio de normatividad, se debe realizar actualización de los procedimientos. Sin embargo para dar cumplimiento al cambio legalmente ordenado, se debe revisar a la luz del rediseño institucional, para establecer las funciones correspondientes a Instrucción, juzgamiento y segunda instancia.</t>
  </si>
  <si>
    <t>Realizar mesa de trabajo, con la Subdirección de Desarrollo Organizacional, con el fin de definir las funciones de instrucción, juzgamiento y segunda instancia, de conformidad con el rediseño institucional.</t>
  </si>
  <si>
    <t>Actualizar los procedimientos, de conformidad con las conclusiones de la mesa de trabajo.</t>
  </si>
  <si>
    <t>Martha Carolina Yazo Tovar / Asesor</t>
  </si>
  <si>
    <t>Procedimientos actualizados y publicados en el SIG</t>
  </si>
  <si>
    <t>Secretaría general</t>
  </si>
  <si>
    <t>Se identifica necesidad de actualizar el procedimiento bajo criterios legales vigentes y el reglamento de cartera</t>
  </si>
  <si>
    <t>Actualizar en el SIG el procedimiento GJ-PR-18 Cobro Coactivo Acreencias FOMAG de acuerdo con legislación vigente y reglamento de cartera</t>
  </si>
  <si>
    <t>Socializar el procedimiento GJ-PR-18 Cobro Coactivo Acreencias FOMAG con Fiduprevisora</t>
  </si>
  <si>
    <t>procedimiento publicado en el SIG</t>
  </si>
  <si>
    <t>William Rodriguez Cespedes / Profesional Especializado</t>
  </si>
  <si>
    <t>Comunicación enviada a Fiduprevisora</t>
  </si>
  <si>
    <t>A raíz del gran volúmen de procesos prejudiciales que se realizaban del MEN y del FOMAG, se tomó la decisión de crear una plataforma para llevar a cabo los procesos única y exclusivamente del FOMAG, el Sistema FUGC (Formato Único de Gestión de Comité de Conciliación)</t>
  </si>
  <si>
    <t>1) Realizar capacitación con la Agencia Nacional de Defensa Jurídica del Estado para el rol abogado y uso del modulo prejudicial</t>
  </si>
  <si>
    <t>3) Realizar el cargue al sistema Ekogui de los procesos identificados del año 2022 y 2023</t>
  </si>
  <si>
    <t>Lista de asistencia</t>
  </si>
  <si>
    <t>Annie Zoraya Palacios León / Profesional Especializado</t>
  </si>
  <si>
    <t>Reporte de Ekogui</t>
  </si>
  <si>
    <t>En todas las páginas: La identificación del acordeón y del botón arriba se dificulta con lector de pantalla. En el acordeón el lector de pantalla dice toggle navigator.</t>
  </si>
  <si>
    <t>Se evidencia incumplimiento reiterado a la oportuna respuesta a las comunicaciones oficiales de la Oficina de Tecnología y Sistemas de Información, de acuerdo al informe compartido por parte de la Unidad de Atención al Ciudadano.</t>
  </si>
  <si>
    <t>En todas las páginas: Se recomienda revisar viabilidad de no usar sub-menús en la barra de navegación o usar propiedad tab-index para los sub-menús que no son accesibles con tecla tab.</t>
  </si>
  <si>
    <t>En página Inicio ¿home¿, sección Multimedia: Se recomienda proporcionar subtítulos para videos y no depender de herramientas automáticas.</t>
  </si>
  <si>
    <t>En la página Inicio ¿home¿: Para el formulario presente en la página se está presentando alerta con respecto a las etiquetas (label) de los controles tipo radio: El navegador no las reconoce, a pesar que si existen () Se recomienda revisar la semántica del html.</t>
  </si>
  <si>
    <t>En página Inicio ¿home¿, sección Multimedia: La información que se quiere transmitir en los videos incrustados de la zona multimedia se proporciona en el audio; cuando no se cumple esta condición: Se recomienda proporcionar Audiodescripción o una alternativa de texto completa.</t>
  </si>
  <si>
    <t>En página ¿Transparencia¿: Los enlaces de redes sociales solo cuentan con ícono, sin texto. Si bien los íconos son comprensibles para gran cantidad de personas, existen usuarios con problemas cognitivos que pueden no reconocerlos. Para estos casos se recomienda utilizar texto junto al ícono para que no haya confusiones con el objetivo de los links.</t>
  </si>
  <si>
    <t>En todas las páginas: En la barra de navegación existen sub-menús los cuales no son accesibles mediante tecla Tab (navbar). Se recomienda evaluar posibilidad de usar propiedad tab-index para controlar los elementos que se enfocan cuando se presiona Tab.</t>
  </si>
  <si>
    <t>Los siguientes elementos tienen oportunidades de mejora con respecto a texto alternativo y etiquetas: En todas las páginas: * Botón ir arriba (no tiene texto descriptivo o un ) En página Inicio ¿home¿: * Imagen 1 de 9 en el primer carrusel (texto alternativo vacío) * Enlaces: Generación ENormatividadEncuesta (Al pasarlo por lector de pantalla se escucha 2 veces el mismo valor) * Imágenes con texto alternativo mayor a 100 caracteres. Se recomienda proporcionar textos alternativos que sean comprensibles para las personas que utilizan lectores de pantalla.</t>
  </si>
  <si>
    <t>En todas las páginas, elemento Acordeón: Se prueba el acordeón con lector de pantalla, el texto que se lee al seleccionarlo es toggle navigation. Se recomienda escribir el nombre de este control en español. Sin embargo, no limita la secuencia y narración de la página.</t>
  </si>
  <si>
    <t>En página ¿Atención al Ciudadano¿: Se presenta 1 elemento con id duplicada: @id=inicio Se recomienda proporcionar id única para los elementos que reciben foco.</t>
  </si>
  <si>
    <t>Los siguientes elementos tienen oportunidades de mejora con respecto a texto alternativo y etiquetas: En todas las páginas: * Botón ir arriba (no tiene texto descriptivo o un ) * Botón reducirampliar texto: Usando lector de pantalla se lee 2 veces consecutivas el mismo texto En página ¿Home¿: * Imagen 1 de 9 en el primer carrusel (texto alternativo vacío) Se recomienda proporcionar textos alternativos que sean comprensibles para las personas que utilizan lectores de pantalla.</t>
  </si>
  <si>
    <t>La barra de navegación está en español en la versión de inglés</t>
  </si>
  <si>
    <t>En la auditoría de accesibilidad web se identificó que, en todas las páginas, la identificación del acordeón y del botón arriba se dificulta con lector de pantalla. En el acordeón el lector de pantalla dice toggle navigator.</t>
  </si>
  <si>
    <t>Se solicitará a Newtenberg, administrador de la plataforma donde se alojan los contenidos de la página web, la revisión y buen funcionamiento del acordeón y botón arriba</t>
  </si>
  <si>
    <t xml:space="preserve">	Senia Maria Diaz Salazar / Profesional Especializado</t>
  </si>
  <si>
    <t>Desconocimiento de manejo de la herramienta SGDEA</t>
  </si>
  <si>
    <t>Gestionar capacitación ante la Unidad de Atención al Ciudadano -UAC, sobre el manejo de la herramienta SGDEA.</t>
  </si>
  <si>
    <t>Generar y enviar reporte con el seguimiento diario a los servidoras y contratistas el cual se recopilara mensualmente de la Oficina de Tecnología y Sistemas de Información.</t>
  </si>
  <si>
    <t>Generar lineamiento interno donde se indique agilizar las respuestas a las comunicaciones de la Oficina de Tecnología y Sistemas de Información.</t>
  </si>
  <si>
    <t>Lista de Asistencia y Solicitud de Capacitación a la Unidad de Atención al Ciudadano</t>
  </si>
  <si>
    <t>Reportes mensual</t>
  </si>
  <si>
    <t>Correo electrónico</t>
  </si>
  <si>
    <t>Mariela Saavedra Cruz / Profesional Especializado</t>
  </si>
  <si>
    <t>En la auditoría de accesibilidad web se recomendó que, en todas las páginas revisar viabilidad de no usar sub-menús en la barra de navegación o usar propiedad tab-index para los sub-menús que no son accesibles con tecla tab.</t>
  </si>
  <si>
    <t>Se solicitará a Newtenberg, administrador de la plataforma donde se alojan los contenidos de la página web, la revisión y ejecución del buen uso de los submenús</t>
  </si>
  <si>
    <t>Senia Maria Diaz Salazar / Profesional Especializado</t>
  </si>
  <si>
    <t>En la auditoría de accesibilidad web se identificó que, en la página Inicio home, sección multimedia se recomienda proporcionar subtítulos para videos y no depender de herramientas automáticas.</t>
  </si>
  <si>
    <t>En la auditoría de accesibilidad web se identificó que, en la página Inicio home para el formulario presente en la página se está presentando alerta con respecto a las etiquetas (label) de los controles tipo radio: El navegador no las reconoce, a pesar de que si existen. Se recomienda revisar la semántica del html.</t>
  </si>
  <si>
    <t>En la auditoría de accesibilidad web se identificó que, en página Inicio home, sección Multimedia la información que se quiere transmitir en los videos incrustados de la zona multimedia se proporciona en el audio; cuando no se cumple esta condición se recomienda proporcionar Audio descripción o una alternativa de texto completa.</t>
  </si>
  <si>
    <t>En la auditoría de accesibilidad web se identificó que, en página Transparencia los enlaces de redes sociales solo cuentan con ícono, sin texto. Si bien los íconos son comprensibles para gran cantidad de personas, existen usuarios con problemas cognitivos que pueden no reconocerlos. Para estos casos se recomienda utilizar texto junto al ícono para que no haya confusiones con el objetivo de los links.</t>
  </si>
  <si>
    <t>En la auditoría de accesibilidad web se identificó que, en todas las páginas, en la barra de navegación existen submenús los cuales no son accesibles mediante tecla Tab (navbar). Se recomienda evaluar posibilidad de usar propiedad tab-index para controlar los elementos que se enfocan cuando se presiona Tab.</t>
  </si>
  <si>
    <t>En la auditoría de accesibilidad web se identificó que, con respecto a texto alternativo y etiquetas: En todas las páginas: * Botón ir arriba no tiene texto descriptivo en página Inicio home: * Imagen 1 de 9 en el primer carrusel (texto alternativo vacío) * Enlaces: Generación E, Normatividad, Encuesta, al pasar por lector de pantalla se escucha 2 veces el mismo valor * Imágenes con texto alternativo mayor a 100 caracteres. Se recomienda proporcionar textos alternativos que sean comprensibles para las personas que utilizan lectores</t>
  </si>
  <si>
    <t>En la auditoría de accesibilidad web se identificó que, En todas las páginas, elemento Acordeón: Se prueba el acordeón con lector de pantalla, el texto que se lee al seleccionarlo es toggle navigation. Se recomienda escribir el nombre de este control en español. Sin embargo, no limita la secuencia y narración de la página.</t>
  </si>
  <si>
    <t>En la auditoría de accesibilidad web, se identificó que la página de Atención al Ciudadano se presenta 1 elemento con id duplicada: @id=inicio Se recomienda proporcionar id única para los elementos que reciben foco.</t>
  </si>
  <si>
    <t>En la auditoría de accesibilidad web se identificó que, las páginas: * Botón ir arriba (no tiene texto descriptivo o un ) * Botón reducir ampliar texto: Usando lector de pantalla se lee 2 veces consecutivas el mismo texto En página Home: * Imagen 1 de 9 en el primer carrusel (texto alternativo vacío) Se recomienda proporcionar textos alternativos que sean comprensibles para las personas que utilizan lectores de pantalla.</t>
  </si>
  <si>
    <t>En la auditoria de accesibilidad web se identificó que la barra de navegación está en español en la versión de inglés</t>
  </si>
  <si>
    <t>En la auditoría de accesibilidad web se recomendó revisar viabilidad de no usar sub-menús en la barra de navegación o usar propiedad tab-index para los sub-menús que no son accesibles con tecla tab.</t>
  </si>
  <si>
    <t>No se evidencia avance para este periodo</t>
  </si>
  <si>
    <t>No registra SIG</t>
  </si>
  <si>
    <t>Fecha Fin inicial: 30/07/2023
Reformulada 24-07-2022 (15/09/2023)</t>
  </si>
  <si>
    <t>Fecha Fin inicial: 31/05/2023
Reformulada 30-06-2023 (29/09/2023)</t>
  </si>
  <si>
    <t>Se actualizó el procedimiento de TH-PR-13 Procedimiento: reportar e investigar incidentes y accidentes laborales en el MEN, incluyendo la firma del representante legal en el informe de investigación del AT.</t>
  </si>
  <si>
    <t>Fecha Fin inicial: 30/07/2023
Reformulada 21-07-2023 (30-10-2023)</t>
  </si>
  <si>
    <t>Fecha Fin inicial: 30/09/2023
Reformulada 21-07-2023 (30-11-2023)</t>
  </si>
  <si>
    <t>Fecha Fin inicial: 30/09/2023
Reformulada 21-07-2023 (30-01-2024)</t>
  </si>
  <si>
    <t>No se tenia el respectivo seguimiento y el cargue de la información</t>
  </si>
  <si>
    <t>Validar de manera trimestral que el repositorio correspondiente se encuentre actualizado con respecto a los proyectos</t>
  </si>
  <si>
    <t>Un documento que evidencie el cargue de la información trimestral</t>
  </si>
  <si>
    <t>Mariela Saavedra Cruz</t>
  </si>
  <si>
    <t>El sistema presenta algunas vulnerabilidades al estar publicadas hacia internet</t>
  </si>
  <si>
    <t>Realizar mejora en la plataforma de service desk para evitar inconvenientes a nivel de disponibilidad, integridad y confidencialidad de la información</t>
  </si>
  <si>
    <t>Documento que evidencie las mejoras aplicadas a la plataforma de mesa de ayuda</t>
  </si>
  <si>
    <t>El responsable del Sistema de Seguridad y Salud en el Trabajo realizó la medición del indicador teniendo en cuenta, como trabajadores a los servidores públicos de la entidad, sin embargo, la normativa SGSST vigente establece que, los trabajadores son todo el personal de la entidad, razón por la cual, se evidenció un diligenciamiento incorrecto del indicador al no incluir a los contratistas.</t>
  </si>
  <si>
    <t>Realizar un informe trimestral resultado del monitoreo al reporte del indicador con el fin de continuar su correcto diligenciamiento de acuerdo con la normativa vigente.</t>
  </si>
  <si>
    <t>Informe trimestral</t>
  </si>
  <si>
    <t>David Leonardo Almanza Sanchez</t>
  </si>
  <si>
    <t>Se han realizado pruebas de manera parcial, sin tener en cuenta el total de aplicaciones.</t>
  </si>
  <si>
    <t>Plan de trabajo que contemple el ananlisis de vulnerabilidades, pruebas de penetración y Ethical Hacking.</t>
  </si>
  <si>
    <t>Seguimiento de plan de trabajo de maneral trimestral</t>
  </si>
  <si>
    <t>Plan de trabajo de seguridad</t>
  </si>
  <si>
    <t>Seguimiento trimestral (Actas y/o Informes)</t>
  </si>
  <si>
    <t>El procedimiento SC-PR-04 Gestión de Actos Administrativos se encuentra desactualizado</t>
  </si>
  <si>
    <t>Realizar la actualización del procedimiento SC-PR-04 Gestión de Actos Administrativos</t>
  </si>
  <si>
    <t>Un procedimiento actualizado</t>
  </si>
  <si>
    <t>Luego de la auditoria interna realizada al proveedor del Call Center se generaron hallazgos relacionados con los procesos internos que pueden afectar la seguridad de la información</t>
  </si>
  <si>
    <t>Realizar monitoreo con el proveedor para realizar seguimiento de cumplimiento de los protocolos tecnológicos de seguridad verificando la adecuada segregación de las funciones.</t>
  </si>
  <si>
    <t>Luego de la auditoria interna realizada al proveedor del Call Center se generaron hallazgos relacionados con los procesos internos de este.</t>
  </si>
  <si>
    <t>Realizar reunión de monitoreo con el proveedor que presta los servicios de Call Center y revisar el cumplimiento de los requisitos de competencias del personal, establecidos.</t>
  </si>
  <si>
    <t>Luego de la auditaría interna realizada al proveedor del Call Center se generaron hallazgos relacionados con los procesos internos de este.</t>
  </si>
  <si>
    <t>Realizar monitoreo trimestral con el proveedor para realizar seguimiento de cumplimiento de los protocolos tecnológicos de seguridad de la información con el fin de prevenir y rastrear la materialización de incidentes</t>
  </si>
  <si>
    <t xml:space="preserve">Total
Acciones </t>
  </si>
  <si>
    <t>Fecha Fin inicial: 30/06/2023
Reformulada 30-06-2023 (30/09/2023)</t>
  </si>
  <si>
    <t>SEGUIMIENTO AUDITORIA INTERNA MEN A 30 DE SEPTIEMBRE DE 2023</t>
  </si>
  <si>
    <t>Fecha Final inicial: 14/04/2023
Reformulada 13-09-2023 (30/09/2023)</t>
  </si>
  <si>
    <t>Fecha Final inicial: 30/06/2023
Reformulada 13-09-2023 (31/12/2023)</t>
  </si>
  <si>
    <t>Fecha Final inicial: 31/07/2023
Reformulada 13-09-2023 (31/12/2023)</t>
  </si>
  <si>
    <t>Fecha Final inicial: 30/07/2023
Reformulada 19-09-2023 (31/12/2024)</t>
  </si>
  <si>
    <t>Fecha Fin inicial: 15/12/2023
Reformulada 19-09-2023 (31/12/2024)</t>
  </si>
  <si>
    <t>Vigencias expiradas. Se evidenció que, a entidades territoriales no certificadas, a las cuales MinHacienda levantó la media de suspensión de giros de recursos de calidad matrícula, por superar las deficiencias presentadas y ordenando al MEN el giro de recursos, esta última entidad solo los efectuó entre 3 y 4 años después de recibida la orden.</t>
  </si>
  <si>
    <t>Recursos Entregados en Administración- consignación de los Rendimientos Financieros de Convenios. Con relación al convenio interadministrativo suscrito entre MEN y La Universidad Del Valle (UniValle), se evidenció que los rendimientos financieros generados en el convenio 2939782-2021 suscrito por el MEN con UniValle, los recursos fueron reintegrados en marzo de 2023 a la cuenta única del tesoro nacional CUN, evidenciando inoportunidad en este reintegro.</t>
  </si>
  <si>
    <t>Publicaciones SECOP. En la revisión documental realizada en el marco del proceso auditor, a los contratos celebrados por el Ministerio de Educación Nacional - MEN durante la vigencia 2022, incluidos en la muestra seleccionada, se identificaron documentos que no se registraron en la plataforma SECOP II.</t>
  </si>
  <si>
    <t>Facturación sin el Lleno de los Requisitos. En factura electrónica de venta INC 5397, expedida por la Imprenta Nacional de Colombia, se facturaron ítems que tienen el mismo código y la misma descripción genérica, pero con valores unitarios diferentes, impidiendo tener certeza de cuales fueron los elementos facturados.</t>
  </si>
  <si>
    <t>Hallazgo 4. Otorgamiento de créditos - Fondo 121983 Generación E Componente Equidad. El ICETEX, realizó 139 giros durante la vigencia 2022 por $185.902.127, a beneficiarios que no cumplen con el requisito de puntaje igual o inferior a C1 en el Sisbén, exigido para el programa ¿GENERACIÓN E COMPONENTE EQUIDAD¿, creado por el Gobierno Nacional y adoptado en el convenio marco interadministrativo No. 1166 de 2008 y No. 0001 de 2019, suscritos entre el MEN, el DPS y el ICETEX.</t>
  </si>
  <si>
    <t>Hallazgo 5. Otorgamiento de créditos - Fondo 121983 Generación E Componente Equidad Fallecidos. El ICETEX, realizó 26 giros durante la vigencia 2022 por $25.830.197 a beneficiarios fallecidos, para el programa ¿GENERACIÓN E EQUIDAD¿, creado por el Gobierno Nacional y adoptado en el Convenio Marco Interadministrativo No. 1166 de 2008 y No. 0001 de 2019, suscritos entre el MEN, el DPS y el ICETEX.</t>
  </si>
  <si>
    <t>Hallazgo 1. Contabilización hechos económicos - Programa PROMISE en la vigencia 2022. Se evidenció que el Ministerio de Educación Nacional ¿MEN¿ no está utilizando cuentas específicas que identifiquen contablemente los hechos económicos provenientes del Programa, evidenciando incumplimiento de los compromisos adquiridos frente al control, registro presupuestal y contable de los ingresos y gastos, como lo establece el Manual Operativo del Programa PROMISE, en el en el marco del ¿Préstamo No. IBRD 9360-CO¿.</t>
  </si>
  <si>
    <t>Hallazgo 2. Planificación proceso de contratación que impacta en el programa todos aprender ¿PTA¿. Se evidenció que el Contrato COL.PCCNTR.1216510 suscrito para la ejecución del PTA, se encuentra actualmente terminado y en estado de liquidación, desde el pasado 24 de febrero de 2023, y a la fecha no se ha suscrito contrato alguno que satisfaga la necesidad de apoyo al PTA, por tal razón, persiste dicha insuficiencia generando riesgo para el cumplimiento de los indicadores DLI 1.0, 2.0, 3.0, 4.0 y 5.0 del programa PROMISE. Estas debilidades en la planeación del proceso contractual podrían interferir en la ejecución de las actividades del programa PTA e impactar directamente en el cumplimiento de los indicadores del PROMISE.</t>
  </si>
  <si>
    <t>Hallazgo 3. Productos presentados ¿Resultados previos¿ para el desembolso del préstamo BIRF 9360-CO indicador 5.0. El Ministerio de Educación Nacional presentó dos contratos ejecutados, terminados en octubre de 2021 y liquidados en diciembre del 2021, como soporte al Departamento Nacional de Planeación, quien validó los productos para cumplimiento del Indicador de Resultados Previos No. DLI 5.0 para el primer desembolso (por resultados previos) del crédito BIRF. Sin embargo, se evidenció en desarrollo de la auditoría, la existencia de otros dos contratos suscritos con las mismas entidades, en diciembre de 2021 y finalizados en junio de 2022, cuya ejecución se encuentra directamente asociada al producto del indicador 5.0, los cuales no fueron presentados por el MEN al DNP, ni tampoco fueron informados al proceso auditor para su revisión. Se aclara que estos últimos contratos, que no se reportaron, fueron objeto de Actuación Especial de Fiscalización Intersectorial por parte de las Contralorías del Sector Educación y Gestión Pública donde se determinó un hallazgo fiscal por $6.621.238.616 que fue trasladado a Responsabilidad Fiscal, según los resultados que se presentan en el Informe -CGR-CDGPIF-NRO.AEFI 927 de 2022.</t>
  </si>
  <si>
    <t>Hallazgo 4. En la verificación del Programa Todos Aprender -PTA se evidencia el incumplimiento del requisito de acreditación del Nivel B1 del idioma inglés por parte de los formadores conforme a la Resolución 020130 del 31-12-2018 del MEN.; De otra parte en la revisión de Actas de entrega de material, verificadas en las visitas de auditoría de las sedes de I.E. seleccionadas en la muestra, y según la Matriz de Distribución del Contrato celebrado con la Imprenta Nacional CO1PCCNTR 2288720 se evidenciaron deficiencias en los controles para las entregas del material pedagógico en algunas Instituciones Educativas.</t>
  </si>
  <si>
    <t>Hallazgo 5. Material pedagógico Programa PTA - entregas a Instituciones Educativas. En la revisión de la muestra de contratación celebrada por el MEN para la ejecución del programa PROMISE, conforme las Actas de Entrega y revisión en la muestra de Instituciones Educativas Oficiales (IEO) visitadas, se evidenció que en ejecución del Contrato CO1.PCCNTR.2288720 suscrito por el MEN, con la Imprenta Nacional, para la Impresión, alistamiento, bodegaje y distribución de los materiales pedagógicos del PTA; las I.E. priorizadas, no recibieron la totalidad de material pedagógico (cartillas), como se estableció en la Matriz de Distribución del MEN, por lo que se configura un daño fiscal en cuantía de $21.641.282, como consecuencia del faltante en la entrega del objeto contratado.</t>
  </si>
  <si>
    <t>Hallazgo 6. Gestión entrega de material objeto del contrato CO1.PCCNTR.2288720. En consideración a que en la revisión del Contrato Interadministrativo CO1.PCCNTR.2288720 de 2021 con el objeto de prestar el servicio de impresión, alistamiento, bodegaje y distribución de 7.228.519 textos educativos, material educativo para 4.998 establecimientos educativos y 14.461 sedes educativas de conformidad con las especificaciones técnicas y la matriz de distribución; en el proceso auditor se evidenció la existencia de faltantes por diferencias frente a las Actas de Entrega de los textos que se reportan entregados, frente a los recibidos, para una muestra de solo 30 Instituciones o sedes Educativas, por lo que se configuró el anterior hallazgo No.5 con presunta incidencia disciplinaria y con incidencia fiscal. Y teniendo en cuenta el alcance del mencionado contrato, y su valor de $21.796.252.743, suscrito con la Imprenta Nacional, se genera incertidumbre sobre la eficiencia de la gestión fiscal desplegada con los recursos ejecutados para la totalidad de entregas del material objeto del contrato, por lo tanto se solicita el inicio de una indagación preliminar fiscal que conduzca a determinar la certeza del posible daño al patrimonio, toda vez que esta situación pudo haberse presentado en otras a Instituciones Educativas Oficiales (IEO) no visitadas.</t>
  </si>
  <si>
    <t>Hallazgo No. 6 Cantidades de obra ejecutadas en el Contrato de Obra No. 1380-1215-2020 Para las instituciones educativas Camoita sede la Bendición y General Santander Escuela San Juan Bosco ubicadas en San Martin y Fuente de Oro ¿ Meta, se ejecutaron menores cantidades de obra o con especificación diferente a la contratada, disminuyendo el alcance de los recursos.</t>
  </si>
  <si>
    <t>No es posible verificar el registro de la fecha y hora de llegada de las acciones de tutela que deben ser contestadas por el Ministerio, situación que afecta directamente el tiempo oportuno de respuesta, teniendo en cuenta que los términos judiciales en estos casos van de 2 a 48 horas. Lo anterior debido a la falta de sincronización que se presenta entre el buzón de notificaciones judiciales y el SGDEA</t>
  </si>
  <si>
    <t>Se evidencia que el área no cuenta con acceso y capacitación sobre el archivo digital que consolida el expediente de cada acción de tutela, en el que se pueda revisar la actuación completa y con la rapidez requerida para la gestión jurídica.</t>
  </si>
  <si>
    <t>De una muestra de setenta y siete (77) conceptos jurídicos externos e internos verificados, se observan cuatro (4) trámites de solicitudes de conceptos, que fueron contestados de manera extemporánea.</t>
  </si>
  <si>
    <t>De la muestra verificada de cuarenta y dos (42) acciones de tutela, se observan dieciocho (18) contestaciones de tutela extemporáneas incumpliendo lo dispuesto por el Decreto 2591 de 1991.</t>
  </si>
  <si>
    <t>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t>
  </si>
  <si>
    <t>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t>
  </si>
  <si>
    <t>Se evidenció que la Subdirección Gestión Administrativa y Talento Humano en lo que respecta a la selección de voceros ambientales. No han establecido un proceso claro de identificación que asegure que los voceros seleccionados cuenten con la competencia requerida en términos de educación, formación y experiencia en temas ambientales. Como lo establece la norma ISO 14001:2015 el numeral 7.2 Competencia, en su literal (b) asegurar que las personas sean competentes con base en educación, formación o experiencia apropiadas. Esta falta de comunicación y alineación puede comprometer la efectividad de las acciones de sensibilización y concientización ambiental llevadas a cabo por los voceros. Se recomienda establecer un mecanismo de coordinación y evaluación conjunta para garantizar que los voceros ambientales sean seleccionados de manera adecuada y cumplan con los requisitos de competencia establecidos. Oportunidad de mejora compartido con Gestión del Talento Humano</t>
  </si>
  <si>
    <t>Se evidenció que el ¿Formato Plan de comisiones¿ no está incluido en el proceso de Gestión Administrativa del Sistema Integrado de Gestión (SIG). Aunque este formato está bajo responsabilidad de una dependencia diferente a la Subdirección de Gestión Administrativa, al ser el SIG un Sistema de Integrado de Gestión bajo un enfoque de procesos, se incumple lo definido en el numeral 7.5.3. control de la información documentada de la norma ISO 9001:2015 Sistema de Gestión de Calidad.</t>
  </si>
  <si>
    <t>Durante la auditoría, se identificó que la Subdirección de Gestión Administrativa y la Subdirección de Talento Humano cuentan con un ¿plan integral de gestión de riesgos, prevención, preparación y respuesta a emergencias, contingencias y desastres (PIGRYRECD)¿ código TH-PL-01 versión 5. Sin embargo, se observaron deficiencias en la aplicación de este plan al Sistema de Gestión Ambiental (SGA). Se encontraron las siguientes inconformidades: En los objetivos y alcance del plan, no se reflejan claramente los aspectos específicos relacionados con el plan de emergencia ambiental, y tampoco se define con claridad el alcance en cuanto a situaciones de emergencia ambiental. La identificación de riesgos y escenarios de emergencia en el PIGRYRECD no incluye una evaluación detallada de los riesgos y posibles escenarios que podrían afectar al medio ambiente, a las instalaciones y a las comunidades vecinas. Las asignaciones de roles y responsabilidades en el plan no están adecuadamente definidas para la respuesta a emergencias ambientales, lo cual genera falta de claridad en las personas involucradas en la toma de decisiones y en el liderazgo del equipo de emergencia. Estas deficiencias evidenciadas en el ¿plan integral de gestión de riesgos, prevención, preparación y respuesta a emergencias, contingencias y desastres (PIGRYRECD)¿ podrían afectar la capacidad del Ministerio de Educación Nacional para responder de manera efectiva ante situaciones de emergencia ambiental y prevenir o mitigar los impactos negativos al medio ambiente. Por lo tanto, se recomienda revisar y ajustar el plan, asegurando que se tengan en cuenta de manera específica las emergencias ambientales y se asignen claramente las responsabilidades para una respuesta adecuada.</t>
  </si>
  <si>
    <t>Se observó que se adquirieron 1400 licencias del producto Bitdefender de la solución Cloud Gravity GOV SOFTICS INGENIEROS SAS a través de la bolsa de servicios del contrato CO1.1989604 de 2020 suscrito con la unión temporal GESTIÓN INTERAL MEN. La vigencia del licenciamiento tiene una duración de un (1) a partir de su entrega, es decir hasta 29 de septiembre de 2023. Dado que la anterior licencia finalizaba el 6 de septiembre de 2022, se observó, que transcurrieron 23 días calendario sin la licencia del antivirus, el cual conlleva a vulnerabilidades de seguridad para la entidad.</t>
  </si>
  <si>
    <t>Al indagar sobre el inventario de software, se encontró en el momento de la validación que la Oficina de Tecnología y Sistemas de Información está proyectado un documento para registrar el software que se autoriza instalar posterior a la validación, lo cual evidencia una debilidad en cuanto a un control que relacione los datos de la ubicación del software y licencias autorizadas e instaladas.</t>
  </si>
  <si>
    <t>En la verificación efectuada a la base de datos de licenciamiento, se observó que en cuanto al campo final de vigencia de soporte se encuentran algunas licencias de las vigencias 2018 y 2022 vencidas, lo que quiere decir que estas no tienen soporte del fabricante y el estado de la licencia se encuentra en uso. Por otro lado, se evidenció, en los datos registrados que la ¿LICENCIA WEBEX EVENTS¿, se encuentra vencida desde el 29092022 y está en estado ¿En uso¿. Lo anterior, puede conllevar a la materialización del riesgo relacionado a la falta de actualizaciones tecnológicas y posible obsolescencia de estas. Por otro lado, el no contar con la licencia vigente puede ocasionar (además de las antes mencionadas) multas o sanciones, vulnerabilidades (virus o malware).</t>
  </si>
  <si>
    <t>Se evidenció en la bodega de inventarios del MEN, equipos de cómputo nuevos que ingresaron en el mes julio de 2022, generando inobservancia con relación a las Disposiciones Generales del PROCEDIMIENTO ADMINISTRACIÓN Y CONTROL DE RECURSOS FÍSICOS Código: AD-PR-04 Versión: 09, en el acápite de Ingreso de Bienes al Inventario literal 6 Los bienes de inventarios que se dejan en el almacén no pueden permanecer más de (6) meses bajo custodia de la Subdirección de Gestión Administrativa. En el evento en que no se entregue el material o los bienes en este lapso se oficiará al jefe del área funcional informando la novedad con un mes antes de la caducidad del tiempo establecido para que gestione la entrega.¿ Lo anterior podría generar un posible detrimento patrimonial, ya que los equipos de cómputo no están siendo utilizados y si están inactivos pueden quedar obsoletos y perder actualización tecnológica (ejem no se ha actualizado office, antivirus o el sistema operativo, entre otros).</t>
  </si>
  <si>
    <t>Se identificó en el seguimiento de los riesgos a cargo de la subdirección de gestión administrativa, que en el de comisiones y ambiental la descripción y los controles no son claros, muy extensos, la utilización de varios verbos genera confusión y no se identifica la acción que mitiga o evita la materialización de los riesgos.</t>
  </si>
  <si>
    <t>Al corte del mes de junio se evidenció que el presupuesto asignado por valor de $2.810 millones a la Subdirección de Desarrollo Organizacional, presenta una ejecución del 12% con un saldo por ejecutar de $2.460 millones.</t>
  </si>
  <si>
    <t>Al revisar la ejecución del contrato DIRECCIÓN DE PROYECTOS SAS y CO1.PCCNTR. 3798260 CONSORCIO BG-MEN, en la plataforma SECOP II, se observó que en el campo denominado ¿facturas del contrato¿ y ¿Documentos de ejecución del contrato¿ no se encuentra cargado el INFORME PARCIAL DE SUPERVISIÓN O INTERVENTORÍA (¿) actividad relacionada en el procedimiento el de Supervisión yo Interventoría del Contrato o Convenio Código: CN-PR-25 Versión: 6, que indica: ¿Elabora informe de parcial de supervisión o interventoría, conforme el estado de avance en la ejecución y el cumplimiento de las obligaciones contractuales, según los términos establecidos en el Manual de Supervisión¿. (¿). Del contrato CO1.PCCNTR. 3760431 GD GERENCIA se observó un informe parcial de Supervisión que presenta una ejecución del 87% con fecha de diciembre de 2022. No cumplió con el 100% de ejecución la obligación número 7 que indica: ¿Ejecutar el proyecto a partir de los frentes de trabajo establecidos y siguiendo las especificaciones técnicas detalladas para cada una de los mismos y relacionadas en el Anexo Técnico que hace parte integral del contrato, así #769; como entregar¿, obligación que logro un avance del 90%. Por lo anterior, se está incumpliendo con lo definido en la ley 1712 de 2014 y el Decreto Único Reglamentario 1081 de 2015 según numeral (¿) ¿ARTÍCULO 2.1.1.2.1.8.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t>
  </si>
  <si>
    <t>Se observó que la acción de mejora 1079 en el SIG, posee tres actividades. Este hallazgo corresponde a los resultados de una auditoria OCI de la vigencia 2021. Se ha reformulado en 3 ocasiones, con corte a marzo de 2023, la dependencia reporta un avance no superior al 20%, respecto de la meta establecida. Sin embargo, en el seguimiento por parte de la OCI, se observa que de nuevo estas se encuentran vencidas y requieren reformulación por plan de mejoramiento no efectivo. Se requiere crear un nuevo plan de mejoramiento y el cierre efectivo del 1079</t>
  </si>
  <si>
    <t>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t>
  </si>
  <si>
    <t>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t>
  </si>
  <si>
    <t>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t>
  </si>
  <si>
    <t>PLAN DE DISPONIBILIDAD ST-FT-26 V1 Se evidenció que el Proceso Gestión de Servicios TIC, cuenta con un Plan de Disponibilidad, Desempeño y Uso de Recursos¿ en su versión 3 del 14022023. Sin embargo, este documento no se encuentra en el formato dispuesto por la entidad en el Sistema Integrado de Gestión-SIG Plan de Disponibilidad ST-FT-26 V1, igualmente, no se presentó evidencia de su aprobación, tal como lo estable el procedimiento- Gestión de Disponibilidad ST-FT-26 V1</t>
  </si>
  <si>
    <t>Se presenta evidencia del último comité de problemas que se realizó es del 27 de octubre de 2021. Sin embargo, en el procedimiento de Gestión de Problemas en las disposiciones generales ítem 3. Indica que se realizará cada mes el cual no se está realizando, incumpliendo lo establecido en el numeral 8.1 Planificación y control operacional por cuanto la Oficina de Tecnología y Sistemas de Información no se ha asegurado en implementar y controlar sus procesos necesarios para cumplir con los requisitos para la provisión de sus productos y servicios.</t>
  </si>
  <si>
    <t>Mediante el diagnóstico realizado por el operador se está realizando la actualización de 6 procedimientos en 3 fases. Así mismo, se está realizando una revisión de las guías de seguridad de la información. Una vez aprobados por el líder del proceso se envía a la Subdirección de Desarrollo Organizacional para su revisión y actualización en el SIG. Se cuenta con un repositorio en Share Point donde se encuentra la información correspondiente. Así mismo, dentro de las evidencias suministradas por el proceso Servicios TIC se observó el formato Matriz de Catálogo de Servicios ST-FT-12 en su versión 3. Sin embargo, en el procedimiento Gestión Catalogo de Servicios y Niveles de Servicio¿ ST-PR-01 en su versión 3 hace referencia a la evidencia ST-FT-09 Matriz de Catálogo de Servicios que no se encuentra dentro del listado de documentos oficializados para el proceso, incumpliendo lo establecido en los numerales 7.5.2 Creación y actualización y 7.5.3 Control de la Información Documentada por cuanto la Oficina de Tecnología y Sistemas de información no se ha asegurado de revisar, aprobar para su conveniencia y adecuación, así como la disposición de la idoneidad de sus formatos.</t>
  </si>
  <si>
    <t>Se realiza una planeación con cada uno de los grupos de la Oficina de Tecnología y Sistemas de Información para validar que se requiere de la infraestructura a nivel de capacidad y disponibilidad de los servicios, actividad que se realiza con el operador. Para las modificaciones solicitadas, se realizan comités de cambios, donde se aprueban o rechazan el cual queda el registro en la herramienta de gestión y en el acta de reunión de los comités. El plan de actualización tecnológica de la vigencia 2023 es una obligación dentro del contrato del operador y está en proceso de aprobación para la implementación situación que incumple con lo establecido en el numeral 7.1.3 Infraestructura por cuanto la Oficina de Tecnología y Sistemas de Información no ha proporcionado la infraestructura necesaria para la operación de sus procesos y de esta manera lograr la conformidad de los productos y servicios</t>
  </si>
  <si>
    <t>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t>
  </si>
  <si>
    <t>TH-PR-21, versión 6) y Selección del Talento Humano (código TH-PR-01, versión 4), se ha detectado un incumplimiento de los numerales 7.5.2 y 7.5.3 de la norma ISO 9001:2015. Se ha constatado que los procedimientos no han sido actualizados de acuerdo con los cambios aplicables a la Resolución de encargo 020975 del 3 de noviembre de 2022. Al no contar con los procedimientos actualizados, se compromete la integridad y la efectividad del sistema de gestión de calidad en el proceso de talento humano. Se recomienda tomar acciones correctivas para actualizar y controlar la documentación de manera adecuada, garantizando la conformidad con los requisitos normativos y asegurando la disponibilidad de información actualizada y controlada.</t>
  </si>
  <si>
    <t>Al validar el indicador ¿Nivel de cobertura actividades de bienestar y capacitación¿ para el primer trimestre de año 2023 se evidencia que el proceso solo nombra que el ¿El total de participantes en actividades de bienestar fue de 1714¿ sin ningún tipo de soporte que lo valide lo que genera un hallazgo de incumplimiento debido a la falta de soportes que validen el total de participantes en actividades de bienestar durante el primer trimestre del año 2023. Sin esta información, no es posible calcular el indicador de Nivel de cobertura de actividades de bienestar y capacitación de manera precisa. Este incumplimiento se identifica al no contar con los registros o documentos que respalden la cantidad de asistentes a las actividades de bienestar y capacitación. La falta de esta información impide realizar el cálculo adecuado del indicador y evaluar el nivel de cobertura logrado en el periodo analizado. Por lo tanto, se recomienda implementar un sistema de registro y seguimiento adecuado que permita obtener y documentar la cantidad de participantes en las actividades de bienestar y capacitación, con el fin de medir y evaluar el indicador de manera efectiva.</t>
  </si>
  <si>
    <t>Se evidenciaron inconsistencias en el registro de la información certificada frente a los soportes presentados por la entidad. La muestra objeto de revisión correspondió a 34 certificaciones, de las cuales 29 certificaciones (85.29%) se calificaron de forma satisfactoria y cinco (5) de forma insatisfactoria (14.71%).</t>
  </si>
  <si>
    <t>De acuerdo con la verificación realizada para el período objeto de revisión se evidenciaron 65 certificaciones expedidas; se generó el proceso de verificación de historia laboral a 27 certificaciones, para 11 (40.74%) se recibió la verificación de la información por parte de la Entidad dentro de los 30 días calendario y para 16 (59.26%) certificaciones la entidad no realizó el proceso de confirmación dentro de los tiempos establecidos. Ver Anexo No. 1 Detalle Confirmación HL</t>
  </si>
  <si>
    <t>De acuerdo con la verificación realizada para el período objeto de revisión se evidenciaron 14 certificaciones expedidas, de las cuales seis (6) (42.86%) fueron expedidas dentro de los 15 días hábiles y ocho (8) (57.14%) fueron expedidas por fuera del tiempo establecido. Ver Anexo No. 2 Detalle Oportunidad.</t>
  </si>
  <si>
    <t>De acuerdo con la verificación realizada para el período objeto de revisión se evidenciaron 48 certificaciones expedidas, de las cuales 36 (75%) fueron expedidas dentro de los 30 días siguientes y 12 (25%) fueron expedidas por fuera del tiempo establecido. Ver Anexo No. 2 Detalle Oportunidad.</t>
  </si>
  <si>
    <t>Teniendo en cuenta las dinámicas de la política de Gratuidad es necesario realizar ajustes al procedimiento establecido para la implementación de la misma.</t>
  </si>
  <si>
    <t>De acuerdo con los informes de la Unidad de Atención al Ciudadano relacionados con las PQRSD de la Oficina Asesora de Planeación y Finanzas, para los meses de: Enero 2023: 77,04 % de oportunidad Marzo 2023; 72,82% en oportunidad Impactando de manera negativa el indicador general del Ministerio,</t>
  </si>
  <si>
    <t>Calidad: El seguimiento y análisis del proceso se realiza mediante indicadores establecidos dentro del Plan de Acción Institucional y en la Matriz Seguimiento a Proyectos 2023. Riesgos: Se evidenció que tanto para el cuarto trimestre de la vigencia 2022 como para el primer trimestre de 2023, no se reportó monitoreo a los controles de los riesgos de gestión y corrupción o se hizo fuera del plazo establecido en las circulares de reportes emitidas por la Secretaría General y la OAPF del Ministerio de Educación Nacional. Se recomienda anexar soporte documental. Indicadores SIG: Se evidenció que sobre el indicador -Instrumentos de planeación institucional y sectorial formulado y con seguimiento¿ durante el primer trimestre del año 2023, no se reportó el avance dando un porcentaje del 0%. Adicionalmente no se comprobó publicación en el link de transparencia de los siguientes informes: 1.Seguimiento Plan de Acción Institucional IV trimestre 2022 2.Seguimiento Plan de Acción Institucional I trimestre 2023 3.Seguimiento proyectos de inversión I trimestre 2023</t>
  </si>
  <si>
    <t>Durante la auditoría, se identificó un incumplimiento en el control de la información documentada, específicamente en el numeral 7.5.3. El proceso de gestión documental presentó el Plan Institucional de Archivo (PINAR), el Plan de Conservación Documental y el Plan de Preservación Digital, todos con sus respectivas versiones y controles, los cuales se encontraron publicados en la página web de la entidad. Sin embargo, al validar la publicación de la actualización del Programa de Gestión Documental (PGD), se evidenció que este no se encontraba publicado en la plataforma correspondiente. Esta falta de publicación del PGD actualizado representa un incumplimiento en los requisitos de control de la información documentada establecidos en la norma ISO 9001:2015. Se recomienda que se tomen las medidas necesarias para corregir esta situación y asegurar la adecuada publicación y control de la información documentada en el proceso de gestión documental.</t>
  </si>
  <si>
    <t>La Oficina de Tecnología y Sistemas de Información definió una matriz de roles y permisos. Sin embargo, no se observó una descripción clara de los roles establecidos, de acuerdo con las validaciones realizadas en el SGDEA, adicionalmente esta matriz no se encuentra completa.</t>
  </si>
  <si>
    <t>Se validó en el SGDEA con el perfil ¿Profesional¿ la opción ¿Consulta avanzada de documentos¿, se observó, que esta no cuenta con restricción para la visualización de los documentos. Sin embargo, en las otras opciones de consulta presenta con acceso denegado. Lo anterior, incumple con lo estipulado en la RESOLUCIÓN N° 001519 DE 24 DE AGOSTO DE 2020 Por la cual se definen los estándares y directrices para publicar la información señalada en la Ley 1712 del 2014 y se definen los requisitos materia de acceso a la información pública, accesibilidad web, seguridad digital, y datos abiertos, numeral 3.2 Condiciones de Seguridad Digital del anexo 3, el cual señala: Los sujetos obligados deberán implementar los siguientes controles en el desarrollo de sitios web y aplicaciones¿ ¿Implementar o exigir controles de seguridad relacionados con el control de la autenticación, definición de roles y privilegios y separación de funciones¿</t>
  </si>
  <si>
    <t>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t>
  </si>
  <si>
    <t>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t>
  </si>
  <si>
    <t>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t>
  </si>
  <si>
    <t>El proceso de Servicio al Ciudadano no ha tomado acciones para controlar y corregir las situaciones encontradas de acuerdo con los planes de mejora con código 1483, 1502, 1503 registrados en el SIG, los cuales se encuentran vencidos en términos y sin avances, incumpliendo lo establecido en el numeral 10.2 No conformidad y Acción Correctiva de la NTC ISO 9001:2015.</t>
  </si>
  <si>
    <t>Notificaciones Actos Administrativos Verificados los actos administrativos indicados en la muestra se observa que el documento de notificación señala: ¿En el acto administrativo adjunto usted podrá verificar si contra este proceden los recursos de reposición yo apelación, los cuales deberán interponerse por escrito ante el funcionario que dictó la decisión, en la diligencia de notificación personal o dentro de los diez (10) días siguientes a ella (término común para los dos recursos), o a la notificación por aviso, o al vencimiento del término de publicación según el caso¿ El texto señalado no cumple respecto de lo ordenado por la norma ya que no establece con claridad los recursos que legalmente proceden contra el acto administrativo notificado, sino que remite al acto notificado, para que el interesado pueda conocer los recursos que puede interponer, asimismo dicho texto se refiere a diligencia de notificación personal o por aviso, lo que resulta impreciso, ya que se está realizando una notificación electrónica, por lo que conforme con el Artículo 67 del CPACA, debe indicarse con claridad el recurso que procede, el termino y los medios para presentaciones y notificaciones</t>
  </si>
  <si>
    <t>Interoperabilidad Trámites, digitalización y automatización de trámites y su realización en línea. En lo validado junto a la Subdirección de Desarrollo Organizacional y la Oficina de Tecnologia y Sistemas de Información, se encontró que la Agencia Nacional de Gobierno Digital requirió algunos ajustes en el trámite de Legalizaciones. Sin embargo, estos no cumplieron con las especificaciones solicitadas. Hasta el momento, la Oficina de Tecnologia y Sistemas de Información no ha recibido respuesta, no obstante, tampoco se ha gestionado, para que el trámite cumpla con las condiciones necesarias y sea interoperable por medio de la plataforma establecida por el estado colombiano.</t>
  </si>
  <si>
    <t>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t>
  </si>
  <si>
    <t>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t>
  </si>
  <si>
    <t>Con el radicado 2023-ER-084721 de la Contraloría General de la República, el cual se recibió de acuerdo con la trazabilidad del sistema el 8 de febrero de 2023, cuyo asunto fue: ¿Respuesta prórroga solicitud de información Sentencia T - 302 de 2017¿ y por medio del cual, el ente de control manifestó en el contenido de la comunicación que el tiempo límite para la respuesta era el viernes 10 de febrero de 2023, y que estuvo bajo la asignación del equipo de entes de control por un tiempo de 6 días hábiles, siendo asignado a la Oficina de Control Interno el 17 de febrero mediante el SGDEA y por correo electrónico, se observó modificaciones a los términos establecidos para la fecha de cierre en dos ocasiones, así: Por retipificación los días 15 y 17 de febrero de 2023, estas circunstancias también fueron generadas con los radicados 2023-ER-062633 la cual fue recibida el 1 de febrero y retipificado el 15 de febrero y notificado a las áreas el 20 de febrero y 2023-ER-066411 recibida el 2 de febrero con retipificación hasta el 17 de febrero, incumpliendo lo establecido en el PROCEDIMIENTO DE GESTIÓN PQRSDF SC-PR-02 V8 DEFINICIONES Y TÉRMINOS PARA RESOLVER LAS PQRSDF, ítem 12 y actividad 1.2, así como lo establecido en la Ley 1755 de 2015 ¿Por medio de la cual se regula el Derecho Fundamental de Petición y se sustituye un título del Código de Procedimiento Administrativo y de lo Contencioso Administrativo¿.</t>
  </si>
  <si>
    <t>Se observaron modificaciones a los términos establecidos para las fechas de cierre de los siguiente radicados 2023-ER-084721 de la Contraloría General de la República. 2023-ER-062633 y 2023-ER-066411, retipificándose y afectando el indicador de oportunidad. Nota: Se señaló hallazgo en auditoria basada en riesgos, por lo tanto, se debe formular un solo plan de mejoramiento.</t>
  </si>
  <si>
    <t>El Viceministerio de Educación Superior, no ha logrado la conformidad de los requisitos asociados al trámite y la gestión de PQRSDF, por cuanto en auditoria se pudo establecer que no existe una adecuada planificación, implementación y control de los procesos internos asociados a la gestión de las siguientes dependencias, Grupo de Convalidaciones, Dirección de Calidad de la Educación Superior, Despacho del Viceministerio de Educación Superior, Grupo de Convalidaciones y Subdirección de Apoyo a la Gestión de las IES de acuerdo con los resultados de la gestión del indicador de oportunidad inferior al 80% por estas dependencias afectando adicionalmente la base histórica de PQRSDF de peticiones abiertas extemporáneas que datan del 2018, aún sin resolver. Lo anterior, incumple lo establecido en el numeral 8.1 Planificación y Control Operacional de la ISO 9001:2015. *NC para el Viceministerio de Educación Superior, sus Direcciones y Subdirecciones.</t>
  </si>
  <si>
    <t>Hallazgo No. 10 Contrato de Obra No. 1380-1321-2020 Grupo 43 ¿ Frente de Obra IE Ranchería Sede los Placeres de Don Gabriel del municipio de Sahagún. Se observa deterioro y presencia general de grietas y fracturas totales en elementos estructurales de las obras ejecutados en cumplimiento del contrato de Obra, lo que denota incumplimiento del objeto contractual, ocasionando un presunto detrimento al patrimonio público en cuantía de $596.714.346.</t>
  </si>
  <si>
    <t>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t>
  </si>
  <si>
    <t>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t>
  </si>
  <si>
    <t>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t>
  </si>
  <si>
    <t>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t>
  </si>
  <si>
    <t>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t>
  </si>
  <si>
    <t>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t>
  </si>
  <si>
    <t>Hallazgo 21. Pago de actividades en el proyecto Institución Educativa Antonia Santos ¿ Montería</t>
  </si>
  <si>
    <t>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t>
  </si>
  <si>
    <t>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t>
  </si>
  <si>
    <t>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t>
  </si>
  <si>
    <t>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t>
  </si>
  <si>
    <t>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t>
  </si>
  <si>
    <t>Hallazgo No. 46 ¿ Avance obras contrato 1380-1507-2022 (FFIE). En la IE José Eustasio Rivera del municipio de Pitalito, se constató un avance físico del 19 % de la obra y un retraso del 46 % con respecto al cronograma establecido, a pesar de que solo faltan dos meses para la finalización del plazo contractual. Este retraso en la finalización del proyecto es consecuencia del incumplimiento de las obligaciones contractuales del contratista, lo cual puede resultar en la no finalización y entrega de la obra dentro del plazo acordado.</t>
  </si>
  <si>
    <t>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t>
  </si>
  <si>
    <t>Hallazgo No. 11 - Ejecución proyecto Colegio Nuestra Señora del Rosario ¿ Málaga ¿ Contrato marco de obra No. 1380-1450-2021. (A, D). Atrasos en la ejecución de la obra para este contrato 1380-1450-2021 es del 70% con respecto a lo programado.</t>
  </si>
  <si>
    <t>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t>
  </si>
  <si>
    <t>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t>
  </si>
  <si>
    <t>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t>
  </si>
  <si>
    <t>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t>
  </si>
  <si>
    <t>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t>
  </si>
  <si>
    <t>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t>
  </si>
  <si>
    <t>Hallazgo No. 26 - Proyecto Institución Educativa Bosconia Sede Santa Rita - Ejecución Contrato De Obra No. 1380-1464-2021 (A, D). La Institución Educativa Bosconia Sede B demuestra 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t>
  </si>
  <si>
    <t>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t>
  </si>
  <si>
    <t>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t>
  </si>
  <si>
    <t>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t>
  </si>
  <si>
    <t>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t>
  </si>
  <si>
    <t>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t>
  </si>
  <si>
    <t>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t>
  </si>
  <si>
    <t>HALLAZGO N° 19. Liquidación Contrato No. 1380-1122-2020 ¿ IE Concejo Municipal de La Estrella (D). En el Contrato No. 1380-1122-2020 suscrito entre el Patrimonio Autónomo Fondo de Financiamiento de Infraestructura Educativa (FFIE) y el Consorcio Construcciones Educativas para la construcción de la I.E. Concejo Municipal sede principal del municipio de La Estrella- departamento de Antioquia, se observó que, una vez terminado el plazo de ejecución, el contrato no se liquidó dentro del término fijado (8 meses siguientes a su terminación), presentándose además suspensiones y prórrogas por 14 meses.</t>
  </si>
  <si>
    <t>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t>
  </si>
  <si>
    <t>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t>
  </si>
  <si>
    <t>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t>
  </si>
  <si>
    <t>HAllazgo 15. Valor asignado al pago de interventoría en proyectos para instituciones educativas del departamento de Nariño (A, D). El costo de los contratos de interventoría a contratos de estudios, diseño y obra para diferentes instituciones educativas del departamento de Nariño suscritos por el FFIE y el Consorcio Applus - Ingelog FFIE 009 van desde el 43.19% y hasta del 120.28% del costo del contrato de estudios, diseño y obra.</t>
  </si>
  <si>
    <t>1.1. Directrices de Accesibilidad Web: debilidades en la publicación de los estándares de accesibilidad web para el acceso autónomo e independiente de las personas con discapacidad, principalmente de aquellas con discapacidad sensorial e intelectual, numeral 2.2.2. Sistema de búsquedas de normas del link de transparencia.</t>
  </si>
  <si>
    <t>HALLAZGO 3. INFRAESTRUCTURA EDUCATIVA. En la ejecución de los Acuerdos de Obra suscritos para la ampliación de las Instituciones Educativa Julio Pantoja Maldonado de Baranoa, Normal Superior de Manatí, San Nicolás de Tolentino de Puerto Colombia, José Consuegra Higgins de Isabel López y Algodonal de Santa Lucia, se observan deficiencias en el mantenimiento que requieren las obras recibidas por la entidad certificada, a causa del desconocimiento e incumplimiento de los TCC correspondientes, generando deterioro prematuro de las obras y riesgo de colapso de las estructuras</t>
  </si>
  <si>
    <t>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t>
  </si>
  <si>
    <t>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t>
  </si>
  <si>
    <t>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t>
  </si>
  <si>
    <t>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t>
  </si>
  <si>
    <t>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t>
  </si>
  <si>
    <t>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t>
  </si>
  <si>
    <t>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t>
  </si>
  <si>
    <t>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t>
  </si>
  <si>
    <t>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t>
  </si>
  <si>
    <t>HALLAZGO 12. Por deficiencias en el proceso de ejecución y control del Acuerdo de Obra No. 406040 del 25 de julio de 2017 en el municipio de Cubará, se observan incumplimientos relacionados con el reglamento Técnico del Sector Agua Potable y Saneamiento Básico (RAS2000); la Norma de Sismo Resistencia10 título A Numeral A.1.5.2.3; y el Código Colombiano de Instalaciones Hidráulicas y Sanitarias (NTC-1500), que afectan los objetivos del proyecto y dejaron como resultado un daño patrimonial en la I.E Nacionalizada Pablo VI, por $58.639.674</t>
  </si>
  <si>
    <t>HALLAZGO 13. Por deficiencias en los procesos de ejecución y supervisión se evidencian incumplimientos en los Acuerdos de Obra de las Instituciones educativas de 4 municipios: Samacá, Ráquira, Turmequé y Nuevo Colón, que dejó como resultado a las IEs con eleva personas inconclusos y sin funcionamiento, afectando el desplazamiento de las personas con movilidad reducida, ya que impide su acceso y desplazamiento adecuado por los espacios, razón por la cual se aprueba indagación preliminar para determinar la cuantía del detrimento patrimonial.</t>
  </si>
  <si>
    <t>HALLAZGO 14. Se evidencian incumplimientos en el Acuerdo de Obra No. 129001 del municipio de Sáchica, que dejó como resultado a la I.E Nueva Generación en funcionamiento con procesos constructivos deficientes que dejaron como resultado humedades y fisuras en muros y grietas en pisos. El resultado de estos incumplimientos y de lo evidenciado en campo se resume en un daño patrimonial por $34.350.205.</t>
  </si>
  <si>
    <t>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t>
  </si>
  <si>
    <t>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t>
  </si>
  <si>
    <t>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t>
  </si>
  <si>
    <t>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t>
  </si>
  <si>
    <t>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t>
  </si>
  <si>
    <t>Hallazgo No. 13 Obra Civil I.E. Los Comuneros Siberia-Caldono Cauca (A) (BA). Se recibió la obra civil I.E Los Comuneros de Caldono por parte del departamento del Cauca, la cual presentaba fallas en el suministro de agua, el fluido eléctrico y la plataforma de elevación sin funcionamiento y no permitió el uso de las instalaciones por parte de la comunidad educativa. Posterior a la comunicación de la observación de auditoría, se realizaron los ajustes a las fallas evidenciadas en la obra, constituyéndose un beneficio de auditoría por $ 107.010.691.</t>
  </si>
  <si>
    <t>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t>
  </si>
  <si>
    <t>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t>
  </si>
  <si>
    <t>HALLAZGO 5. Convenio 1098 de 2017 Departamento Valle - Estado de los dispositivos de transporte vertical. (F-D)..En el convenio 1098 de 2017 suscrito entre el MEN y el Valle del Cauca, que incluyó recursos de los contratos 1005, 1009, 1007, se evidenció deterioro prematuro, mal uso y omisión de mantenimiento preventivo y correctivo de los dispositivos de transporte vertical contratados, por incumplimiento de las obligaciones del convenio con cargo a la ETC, generando que en algunas IE no presten un servicio integral, ya que estos dispositivos no están en uso. Hallazgo fiscal por $299.274.089 y presunta incidencia disciplinaria.</t>
  </si>
  <si>
    <t>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t>
  </si>
  <si>
    <t>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t>
  </si>
  <si>
    <t>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t>
  </si>
  <si>
    <t>8. PARTICIPA j. Canal de interacción deliberatoria para la participación ciudadana. 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</si>
  <si>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8.2. Estructura y Secciones del menú PARTICIPA. Planeación y presupuesto participativo: d. Visibilizar avances de decisiones y su estado (semáforo). Visibilizar reportes de avance de las decisiones tomadas e indicar el estado de estas (semáforo) y las frecuencias de participación. El contenido relacionado con las cajas de herramientas se encuentra en construcción.</t>
  </si>
  <si>
    <t>8.2. Estructura y Secciones del menú PARTICIPA- PLANEACIÓN. Colaboración e innovación: OFICINA DE INNOVACION EDUCATIVA e.Divulgar el plan de trabajo para implementar la solución diseñada. Divulgar el plan de trabajo para implementar la solución diseñada frente al reto. El contenido relacionado a la divulgación del plan de trabajo encuentra en construcción</t>
  </si>
  <si>
    <t>8.2. Estructura y Secciones del menú PARTICIPA- PLANEACIÓN. Colaboración e innovación: OFICINA DE INNOVACION EDUCATIVA. f. Publicar la información sobre los desarrollos o prototipos. Publicar la información sobre los desarrollos o prototipos de solución diseñados con base en el proceso de colaboración e innovación abierta con la participación ciudadana y de los grupos de interés. El contenido relacionado sobre los desarrollos o prototipos encuentra en construcción</t>
  </si>
  <si>
    <t>8.2. Estructura y Secciones del menú PARTICIPA- PLANEACIÓN. Control social. b. Convocar  cuando inicie ejecución de programa, proyecto o  contratos. Publicar la convocatoria a la ciudadanía cuando la entidad inicie la ejecución de un programa, proyecto, contrato o de la prestación de un servicio público para que la ciudadanía esté enterada y ejerza la vigilancia correspondiente. El Ministerio de Educación Nacional avanzará en la construcción de los mecanismos de convocatoria para la ejecución de programa, proyecto o contratos.</t>
  </si>
  <si>
    <t>8.2. Estructura y Secciones del menú PARTICIPA. Control social. c. Resumen del tema objeto de vigilancia. 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 El Ministerio de Educación Nacional avanzará en la definición de los temas objeto de vigilancia</t>
  </si>
  <si>
    <t>8.2. Estructura y Secciones del menú PARTICIPAControl social: d. Informes del interventor o el supervisor. 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 El Ministerio de Educación Nacional realizará la publicación de los informes del interventor o el supervisor</t>
  </si>
  <si>
    <t>8.2. Estructura y Secciones del menú PARTICIPA- PLANEACIÓN. Control social, e. Facilitar herramienta de evaluación de las actividades. Facilitar a los participantes una herramienta de evaluación de las actividades y espacios de control social adelantadas. El Ministerio de Educación Nacional realizará la construcción de dichos contenidos</t>
  </si>
  <si>
    <t>8.2. Estructura y Secciones del menú PARTICIPA. Control social: f. Publicar el registro de las observaciones de las veedurías. Publicar información, datos e indicadores que sirvan de insumos para el análisis de resultados y avances de la gestión en las acciones de participación para el control social y las veedurías ciudadanas. El Ministerio de Educación Nacional realizará la construcción de dichos contenidos</t>
  </si>
  <si>
    <t>8.2. Estructura y Secciones del menú PARTICIPA. Control social: g. Acciones de mejora. Publicar la información sobre las acciones de mejora y correctivos incorporados en la planeación institucional que se tomaron con base en las acciones de control social y veedurías ciudadanas. El Ministerio de Educación Nacional realizará la construcción de dichos contenidos</t>
  </si>
  <si>
    <t>Gestiòn Documental</t>
  </si>
  <si>
    <t>CGR-CDSECTCRD No. 023 Departamento de Boyaca y municipio de Tunja Vigencia 2022</t>
  </si>
  <si>
    <t>CGR-CDSECTCRD No. 029 Departamento de Atlántico, municipios de Malambo y Sabanalarga Vigencia 2022</t>
  </si>
  <si>
    <t>H13</t>
  </si>
  <si>
    <t>H22</t>
  </si>
  <si>
    <t>H21</t>
  </si>
  <si>
    <t>H19</t>
  </si>
  <si>
    <t>CGR-CDSECTCRD No. 019  Departamento del Quindío y municipio de Armenia Vigencia 2022</t>
  </si>
  <si>
    <t xml:space="preserve">CGR-CDSECTCRD No. 27 Departamento Valle del Cauca y Distrito de Buenaventura Vigencia 2022  </t>
  </si>
  <si>
    <t>Reporte de Cumplimiento ITA para el Periodo 2023</t>
  </si>
  <si>
    <t>No se capacitó al total de personal requerido</t>
  </si>
  <si>
    <t>Realizar Capacitación semestral a los analistas en habilidades y conocimientos para reportar en la herramienta los incidentes de seguridad de la información.</t>
  </si>
  <si>
    <t>Listados de asistencias virtuales o videos de las capacitación Semestral y temática.</t>
  </si>
  <si>
    <t>La infraestructura del MEN no cuanta con las condiciones de accesibilidad, teniendo en cuanta que es una edificación con más 50 años razón por la cual se plantean las siguientes acciones de mejora.</t>
  </si>
  <si>
    <t>Instalar señalización podotáctil de advertencia en el inicio y fin de los tramos de las excaleras de acceso a las instalaciones.</t>
  </si>
  <si>
    <t>Instalacion podotactil</t>
  </si>
  <si>
    <t xml:space="preserve">Juanita Lleras Mejia </t>
  </si>
  <si>
    <t>Instalar señalización podotáctil de advertencia en el inicio y fin de la rampa de acceso a las instalaciones.</t>
  </si>
  <si>
    <t>Instalar película sandblasting, de mínimo 7,5cm de alto, a una altura entre 90cm y 1m y a 1,3m a 1,4m, sobre el nivel del suelo y uno adicional a una altura entre 10cm a 30cm.</t>
  </si>
  <si>
    <t>Instalacion películas sandblasting</t>
  </si>
  <si>
    <t>Realizar la gestión con la entidad competente para el mantenimiento del andén. * Realizar la gestión con la entidad competente para la instalación de indicadores táctiles de advertencia en los obstáculos, riesgos y cambios de nivel que presenta el andén. * Realizar la gestión con la entidad competente para la instalación de indicadores táctiles de dirección. * Realizar la gestión con la entidad competente para generar contraste visual e indicadores táctiles de alerta alrededor de los postes, señales y alcorques, escaleras y barreras que se encuentran en el andén. * Realizar la gestión con la entidad competente para contar un paradero próximo a las entidades de función pública</t>
  </si>
  <si>
    <t>Comunicada a las entidades competentes para las zonas externas al ministerio</t>
  </si>
  <si>
    <t>Se realizará la instalación de la señalización vertical y de piso de los estacionamientos accesibles de acuerdo con lo establecido en la norma.</t>
  </si>
  <si>
    <t>Instalación señalización vertical en los estacionamientos</t>
  </si>
  <si>
    <t>Se adecuará la zona para perros guías y de asistencia al interior de las salas de espera en la unidad de Atención al Ciudadano.</t>
  </si>
  <si>
    <t>Zona para perros en la unidad de atención al ciudadano</t>
  </si>
  <si>
    <t>Demarcar en piso de la Unidad de Atención al Ciudadano los puntos de ubicación del mobiliario, para garantizar el flujo normal de personas y también generar las posibilidades de maniobra, giro y cambios de sentido de personas en silla de ruedas.</t>
  </si>
  <si>
    <t>Señalizacion en piso de la unidad de atención al ciudadano</t>
  </si>
  <si>
    <t>Se realizará la demarcación de los estacionamientos accesibles de acuerdo con lo establecido en la norma.</t>
  </si>
  <si>
    <t>Demarcacion de los estacionamientos</t>
  </si>
  <si>
    <t>Se destinará y señalizará la zona para la ubicación de personas con discapacidad, usuarias de silla de ruedas en la Unidad de Atención al Ciudadano.</t>
  </si>
  <si>
    <t>Se ubicaran sillas prioritarias con la señalización correspondiente, disponible para adultos mayores, niños, mujeres embarazadas, personas en condición de discapacidad, personas de talla baja y población vulnerable en general en la Unidad de Atención al Ciudadano.</t>
  </si>
  <si>
    <t>Señalización zona</t>
  </si>
  <si>
    <t>Ubicar sillas</t>
  </si>
  <si>
    <t>Instalar barras de agarre una fija al lado del muro y una abatible verticalmente al lado de la zona de transferencia en los sanitarios para personas con movilidad reducida</t>
  </si>
  <si>
    <t>Instalar barras sanitario personas con movilidad reducida</t>
  </si>
  <si>
    <t>Se adecuarán los 5 espacios de estacionamiento accesible exigible por la norma.</t>
  </si>
  <si>
    <t>Se señalizarán los estacionamientos accesibles, tanto de manera vertical como horizontal.</t>
  </si>
  <si>
    <t>Adecuacion Espacios de estacionamiento</t>
  </si>
  <si>
    <t>Señalización de la zona de estacionamiento</t>
  </si>
  <si>
    <t>Adecuar la puerta de ingreso a sanitario para personas con movilidad reducida, para que la apertura se realice hacia el exterior.</t>
  </si>
  <si>
    <t>Instalar bizcocho de los sanitarios accesibles de color que contraste en los sanitarios para personas con movilidad reducida.</t>
  </si>
  <si>
    <t>Modificar apertura de la puerta</t>
  </si>
  <si>
    <t>Instalar barras de agarre</t>
  </si>
  <si>
    <t>Instalar bizcochos de color</t>
  </si>
  <si>
    <t>Informe sobre los ajustes solicitados a la página web</t>
  </si>
  <si>
    <t>Realizar verificación a los ajustes solicitados a la página web</t>
  </si>
  <si>
    <t>Correo electrónico de solicitud de ajustes a la página.</t>
  </si>
  <si>
    <t>Documento con la verificación realizada a la página web</t>
  </si>
  <si>
    <t>Se realizará reunión de trabajo para revisar y reforzar entre los equipos de trabajo para proporcionar subtítulos a los vídeos publicados.</t>
  </si>
  <si>
    <t>Realizar verificación a la sección multimedia de la web - Informe</t>
  </si>
  <si>
    <t>Se solicitará a Newtenberg, administrador de la plataforma donde se alojan los contenidos de la página web, la revisión y ejecución del buen uso de la sistemática del html.</t>
  </si>
  <si>
    <t>Realizar verificación a los ajustes solicitados a la página web - Informe</t>
  </si>
  <si>
    <t>Se realizará revisión a la sección multimedia y se dará continuidad en la publicación con audiodescripción o alternativa de texto cuando haya lugar.</t>
  </si>
  <si>
    <t>Informe sobre los ajustes solicitados en las transcripciones de la sección multimedia de la página web</t>
  </si>
  <si>
    <t>Se realizará ajustes a los íconos de las redes sociales incorporándole los nombres de cada red social</t>
  </si>
  <si>
    <t>Realizar verificación a los ajustes solicitados a la página web -Informe</t>
  </si>
  <si>
    <t>Se solicitará a Newtenberg, administrador de la plataforma donde se alojan los contenidos de la página web, la revisión y ejecución del buen uso de los submenús con el uso de la propiedad tab-index</t>
  </si>
  <si>
    <t>Se realizará revisión y ajustes para proporcionar textos alternativos a los elementos identificados como el botón ir arriba, botón reducir y ampliar y el carrusel</t>
  </si>
  <si>
    <t>Realizar verificación a los ajustes a la página web - Informe</t>
  </si>
  <si>
    <t>Se solicitará a Newtenberg, administrador de la plataforma donde se alojan los contenidos de la página web, la revisión y ejecución del buen uso del acordeón.</t>
  </si>
  <si>
    <t>Se realizará revisión y ajustes para proporcionar id única para los elementos que reciben foco</t>
  </si>
  <si>
    <t>Se realizará textos alternativos para los botones ir arriba, botón reducir y ampliar, además de revisar el carrusel de la página web para proporcionar textos Alternativos cuando haya lugar.</t>
  </si>
  <si>
    <t>Se realizará revisión y ajustes a la barra de navegación en la versión ingles</t>
  </si>
  <si>
    <t>Informe sobre los ajustes de la versión en inglés de la página web</t>
  </si>
  <si>
    <t>Se solicitará a Newtenberg, administrador de la plataforma donde se alojan los contenidos de la página web, la revisión y ejecución del buen uso de los submenús.</t>
  </si>
  <si>
    <t>Realizar verificación a los ajustes solicitados a la página web - Elaboración de informe</t>
  </si>
  <si>
    <t>CGR-CDSECTCRD No. 003 Aud Financiera</t>
  </si>
  <si>
    <t>La asignación de recursos de las diferentes bolsas de la participación de educación del Sistema General de Participaciones se encuentra regida por la Ley 715 de 2001 y sus respectivos decretos, especialmente por el articulo 16 de la misma, por lo que no existe normativa que habilite la asignación de recursos por concepto de pasivos exigibles (fuera de la vigencia), pues dichos recursos se asignan para la vigencia corriente hasta que se agoten las bolsas del SGP y las mismas queden en cero. El Estatuto Orgánico de Presupuesto y sus normas asociadas tampoco contemplan la asignación de recursos por concepto de pasivos exigibles, lo que evidenció un profundo vacío normativo al que se enfrentó la Oficina Asesora de Planeación del Ministerio de Educación por varios años, al intentar realizar los giros pendientes, como consecuencia del levantamiento de medidas adoptadas en el marco del Decreto 028 de 2008. La causa del problema radica en la normatividad que no establece qué se debe hacer con los recursos suspendidos, y de hecho, se deben reservar los recursos hasta que se levanten las medidas, pues los mismos pertenecen a las entidades a las que les fueron asignados. La norma actual define para estos que en el primer año se configuren como cuenta por pagar, en el segundo como reserva y en el tercero como pasivo exigible. Dos años después de la suspensión de giros y que los giros pendientes hayan pasado por cuenta por pagar, reserva y pasivo exigible, la falta de normativa y definición de criterios desde el Ministerio de Hacienda y del Ministerio de Educación conllevó a que los giros se realizaran 3 y 4 años después de dicho levantamiento.</t>
  </si>
  <si>
    <t>Actualizar el PROCEDIMIENTO DE DISTRIBUCIÓN DE RECURSOS-Sistema General de Participaciones SGP en el SIG, incluyendo los ajustes o nuevas actividades que se requieran para que la Oficina Asesora de Planeación y Finanzas dentro de los 2 meses siguientes a la notificación del levantamiento de medidas de suspensión de giros por concepto de calidad matricula por parte del Ministerio de Hacienda y Crédito Público, inicie las gestiones correspondientes para la asignación de recursos y trámite del giro por concepto de pasivos exigibles-vigencias expiradas del SGP educación.</t>
  </si>
  <si>
    <t>Socializar con el Grupo de Auditorías y Finanzas Sectoriales de la Oficina Asesora de Planeación y Finanzas, el Procedimiento de distribución de recursos-Sistema General de Participaciones SGP -PL-PR-08, una vez se encuentre publicado en el SIG.</t>
  </si>
  <si>
    <t>Procedimiento actualizado en el SIG</t>
  </si>
  <si>
    <t>Acta de reunión.</t>
  </si>
  <si>
    <t>Miller Ehrhardt Arzuza / Profesional Especializado</t>
  </si>
  <si>
    <t>Falta de publicación de los documentos de ejecución de los contratos y/o convenios, por parte de los supervisores.</t>
  </si>
  <si>
    <t>La Subdirección de Contratación realizará capacitaciones dirigidas a supervisores y personal de apoyo a la supervisión, relacionadas con el Manual de Supervisión e Interventoría</t>
  </si>
  <si>
    <t>Lista de asistencia y o presentación</t>
  </si>
  <si>
    <t>Henry Zabala Valbuena / Contratista</t>
  </si>
  <si>
    <t>La Subdirección de Contratación realizará capacitaciones dirigidas a supervisores y personal de apoyo a la supervisión, relacionadas con la publicación de la información y documentación correspondiente a la ejecución de los contratos y/o convenios, en la plataforma dispuesta por Colombia Compra Eficiente.</t>
  </si>
  <si>
    <t>Listas de asistencia y o presentación</t>
  </si>
  <si>
    <t>Falta de socialización entre el equipo de la Subdirección de Gestión Financiera para la correcta aplicación de los puntos de control en el procedimiento de la gestión financiera.</t>
  </si>
  <si>
    <t>Programar y desarrollar una capacitación de actualización, al interior de la Subdirección de Gestión Financiera, sobre el cumplimiento de los puntos de control en el procedimiento de la gestión financiera.</t>
  </si>
  <si>
    <t>Una capacitación de actualización</t>
  </si>
  <si>
    <t xml:space="preserve">	Javier Segura Munar / Profesional</t>
  </si>
  <si>
    <t>Falta de claridad en el Reglamento Operativo del componente de Equidad en cuanto a permitir la asignación del beneficio a estudiantes indígenas y víctimas del conflicto independientemente de la validación del puntaje de SISBÉN.</t>
  </si>
  <si>
    <t>Ajustar la redacción de los reglamentos operativos de politicas de acceso diseñadas por la Dirección de Fomento de la Educación Superior, para establecer que los estudiantes que son víctimas o indígenas tienen prelación sobre otros registros que existan. La veracidad de estos datos se validará únicamente con los registros administrativos del RUV (registro único de víctimas) y censo indígena</t>
  </si>
  <si>
    <t>Reglamentos operativos ajustados y aprobados por la Junta Administradora</t>
  </si>
  <si>
    <t>Angiee Julieth Suarez Rodriguez / Profesional</t>
  </si>
  <si>
    <t>El procedimiento de giro que realiza el Icetex a las IES, se efectúa en un periodo determinado que corresponde al momento en que la IES reporta al estudiante en el SNIES, por lo cual es posible que en ese lapso el estudiante fallezca. Esta ventana de tiempo hace que en efecto una IES pueda recibir el giro por estudiantes que ha fallecido, pese al control que realiza el Ministerio de Educación Nacional al cruzar la base de renovados del componente de Equidad contra los registros de la RNEC, se pueden presentar este tipo de casos.</t>
  </si>
  <si>
    <t>Ajustar el Artículo 13. Obligaciones de las Instituciones de Educación Superior públicas vinculadas al Componente del Reglamento Operativo del componente de Equidad para establecer la obligación de reintegrar recursos al Icetex de estudiantes que luego de haberlos reportado como beneficiarios hayan fallecido sin haber cursado parcial o totalmente el periodo académico. Igualmente ajustar la periodicidad de validación de esos registros para evitar que, en lo posible, se presenten estos casos en los procesos de renovación del beneficio.</t>
  </si>
  <si>
    <t>Reglamento operativo ajustado y aprobado por la Junta Administradora</t>
  </si>
  <si>
    <t>CGR-CDSECTCRD No. 014 ICETEX Vigencia 2022</t>
  </si>
  <si>
    <t>CGR-CDSECRD No 008 - PROMISE-MEN-UAPA Vigencia 2022</t>
  </si>
  <si>
    <t>En el manual operativo del programa PROMISE no se especifica claramente los informes contables y presupuesta que se requieren presentar en el marco del Préstamo No. IBRD 9360-CO.</t>
  </si>
  <si>
    <t>Modificación del manual operativo del programa PROMISE</t>
  </si>
  <si>
    <t>Manual ajustado de acuerdo a las necesidades del Banco.</t>
  </si>
  <si>
    <t>Luis Felipe Larrarte Restrepo / Coordinador (a)</t>
  </si>
  <si>
    <t>Se requiere fortalecer los seguimientos a los planes de compra.</t>
  </si>
  <si>
    <t>Realizar reuniones de seguimiento al plan de compras, metas y necesidades del PTA.</t>
  </si>
  <si>
    <t>Mayda Karina Ulloa Arcila / Asesor</t>
  </si>
  <si>
    <t>Debilidades en el seguimiento y reporte de la ejecución contractual asociada a cada uno de los resultados.</t>
  </si>
  <si>
    <t>Presentar informe semestral de seguimiento a la ejecución contractual y técnica al Banco Mundial que incluya la identificación de los contratos asociados a cada uno de los resultados acordados en el marco de la ejecución del préstamo.</t>
  </si>
  <si>
    <t>Informe de seguimiento a la ejecución contractual y técnica presentado al Banco Mundial correspondiente al primer semestre de 2023</t>
  </si>
  <si>
    <t>Juan Guillermo Alba Garzon / Profesional Especializado</t>
  </si>
  <si>
    <t>CGR-CDSECTCRD No. 004 Departamento del Meta Vigencia 2022</t>
  </si>
  <si>
    <t>Debilidades en la función de la supervisión por parte de la UG-FFIE, por recibir, aprobar, y pagar, respectivamente, cantidades de obras no ejecutadas y sin el cumplimiento de las especificaciones técnicas contratadas.</t>
  </si>
  <si>
    <t>Continuar capacitando a los supervisores y gestores de la UG-FFIE en relación con los mecanismos previstos en el Manual de Supervisión e Interventoría y en las Condiciones de Participación Contractual de los proyectos de mejoramiento para el seguimiento y control de los proyectos.</t>
  </si>
  <si>
    <t>Ajustar el formato FO-SP-00-07 ACTA PARCIAL Y FINAL DE OBRA MEJORAMIENTO, con el objeto de fortalecer el seguimiento y control.</t>
  </si>
  <si>
    <t>Socializar con las interventorías el formato FO-SP-00-07 ACTA PARCIAL Y FINAL DE OBRA MEJORAMIENTO, con el objeto de fortalecer el seguimiento y control</t>
  </si>
  <si>
    <t>Formato FO-SP-00-07 ACTA PARCIAL Y FINAL DE OBRA MEJORAMIENTO ajustado.</t>
  </si>
  <si>
    <t>Soporte de la socialización del formato FO-SP-00-07 ACTA PARCIAL Y FINAL DE OBRA MEJORAMIENTO</t>
  </si>
  <si>
    <t>Margarita Paramo / Profesional Especializado</t>
  </si>
  <si>
    <t>Falta de claridad en la definición del alcance de los indicadores ambientales en las sedes alternas de la entidad. Deficiencia en la definición de la tipología de los indicadores ambientales de la entidad</t>
  </si>
  <si>
    <t>Realizar mesas de trabajo de identificación de mejoras a los indicadores ambientales de la entidad.</t>
  </si>
  <si>
    <t>Presentar propuesta de actualización de los indicadores ambientales en Mesa Técnica Ambiental.</t>
  </si>
  <si>
    <t>Realizar la primera medición y análisis de los indicadores ambientales actualizados en el SIG</t>
  </si>
  <si>
    <t>Actas Mesas de trabajo</t>
  </si>
  <si>
    <t>Actas Mesa Técnica Ambiental</t>
  </si>
  <si>
    <t>Medición indicadores en Sistema Integrado de Gestion</t>
  </si>
  <si>
    <t>Deficiencia en la cobertura de las acciones de toma de conciencia ambiental que se han implementado en la entidad. Dificultad en los mecanismos de replica y apropiación del conocimiento en materia ambiental en los colaboradores de la entidad</t>
  </si>
  <si>
    <t>Establecer la estrategia que permita aumentar la cobertura de funcionarios y contratistas frente a la toma de conciencia ambiental.</t>
  </si>
  <si>
    <t>Implementar la estrategia de toma de conciencia ambiental</t>
  </si>
  <si>
    <t>Realizar seguimiento de la estrategia para verificar su efectividad.</t>
  </si>
  <si>
    <t>Propuesta de la estrategia</t>
  </si>
  <si>
    <t>Informe seguimiento</t>
  </si>
  <si>
    <t>Falta de coordinación entre las dependencias para definir los procesos de selección y competencia de los roles de la entidad como los Voceros Ambientales Deficiencias en la definición de los mecanismos y metodologías para seleccionar Voceros Ambientales</t>
  </si>
  <si>
    <t>Realizar mesa de trabajo de coordinación entre las Subdirecciones de Talento Humano, Desarrollo Organizacional y Gestión Administrativa.</t>
  </si>
  <si>
    <t>Definir la metodología de selección y gestión de los Voceros Ambientales con el fin de garantizar su competencia y participación activa.</t>
  </si>
  <si>
    <t>Acta de reunión mesa de trabajo</t>
  </si>
  <si>
    <t>Metodología de selección de Voceros Ambientales</t>
  </si>
  <si>
    <t>Se realiza la descripción de un ¿formato Plan de Comisiones al exterior¿ en el procedimiento gestión de comisiones de servicio al interior/exterior Código: AD-PR-01 el cual no existe razón por la cual se debe ajustar el procedimiento otorgando claridad textual y literal que garantice la expresión correcta y adecuada de la actividad que se realiza.</t>
  </si>
  <si>
    <t>Realizar mesa de trabajo para ajustar el procedimiento gestión de comisiones de servicio al interior/exterior Código: AD-PR-01 numeral 3.3 COMISIONES DE SERVICIOS AL EXTERIOR ¿ ENTIDADES ADSCRITAS Y VINCULADAS actividad 4 AUTORIZAR EL PLAN DE COMISIONES AL EXTERIOR.</t>
  </si>
  <si>
    <t>Publicar la actualizcion del procedimiento gestión de comisiones de servicio al interior/exterior Código: AD-PR-01</t>
  </si>
  <si>
    <t>Acta de los ajustes realizados</t>
  </si>
  <si>
    <t>Edma Maritza Real Salinas / Contratista</t>
  </si>
  <si>
    <t>Falta de articulación de los aspectos ambientales en el plan integral de gestión de riesgos, prevención, preparación y respuesta a emergencias, contingencias y desastres (PIGRYRECD)</t>
  </si>
  <si>
    <t>Actualización del plan integral de gestión de riesgos, prevención, preparación y respuesta a emergencias, contingencias y desastres (PIGRYRECD) con el componente ambiental.</t>
  </si>
  <si>
    <t>Formalización en el SIG del plan integral de gestión de riesgos, prevención, preparación y respuesta a emergencias, contingencias y desastres (PIGRYRECD) con el componente ambiental.</t>
  </si>
  <si>
    <t>Documento actualizado</t>
  </si>
  <si>
    <t>Documento formalizado en el SIG</t>
  </si>
  <si>
    <t>Falta de control frente al vencimiento de las licencias del Ministerio de Educación.</t>
  </si>
  <si>
    <t>Configurar Service Desk Mannager. Para que genere alarmas con cuatro meses de anticipación al vencimiento de las licencias del Ministerio de Educación</t>
  </si>
  <si>
    <t>Ajustar el procedimiento Activos de Software ST-PR-20, agregando los controles establecidos con medición periódica para el vencimiento de licencias</t>
  </si>
  <si>
    <t>Evidenciar que se hizo la solicitud del proceso contractual a tiempo al interior de la OTSI.</t>
  </si>
  <si>
    <t>Herramienta parametrizada</t>
  </si>
  <si>
    <t>Procedimiento ST-PR-20 ajustado</t>
  </si>
  <si>
    <t>No se contaba con el registro de inventario para llevar control de las solicitudes software a instalar.</t>
  </si>
  <si>
    <t>Ausencia de control periódico a este registro.</t>
  </si>
  <si>
    <t>Implementar dentro de la herramienta Service Desk Mannager una opción que permita evidenciar el registro de instalación de software y licencias en los equipos del Ministerio.</t>
  </si>
  <si>
    <t>Verificación trimestral de software y licencias posterior a la instalación mediante reporte de la herramienta.</t>
  </si>
  <si>
    <t>Desarrollo en la herramienta Service Desk Mannager</t>
  </si>
  <si>
    <t>Reporte de Herramienta Service Desk</t>
  </si>
  <si>
    <t>Configurar Service Desk Mannager. Para que genere alarmas con cuatro meses de anticipación al vencimiento de las licencias del Ministerio de Educación..</t>
  </si>
  <si>
    <t>Evidenciar que se hizo la solicitud del proceso contractual a tiempo al interior de la Oficina de Tecnología y Sistemas de Información.</t>
  </si>
  <si>
    <t>Informar vía correo a la dependencia que hace compras de licencias que se compren con la debida anticipación a su vencimiento.</t>
  </si>
  <si>
    <t>Herramienta Service Desk parametrizada</t>
  </si>
  <si>
    <t>Comunicación a lideres internos de la OTSI</t>
  </si>
  <si>
    <t>Correo enviado a la dependencia.</t>
  </si>
  <si>
    <t>Indebida planeación para la entrega oportuna de acuerdo al volumen de equipos.</t>
  </si>
  <si>
    <t>No contar con un plan de trabajo de despliegue.</t>
  </si>
  <si>
    <t>Desarrollar un plan de trabajo que permita hacer la entrega oportuna de los equipos.</t>
  </si>
  <si>
    <t>Documento que evidencie el seguimiento mensual al plan establecido</t>
  </si>
  <si>
    <t>Elaborar protocolo para la entrega de los computadores al interior de la OTSI.</t>
  </si>
  <si>
    <t>Un plan de trabajo</t>
  </si>
  <si>
    <t>Documento que evidencie el seguimiento mensual al plan establecido.</t>
  </si>
  <si>
    <t xml:space="preserve">	
Documento protocolo.</t>
  </si>
  <si>
    <t>Falta de claridad en la descripción del riesgo de comisiones. * Las descripciones de los controles de los riesgos asociados a Comisiones y normatividad ambiental son muy extensas. * Las descripciones de los controles de los riesgos asociados a Comisiones y normatividad ambiental utilizan varios verbos de control y verbos complementarios. * Los controles son extensos y no permiten controlar de manera especifica y directa a los riesgos.</t>
  </si>
  <si>
    <t>Solicitar mesa de ayuda a la Subdirección de Desarrollo Organizacional para revisar y ajustar el riesgo y controles de Comisiones y los controles del riesgo asociado a normatividad del Sistema de Gestión Ambiental.</t>
  </si>
  <si>
    <t>Realizar mesas de trabajo con la Subdirección de Desarrollo Organizacional para revisar y ajustar el riesgo y controles de Comisiones y los controles del riesgo asociado a normatividad del Sistema de Gestión Ambiental.</t>
  </si>
  <si>
    <t>Realizar los ajustes en los riesgos y controles en el módulo de Riesgos del Sistema Integrado de Gestión.</t>
  </si>
  <si>
    <t>Mesa de ayuda solicitada</t>
  </si>
  <si>
    <t>Actas de mesa de trabajo realizadas</t>
  </si>
  <si>
    <t>Ajustes realizados en SIG</t>
  </si>
  <si>
    <t>Las situaciones de cambio de contexto y del líder de la dependencia, generó inconvenientes en la ejecución contractual</t>
  </si>
  <si>
    <t>Realizar seguimiento mensual sobre la ejecución presupuestal</t>
  </si>
  <si>
    <t xml:space="preserve">Ingrid Mayerly Suarez Ladino / Profesional Especializado	</t>
  </si>
  <si>
    <t>Actas de reunión</t>
  </si>
  <si>
    <t>No se adoptó el formato del Sistema Integrado de Gestión SIG para el documento Plan de disponibilidad, ni la aprobación respectiva.</t>
  </si>
  <si>
    <t>Generar el Plan de disponibilidad en el formato STFT26.</t>
  </si>
  <si>
    <t>Aprobación del PLAN DE DISPONIBILIDAD.</t>
  </si>
  <si>
    <t>Plan de Disponibilidad.</t>
  </si>
  <si>
    <t>Documento donde se evidencie la aprobación del Plan de Disponibilidad,</t>
  </si>
  <si>
    <t>Desconocimiento de los procedimientos del proceso Gestión de servicios de TI por parte del personal de la Oficina.</t>
  </si>
  <si>
    <t>Jornada de socialización al equipo de trabajo.</t>
  </si>
  <si>
    <t>Presentación y lista de asistencia virtual</t>
  </si>
  <si>
    <t>Desactualización del procedimiento ST-PR-01.</t>
  </si>
  <si>
    <t>Actualizar procedimiento ST-PR-01</t>
  </si>
  <si>
    <t>Matriz de trazabilidad de los procedimientos, formatos y documentos del proceso.</t>
  </si>
  <si>
    <t>Procedimiento ST-PR-01 actualizado.</t>
  </si>
  <si>
    <t>Matriz en excel</t>
  </si>
  <si>
    <t>El plan de actualización tecnológica de la vigencia 2023 no se había aprobado debido a ajustes por parte del operador de acuerdo con lo solicitado por el Ministerio.</t>
  </si>
  <si>
    <t>Mesas de trabajo con el operador para ajustar los cronogramas de trabajo y ejecución de los mismos.</t>
  </si>
  <si>
    <t>Generar estrategias para la disposición de infraestructura requerida para el desarrollo de las actividades definidas en el plan de tecnología.</t>
  </si>
  <si>
    <t>Plan de Actualización tecnológica.</t>
  </si>
  <si>
    <t>Acta de reunión de gestión en el tema.</t>
  </si>
  <si>
    <t>Debido a cambios en la política de Gratuidad es necesario realizar ajustes al procedimiento establecido para la implementación de la misma.</t>
  </si>
  <si>
    <t>Actualizar el procedimiento IP-PR-28 Procedimiento para la implementación de la Política de Estado de Gratuidad en la Matrícula</t>
  </si>
  <si>
    <t>Procedimiento actualizado y publicado en el SIG</t>
  </si>
  <si>
    <t>Tipificación inadecuada de PQRS.</t>
  </si>
  <si>
    <t>Falta de seguimiento para dar respuesta oportuna a las PQRS asignadas debido a la alta carga laboral.</t>
  </si>
  <si>
    <t>Realizar mesa de trabajo con la unidad de atención al ciudadano para articular los criterios de tipificación de PQRS.</t>
  </si>
  <si>
    <t>Generar alerta semanal sobre el estado de las PQRS con el fin de mejorar tiempos de respuesta.</t>
  </si>
  <si>
    <t>Generar alerta respecto a las PQRS próximas a vencer.</t>
  </si>
  <si>
    <t>Correos electrónicos con matriz de seguimiento.</t>
  </si>
  <si>
    <t>Correo electrónico con matriz seguimiento.</t>
  </si>
  <si>
    <t>Brandon Galeano Forero / Profesional Especializado</t>
  </si>
  <si>
    <t>Olvido de tareas por alta carga laboral del personal responsable de los reportes</t>
  </si>
  <si>
    <t>Generar alertas trimestrales resaltando los tiempos establecidos para el reporte y cargue de soportes de indicadores, riesgos e informes en las plataformas establecidas</t>
  </si>
  <si>
    <t>Correos con alertas tempranas generadas</t>
  </si>
  <si>
    <t xml:space="preserve">Alba Rocio Suarez Paez / Profesional Especializado	</t>
  </si>
  <si>
    <t>CGR-CDSECTCRD No. 017 Departamento de Córdoba y Municipios de Montería y Sahagún vigencia 2022</t>
  </si>
  <si>
    <t>Se evidenciaron deterioros tales como fisuras y grietas que impactan de manera significativo el mejoramiento ejecutado y pone en entredicho el cumplimiento del objeto contractual por baja calidad y/o deficiencia en el proceso constructivo de las obras ejecutadas.</t>
  </si>
  <si>
    <t>Ajustar el documento de LINEAMIENTOS GENERALES DE MATERIALIDAD Y ACABADOS con el objeto de fortalecer el seguimiento, control y calidad de las obras.</t>
  </si>
  <si>
    <t>Socialización documento LINEAMIENTOS GENERALES DE MATERIALIDAD Y ACABADOS.</t>
  </si>
  <si>
    <t>Soporte de la socialización</t>
  </si>
  <si>
    <t>La situación evidenciada por la CGR fue causada por debilidad en la función, tanto de la interventoría como de la supervisión por parte de la UG-FFIE, por recibir, aprobar y pagar, respectivamente, cantidades de obras con falencias constructivas de parte del contratista.</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</si>
  <si>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</si>
  <si>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Socializar con los contratistas de obra, las interventorías y la supervisión, el documento LINEAMIENTOS GENERALES DE MATERIALIDAD Y ACABADOS con el objeto de fortalecer el seguimiento, control y calidad de las obras.</t>
  </si>
  <si>
    <t>Soportes de capacitación</t>
  </si>
  <si>
    <t>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t>
  </si>
  <si>
    <t>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</si>
  <si>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</si>
  <si>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t>
  </si>
  <si>
    <t>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t>
  </si>
  <si>
    <t>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t>
  </si>
  <si>
    <t>Capacitar a los supervisores y gestores de la UG-FFIE en relación con los mecanismos conminatorios y de seguimiento y control previstos en los contratos y en el Manual de Supervisión e Interventoría.</t>
  </si>
  <si>
    <t>Ajustar el documento FO-SP-00-07 ACTA PARCIAL Y FINAL DE OBRA MEJORAMIENTO con el objeto de fortalecer el seguimiento, control y calidad de las obras.</t>
  </si>
  <si>
    <t>Socializar con los contratistas de obra, las interventorías y la supervisión el documento FO-SP-00-07 ACTA PARCIAL Y FINAL DE OBRA MEJORAMIENTO con el objeto de fortalecer el seguimiento, control y calidad de las obras.</t>
  </si>
  <si>
    <t>Capacitación</t>
  </si>
  <si>
    <t>CGR-CDSECTCRD No. 020 Departamento de La Guajira y Municipios de Maicao y Uribia vigencia 2022</t>
  </si>
  <si>
    <t>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</si>
  <si>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</si>
  <si>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Ajustar el documento LINEAMIENTOS GENERALES DE MATERIALIDAD Y ACABADOS con el objeto de fortalecer el seguimiento, control y calidad de las obras.</t>
  </si>
  <si>
    <t>Socializar con los contratistas de obra, las interventorias y las supervisiión el documento LINEAMIENTOS GENERALES DE MATERIALIDAD Y ACABADOS con el objeto de fortalecer el seguimiento, control y calidad de las obras.</t>
  </si>
  <si>
    <t>CGR-CDSECTCRD No. 25 Departamento del Tolima, Municipios de Ibagué y Melgar vigencia 2022</t>
  </si>
  <si>
    <t>Deficientes mecanismos de control y seguimiento a la ejecución contractual, e incorrecta decisión del contratista al ejecutar y cobrar obras que no cumplen con la calidad y funcionalidad requerida y mayores valores a los ejecutados.</t>
  </si>
  <si>
    <t>Ajustar el formato FO-SP-00-07 ACTA PARCIAL Y FINAL DE OBRA MEJORAMIENTO, con el objeto de fortalecer el seguimiento y control respecto de las cantidades de obra recibidas y aprobadas por las interventorías para su pago.</t>
  </si>
  <si>
    <t>Socializar con los contratistas de obra, las interventorías y las supervisión el documento FO-SP-00-07 ACTA PARCIAL Y FINAL DE OBRA MEJORAMIENTO con el objeto de fortalecer el seguimiento, control y calidad de las obras.</t>
  </si>
  <si>
    <t>Formato</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</si>
  <si>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</si>
  <si>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t>
  </si>
  <si>
    <t>CGR-CDSECTCRD No. 024 Departamento del Huila Municipios de Neiva y Pitalito vigencia 2022</t>
  </si>
  <si>
    <t>Incumplimiento de las obligaciones contractuales por parte del contratista, lo cual puede resultar en la no finalización y entrega de la obra dentro del plazo acordado en el contrato.</t>
  </si>
  <si>
    <t>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t>
  </si>
  <si>
    <t>CGR-CDSECTCRD No. 031 Departamento de Bolívar y El Distrito de Cartagena vigencia 2022</t>
  </si>
  <si>
    <t>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t>
  </si>
  <si>
    <t>CGR-CDSECTCRD No. 022 Departamento de Santander y Municipio de Bucaramanga vigencia 2022</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</si>
  <si>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</si>
  <si>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</si>
  <si>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</si>
  <si>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</si>
  <si>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</si>
  <si>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Soportes de la socialización</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</si>
  <si>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t>
  </si>
  <si>
    <t>Elaborar un documento de lineamientos para la gestión y trámite de las autorizaciones o certificaciones RETIE Y RETILAP de los proyectos dirigido a los contratistas de obra, interventoría y a los supervisores de los contratos de interventoría.</t>
  </si>
  <si>
    <t>Socializar un documento dirigido a los contratistas de obra, interventoría y a los supervisores de los contratos de interventoría, que contenga los lineamientos para la gestión y trámite encaminado a obtener las autorizaciones o certificaciones RETIE Y RETILAP de los proyectos.</t>
  </si>
  <si>
    <t>Documento elaborado</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</si>
  <si>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</si>
  <si>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</si>
  <si>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</si>
  <si>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</si>
  <si>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t>
  </si>
  <si>
    <t>Elaborar un documento que oriente la atención y servicio de postventas de la infraestructura educativa de los proyectos del FFIE.</t>
  </si>
  <si>
    <t>Socializar con las ETC un documento que oriente la atención y servicio de postventas de la infraestructura educativa de los proyectos del FFIE.</t>
  </si>
  <si>
    <t>Socializar con la ETC el documento denominado Guía de Roles y responsabilidades - Entrega y recibo de la Infraestructura Educativa que fue elaborado el 23 de junio de 2023 en el que se identifican las responsabilidades a cargo de la ETC.</t>
  </si>
  <si>
    <t>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t>
  </si>
  <si>
    <t>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el impedimento de beneficiarse de la misma por parte de la comunidad educativa y la afectación del fin de la inversión de los recursos públicos involucrados.</t>
  </si>
  <si>
    <t>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t>
  </si>
  <si>
    <t>Socializar con los contratistas de obra, las interventorías y la supervisión el documento LINEAMIENTOS GENERALES DE MATERIALIDAD Y ACABADOS con el objeto de fortalecer el seguimiento, control y calidad de las obras.</t>
  </si>
  <si>
    <t>Soportes de Capacitación</t>
  </si>
  <si>
    <t>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t>
  </si>
  <si>
    <t>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</si>
  <si>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</si>
  <si>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Socilizar con los contratistas de obra, las interventorias y las supervisión el documento LINEAMIENTOS GENERALES DE MATERIALIDAD Y ACABADOS con el objeto de fortalecer el seguimiento, control y calidad de las obras.</t>
  </si>
  <si>
    <t>Socializar con las ETCs un documento que oriente la atención y servicio de postventas de la infraestructura educativa de los proyectos del FFIE.</t>
  </si>
  <si>
    <t>Debilidades en la supervisión y control en la ejecución del Contrato No. 1380-1122-2020, así como incumplimiento en las obligaciones del contratista de obra, que impiden culminar el proceso postcontractual en los términos legales y contractuales establecidos, ocasionando que a la fecha no se tengan legalizados la totalidad de los recursos contratados, además, generando la posibilidad de ocasionar controversias contractuales entre las partes en el futuro.</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</si>
  <si>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</si>
  <si>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</si>
  <si>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</si>
  <si>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CGR-CDSECTCRD No. 030 Departamento de Nariño y Municipio de Guachucal vigencia 2022</t>
  </si>
  <si>
    <t>Por falencias administrativas se muestran presuntos excesivos pagos por el valor de los procesos de interventoría, que podrían inducir a sobrecostos en los mismos, lo cuales podría evidenciar no tener en cuenta criterios de manejo eficiente de recursos.</t>
  </si>
  <si>
    <t>Ajustar instructivo de Costeo de la interventoría sobre la ejecución de proyectos de infraestructura educativa, contratada por el PA FFIE y sus anexos, con el objeto de actualizar las instrucciones para establecer los costos de interventoría.</t>
  </si>
  <si>
    <t>Instructivo y anexos.</t>
  </si>
  <si>
    <t>Durante las vigencias 2021 y 2022, la socialización del código de integridad y sus valores anexos se realizó mediante una única jornada en el año, por lo tanto, no se expandía el conocimiento a todas y todos los colaboradores de la entidad, disminuyendo la posibilidad de apropiación.</t>
  </si>
  <si>
    <t>Para la vigencia 2023 se incluirán los valores asociados al código de integridad en diversos espacios de bienestar y capacitación, con el fin de lograr mayor apropiación.</t>
  </si>
  <si>
    <t>Informe trimestral donde se evidencie la asistencia y la apropiación de los colaboradores MEN, acerca del código de integridad.</t>
  </si>
  <si>
    <t>El ministerio no se ha encargado de adquirir las sillas de evacuación, con el fin de atender a las personas en condición de discapacidad en caso de emergencia. Así mismo, no se han tenido en cuenta, en los contratos de vigilancia, el uso de alarmas para personas en condición de discapacidad.</t>
  </si>
  <si>
    <t>El plan de emergencias no se encuentra actualizado, por lo tanto, no se han incluido estrategias donde se evidencie la protección contra incendios en un lugar de seguridad, ubicado a una distancia segura de una edificación, o un lugar de relativa seguridad dentro de una edificación.</t>
  </si>
  <si>
    <t>La entidad no cuenta con una estrategia de ingeniería contra siniestros plenamente establecida e identificada, en la cual se especifique cuales ocupantes deben evacuar a un lugar de seguridad y cuales a un lugar de seguridad relativa, con base en sus capacidades y en otras características, así como el orden de evacuación y la atención a personas en condición de discapacidad en emergencias.</t>
  </si>
  <si>
    <t>Adquirir, mediante los recursos asignados a la Subdirección de Talento Humano, la silla de evacuación requerida para dar cumplimiento a los requerimientos de la norma técnica de accesibilidad en emergencia.</t>
  </si>
  <si>
    <t>Actualizar el Plan de Emergencias del Ministerio de Educación, incluyendo, las estrategias de protección en emergencias de personas en condición de discapacidad, de conformidad con lo requerido en la norma técnica de accesibilidad.</t>
  </si>
  <si>
    <t>Elaborar y socializar una estrategia de ingeniería contra siniestros, de conformidad con lo establecido en las normas técnicas de calidad vigentes en materia de accesibilidad.</t>
  </si>
  <si>
    <t>Informe de adquisición de la silla de emergencia según especificaciones técnicas.</t>
  </si>
  <si>
    <t>Plan de Emergencias actualizado</t>
  </si>
  <si>
    <t>Estrategia de ingeniería contra siniestros socializada.</t>
  </si>
  <si>
    <t>Existen oportunidades de mejora en la identificación y gestión de riesgos de la Entidad, incluyendo los del proceso GESTIÓN DE PROCESOS Y MEJORA, lo que implica revisar y ajustar la matriz respectiva de conformidad con la metodología adoptada en el MEN.</t>
  </si>
  <si>
    <t>Revisar la matriz de riesgo y proponer los ajustes respectivos</t>
  </si>
  <si>
    <t>Ajustar la matriz de acuerdo con las mejoras identificadas</t>
  </si>
  <si>
    <t>Matriz revisada</t>
  </si>
  <si>
    <t>Matriz de riesgos ajustada y publicada</t>
  </si>
  <si>
    <t>Existen oportunidades de mejora en la identificación y gestión de riesgos de la Entidad, incluyendo los del proceso CONTRATACIÓN, lo que implica revisar y ajustar la matriz respectiva de conformidad con la metodología adoptada en el MEN.</t>
  </si>
  <si>
    <t>Existen oportunidades de mejora en la identificación y gestión de riesgos de la Entidad, incluyendo los controles del proceso de GESTIÓN DE PROCESOS Y MEJORA, lo que implica revisar y ajustar la matriz respectiva de conformidad con la metodología adoptada en el MEN.</t>
  </si>
  <si>
    <t>Revisar la matriz de riesgo, incluyendo controles, y proponer los ajustes respectivos</t>
  </si>
  <si>
    <t>Matriz de riesgos revisada</t>
  </si>
  <si>
    <t>l interior de la Subdirección de Talento Humano, no se evidenciaba seguimiento al cumplimiento de las acciones de mejora propuesta, de manera preventiva, evitando vencimientos u reportes tardíos de avance, de conformidad con las circulares de reporte de la entidad.</t>
  </si>
  <si>
    <t>Al interior de la Subdirección de Talento Humano se evidenció ausencia de apropiación del procedimiento de planes de mejoramiento vigente en la entidad, lo que a su vez, derivó en el desconocimiento de los tiempos y metodología de gestión de las acciones de mejora a cargo de la entidad.</t>
  </si>
  <si>
    <t>Elaborar un tablero de control, donde se evidencie, en tiempo real, el estado de las acciones de mejora a cargo de la dependencia, con el fin de lograr un seguimiento permanente a la formulación, reformulación y reporte de las actividades propuestas.</t>
  </si>
  <si>
    <t>Realizar una actividad de socialización y capacitación acerca de la gestión de planes de mejoramiento al interior del Ministerio de Educación, con el fin de aumentar la apropiación en los colaboradores de la Subdirección.</t>
  </si>
  <si>
    <t>Tablero de control diseñado</t>
  </si>
  <si>
    <t>Listado de asistencia</t>
  </si>
  <si>
    <t>Informe de auditoría al proceso de bonos pensionales: Instituto Colombiano de Construcciones Escolares – ICCE</t>
  </si>
  <si>
    <t>Maryuri Ivone Acosta / Profesional</t>
  </si>
  <si>
    <t>Realizar la actualización de la la caracterización del Proceso de Gestión Documental.</t>
  </si>
  <si>
    <t>Caracterización actualizada</t>
  </si>
  <si>
    <t>Actualizar el plan Sistema Integrado de Conservación</t>
  </si>
  <si>
    <t>Publicar el plan Sistema Integrado de Conservación en la página del MEN</t>
  </si>
  <si>
    <t>Eliminar del SIG el plan Sistema Integrado de Conservación ya que este no requiere que esté publicado en el SIG sino solo en la página del MEN.</t>
  </si>
  <si>
    <t>Plan Manual Sistema Integrado de Conservación SIC actualizado.</t>
  </si>
  <si>
    <t>Evidencia de publicación del Manual Sistema Integrado de Conservación SIC en la página del MEN</t>
  </si>
  <si>
    <t>Evidencia de eliminación en el SIG</t>
  </si>
  <si>
    <t>Realizar la actualización de la caracterización de Servicio al Ciudadano.</t>
  </si>
  <si>
    <t>Caracterización actualizada y publicada en el SIG.</t>
  </si>
  <si>
    <t>Realizar actualización de los formatos para la notificación electrónica y la notificación por aviso, incluyendo los recursos que le proceden al acto administrativo a notificar.</t>
  </si>
  <si>
    <t>Formatos para notificación electrónica y por aviso actualizados</t>
  </si>
  <si>
    <t>Realizar actualización del procedimiento de PQRSD SC-PR-02 V8</t>
  </si>
  <si>
    <t>Deficientes mecanismos de control y seguimiento a la ejecución contractual, e incorrecta decisión del contratista al ejecutar y cobrar obras que no cumplen con la calidad y funcionalidad requerida</t>
  </si>
  <si>
    <t xml:space="preserve">Capacitar a los supervisores y gestores de la UG-FFIE en relación con los mecanismos conminatorios y de seguimiento y control previstos en los contratos y en el  Manual de Supervisión e Interventoría. </t>
  </si>
  <si>
    <t xml:space="preserve">Ajustar el formato "FO-SP-00-07 ACTA PARCIAL Y FINAL DE OBRA MEJORAMIENTO", con el objeto de fortalecer el seguimiento y control respecto de las cantidades de obra recibidas y aprobadas por las interventorías para su pago.
 </t>
  </si>
  <si>
    <t>Socilizar con los contratistas de obra, las interventorias y las supervisión el documento  "FO-SP-00-07 ACTA PARCIAL Y FINAL DE OBRA MEJORAMIENTO" con el objeto de fortalecer el seguimiento, control y calidad de las obras.</t>
  </si>
  <si>
    <t>CGR-CDSECTCRD No. 018 Departamento de Antioquia y Municipios de Apartado y Envigado vigencia 2022</t>
  </si>
  <si>
    <t>ANALISIS DEL PLAN DE MEJORAMIENTO A CORTE DE SEPTIEMBRE DE 2023</t>
  </si>
  <si>
    <t>Desactualización del propósito y las funciones del Manual Específico de Funciones y Competencias Laborales, de los servidores que tienen roles y responsabilidades en el SGSST.</t>
  </si>
  <si>
    <t>Ausencia de un documento donde se designe a uno o varios colaboradores como responsables encargados del diseño, implementación y evaluación del SGSST del MEN.</t>
  </si>
  <si>
    <t>Inadecuada alineación entre las funciones de la Secretaría General, la Subdirección de Talento Humano, y el grupo interno de trabajo Fortalecimiento de la calidad de vida laboral, y el empleo cuyo propósito principal es el desarrollar actividades del SGSST.</t>
  </si>
  <si>
    <t>Actualizar el Manual de Funciones de la Profesional del SG-SST, modificando el termino programa por sistema. Así mismo, incluir la terminología referente a las responsabilidades de SG-SST en los cargos correspondientes.</t>
  </si>
  <si>
    <t>Comunicar, mediante oficio, la designación de funciones y responsabilidades frente al sistema, a el/la servidora encargada de planear, organizar, desarrollar y aplicar el SG-SST y realizar su evaluación.</t>
  </si>
  <si>
    <t>Generar mesa de trabajo entre la Subdirección de Desarrollo Organizacional y la Subdirección de Talento Humano, para actualizar las funciones de la dependencia y el grupo interno de trabajo de fortalecimiento, con el fin de lograr su correcta alineación.</t>
  </si>
  <si>
    <t>Fichas de Manual Específico de Funciones y Competencias Laborales actualizadas para los cargos con responsabilidades asociadas al Sistema.</t>
  </si>
  <si>
    <t>Oficio de designación de responsabilidades</t>
  </si>
  <si>
    <t>Desconocimiento e incumplimiento de los TCC de los Acuerdos de obra 403032, 403037, 403039, 403055 y 403057, por parte de la ETC - Departamento del Atlántico, por no realizar las labores de mantenimiento de la Infraestructura Educativa a las que se comprometió a través del Convenio Interadministrativo especifico No. 1094 de 2016, luego de su entrega por parte del FFIE.</t>
  </si>
  <si>
    <t>Socializar el documento guía dirigido a la entidad territorial, que contenga los roles y responsabilidades de la ETC y el FFIE para la entrega y recibo de la infraestructura educativa.</t>
  </si>
  <si>
    <t>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t>
  </si>
  <si>
    <t>Elaborar un documento que oriente la  atención y servicio de postventas de la infraestructura educativa de los proyectos del FFIE.</t>
  </si>
  <si>
    <t>Socializar con las ETC un documento que oriente la  atención y servicio de postventas de la infraestructura educativa de los proyectos del FFIE.</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</si>
  <si>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</si>
  <si>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Ajustar el documento de "LINEAMIENTOS GENERALES DE MATERIALIDAD Y ACABADOS" con el objeto de fortalecer el seguimiento, control y calidad de las obras.</t>
  </si>
  <si>
    <t>Socializar con los contratistas de obra, las interventorias y las supervisión el documento "LINEAMIENTOS GENERALES DE MATERIALIDAD Y ACABADOS" con el objeto de fortalecer el seguimiento, control y calidad de las obras.</t>
  </si>
  <si>
    <t>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t>
  </si>
  <si>
    <t>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t>
  </si>
  <si>
    <t>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</si>
  <si>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</si>
  <si>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t>
  </si>
  <si>
    <t xml:space="preserve">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t>
  </si>
  <si>
    <t xml:space="preserve">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t>
  </si>
  <si>
    <t>Socializar con los contratistas de obra, las interventorias y la supervisión, el documento "LINEAMIENTOS GENERALES DE MATERIALIDAD Y ACABADOS" con el objeto de fortalecer el seguimiento, control y calidad de las obras.</t>
  </si>
  <si>
    <t>Socializar un documento dirigido a los contratistas de obra, interventoría y a los supervisores de los contratos de interventoría, que contenga los lineamientos para gestión y trámite encaminado a obtener las autorizaciones o certificaciones RETIE Y RETILAP de los proyectos.</t>
  </si>
  <si>
    <t>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t>
  </si>
  <si>
    <t xml:space="preserve">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t>
  </si>
  <si>
    <t>Falta de seguimiento y control oportuno por parte de la supervisión técnica e interventoría contractual.</t>
  </si>
  <si>
    <t>Falta de seguimiento y control oportuno por parte de la supervisión técnica e interventoría contractual</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</si>
  <si>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</si>
  <si>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Falta de una supervisión continua al cumplimiento de los acuerdos establecidos por todas las partes intervinientes, lo que generó incumplimiento en los plazos inicialmente pactados. De igual manera la forma de pago determinada por el FFIE, en donde se establecieron precios globales fijos impide un seguimiento adecuado a cada una de las actividades de obra.</t>
  </si>
  <si>
    <t>Insuficiencias en los procesos de ejecución y control se evidencian incumplimientos en los Acuerdos de Obra de las Instituciones Educativas de los municipios de Sutamarchan y Ciénega</t>
  </si>
  <si>
    <r>
      <t xml:space="preserve">HALLAZGO </t>
    </r>
    <r>
      <rPr>
        <sz val="12"/>
        <color rgb="FFFF0000"/>
        <rFont val="Arial Narrow"/>
        <family val="2"/>
      </rPr>
      <t>18</t>
    </r>
    <r>
      <rPr>
        <sz val="12"/>
        <color theme="1"/>
        <rFont val="Arial Narrow"/>
        <family val="2"/>
      </rPr>
      <t>.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t>
    </r>
  </si>
  <si>
    <t>H16</t>
  </si>
  <si>
    <r>
      <t xml:space="preserve">HALLAZGO </t>
    </r>
    <r>
      <rPr>
        <sz val="12"/>
        <color rgb="FFFF0000"/>
        <rFont val="Arial Narrow"/>
        <family val="2"/>
      </rPr>
      <t>10.</t>
    </r>
    <r>
      <rPr>
        <sz val="12"/>
        <color theme="1"/>
        <rFont val="Arial Narrow"/>
        <family val="2"/>
      </rPr>
      <t xml:space="preserve">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t>
    </r>
  </si>
  <si>
    <t>H20</t>
  </si>
  <si>
    <t>Falencias en los procesos constructivos y en la supervisión de los mismos.</t>
  </si>
  <si>
    <t>Falta de un adecuado control ejercido por la interventoría, cumplimiento de especificaciones técnicas aplicables.</t>
  </si>
  <si>
    <t>Falta de un adecuado control ejercido por la interventoría, incumplimiento de especificaciones técnicas aplicables.</t>
  </si>
  <si>
    <t>Falta de un adecuado control ejercido por la interventoría, respecto a los requerimientos mínimos de diseño, cumplimiento de especificaciones técnicas aplicables</t>
  </si>
  <si>
    <t>CGR-CDSECTCRD No. 016 Departamento del Cauca y municipio de Popayán Vigencia 2022</t>
  </si>
  <si>
    <t>deficiencias en las funciones de supervisión e interventoría al recibir la obra con observaciones</t>
  </si>
  <si>
    <t xml:space="preserve">Debilidades relacionadas con la deficiente interventoría y supervisión técnica en el desarrollo del contrato, que no aseguran el cumplimiento de las responsabilidades pactadas ni la verificación apropiada del cumplimiento de las obligaciones 
contractuales. </t>
  </si>
  <si>
    <t>Debilidades relacionadas con la deficiente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</si>
  <si>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t>
  </si>
  <si>
    <t>Incumplimiento de las competencias relacionadas con la infraestructura educativa, debilidades en la planeación y ejecución de este tipo de proyectos y de coordinación entre la entidad territorial y el FFIE,</t>
  </si>
  <si>
    <t>Inadecuada planificación técnica e inobservancia 
de la NTC aplicable, generando reducción en la vida útil y afectando la operatividad y funcionalidad de los espacios intervenidos.</t>
  </si>
  <si>
    <t>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t>
  </si>
  <si>
    <t>Santiago Duran Mora</t>
  </si>
  <si>
    <t>RESPONSABLE3</t>
  </si>
  <si>
    <t>Gina Paola Hernandez Muñoz</t>
  </si>
  <si>
    <t>Cesar David Rodriguez Rodriguez</t>
  </si>
  <si>
    <t>Acciones al Corte Sep2023</t>
  </si>
  <si>
    <t>Tiene dos acciones</t>
  </si>
  <si>
    <t xml:space="preserve"> </t>
  </si>
  <si>
    <t>Fecha Fin inicial: 31/07/2022
Reformulada 01-08-2022 (15/12/2022)
 Reformulada 03-01-2023 (30/07/2023)
Reformulada 26-07-2023 (30/10/2023)</t>
  </si>
  <si>
    <t>Fecha Fin inicial: 31/07/2022
Reformulada 01-08-2022 (15/12/2022)
 Reformulada 03-01-2023 (30/09/2023)
Reformulada 26-07-2023 (30/03/2024)</t>
  </si>
  <si>
    <t xml:space="preserve">Para el tercer trimestre de 2023, no se evidencio avance de la actividad. Se recomienda establecer las actividades correspondientes para el cumplimiento de la fecha de finalización dado que llevan 3 reformulaciones.
</t>
  </si>
  <si>
    <t xml:space="preserve">Para el tercer trimestre de 2023, no se evidencio avance de la actividad.
</t>
  </si>
  <si>
    <t>Para el tercer trimestre de 2023, no se evidencio avance de la actividad.</t>
  </si>
  <si>
    <t>Para el tercer trimestre de 2023, no se evidencio avance de la actividad. Se recomienda establecer las actividades correspondientes para el cumplimiento de la fecha de finalización dado que llevan 3 reformulaciones.</t>
  </si>
  <si>
    <t>Para el tercer trimestre del año 2023, los profesionales del equipo del Portal Colombia Aprende, avanzaron en la revisión y ajuste de las 35 notas editoriales, para un total acumulado de 328 revisados, con respecto a la meta que se fijó de 345. Así mismo, los profesionales del equipo de gestión de contenidos, avanzaron en la revisión y ajuste de los enlaces de 11 colecciones, para un total acumulado de 180 revisadas, con respecto a la meta que se fijó de 182. Respecto al Manual de gestión editorial, se entregó como evidencia del avance el borrador, tomando en cuenta que la versión final depende del ajuste de las no conformidades en las notas editoriales y las colecciones.</t>
  </si>
  <si>
    <t>Para el tercer trimestre de 2023, se evidenció avance de los enlaces intervenidos y acciones desarrolladas. Se recomienda realizar las actividades correspondientes para el cumplimiento de las fechas establecidas.</t>
  </si>
  <si>
    <t>Para el tercer trimestre del año 2023, los profesionales del equipo de gestión de contenidos, avanzaron en la revisión y ajuste de los enlaces de 11 colecciones, para un total acumulado de 180 revisadas, con respecto a la meta que se fijó de 182.</t>
  </si>
  <si>
    <t>Para el tercer trimestre de 2023, se observo avance en la revisión y ajuste de los enlaces de colecciones. Se recomienda realizar las actividades correspondientes para el cumplimiento de las fechas establecidas.</t>
  </si>
  <si>
    <t>Para el tercer trimestre del año 2023, los profesionales del equipo del Portal Colombia Aprende, avanzaron en la revisión y ajuste de las 35 notas editoriales, para un total acumulado de 328 revisados, con respecto a la meta que se fijó de 345. Así mismo, los profesionales del equipo de gestión de contenidos, avanzaron en la revisión y ajuste de los enlaces de 11 colecciones, para un total acumulado de 180 revisadas, con respecto a la meta que se fijó de 182.</t>
  </si>
  <si>
    <t>Durante el tercer trimestre de 2023, los profesionales del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a través del Sistema de Gestión Documental. Así mismo, la Oficina de Innovación Educativa (OIE) solicitó ampliar el plazo de cumplimiento de las acciones del plan de mejoramiento hasta 2024, teniendo en cuenta que la OTSI no logró contratar fábrica de Software. No obstante se ha continuado la revisión conjunta (OIE -OTSI) de alternativas que permitan cumplir con esta acción de mejora. Tal es el caso de una reunión virtual desarrollada el 14 de septiembre con la empresa española InSuit, que ofrece soluciones tecnológicas para cumplir con estándares de accesibilidad web. Las opciones presentadas por este proveedor harán parte de los insumos a tener en cuenta en la etapa de análisis del mercado para la contratación en la vigencia 2024.</t>
  </si>
  <si>
    <t>Para el tercer trimestre de 2023, se observa el avance en cuanto al componente Editorial, donde se avanzó en 35 notas; Así mismo, se adelantó actividades en el componente Contenidos, donde la Oficina de Innovación con Uso de Nuevas Tecnologías validó 11 colecciones. Se recomienda realizar las actividades correspondientes para el cumplimiento de las fechas establecidas.</t>
  </si>
  <si>
    <t>Para el tercer trimestre de 2023, se observó el avance con las estimaciones de costos y tiempos de desarrollo para los requerimientos funcionales, mediante el radicado 2023-IE-030285 del 16 de agosto de 2023  la Oficina de Innovación Educativa con Uso de TIC entrego a  la OTSI el formato de alto nivel. Se recomienda realizar las actividades correspondientes para el cumplimiento de las fechas establecidas.</t>
  </si>
  <si>
    <t>Para el tercer trimestre de 2023, se observó el avance con las estimaciones de costos y tiempos de desarrollo para los requerimientos funcionales, mediante el radicado 2023-IE-030285 del 16 de agosto de 2023  la Oficina de Innovación Educativa con Uso de TIC entrego a  la OTSI el formato de alto nivel. Asi mismo, se observo reunión virtual desarrollada el 14 de septiembre de 2023 con la empresa española InSuit, que ofrece soluciones tecnológicas para cumplir con estándares de accesibilidad web. Se recomienda realizar las actividades correspondientes para el cumplimiento de las fechas establecidas.</t>
  </si>
  <si>
    <t>Para el tercer trimestre del año 2023, los profesionales del equipo del Portal Colombia Aprende, avanzaron en la revisión y ajuste de las 35 notas editoriales, para un total acumulado de 328 revisados, con respecto a la meta que se fijó de 345. Así mismo, los profesionales del equipo de gestión de contenidos, avanzaron en la revisión y ajuste de los enlaces de 11 colecciones, para un total acumulado de 180 revisadas, con respecto a la meta que se fijó de 182</t>
  </si>
  <si>
    <t>A los equipos que se realiza borrado seguro, el área administrativa cumplirá el procedimiento de ser necesario de dar de baja, Se adjuntan los archivos con los equipos de borrado seguro de los meses de febrero, marzo y abril. Aplica respuesta: Acorde con los procedimientos establecidos para la Administración y Control de los bienes y de políticas contables de la entidad, la OTSI genera solicitudes de reintegro de equipos a Almacén para su posterior reasignación y entrega de los documentos con concepto técnico de equipos a adra de baja para su destinación final. Los equipos que son reintegrados y dados de baja, han sido previamente intervenidos para el borrado seguro de la información contenida en las unidades de almacenamiento interno, en cumplimiento de las políticas y lineamientos de seguridad de la información.</t>
  </si>
  <si>
    <t>Para el tercer trimestre de 2023, se observa los informes correspondientes al mes de febrero, marzo y abril de 2023 donde se indica el estado de las solicitudes realizadas en las mesas de ayuda.</t>
  </si>
  <si>
    <t>Los días 23 de marzo,17 de mayo y de julio se realizaron las mesas técnicas y se identificaron las dependencias priorizadas. Como evidencia se adjunta, las actas de reunión, lista de asistencia y las presentaciones.</t>
  </si>
  <si>
    <t>Para el tercer trimestre de 2023, la acción no presenta avance, se encuentra dentro de los tiempos programados. Se recomienda establecer las acciones pertinentes para el cumplimiento de la meta en la fecha indicada.</t>
  </si>
  <si>
    <t>Para el tercer trimestre de 2023, se observan las actas de las reuniones realizadas en el mes de 23 de marzo, 17 de mayo y 28 de julio
de 2023 donde presentaron los resultados de gestión documental y PQRSD. Cumpliendo con los tiempos establecidos. Se recomienda que los seguimientos se ingresen al sistema en las fechas realizadas y no hasta que se finalice los productos esperados.</t>
  </si>
  <si>
    <t>En el marco de las intervenciones integrales y como partes de los análisis realizados, se presentan los siguientes planes elaborados con las dependencias priorizadas y sus avances, como parte del acompañamiento a la intervención, con base en los resultados presentados en la mesa técnica.</t>
  </si>
  <si>
    <t>Las estrategias de apropiación y mejora de los informes se ha apalancado con la capacitación de enlaces de reporte y con acompañamientos solicitadas por demanda por las dependencias. A dichos espacios se generó una encuesta de satisfacción. Durante la vigencia, se han recibido de manera acumulada 126 encuestas con un nivel de satisfacción promedio de 4,8, encontrando que las actividades han tenido una buena percepción y ayudando al cumplimiento del objetivo.</t>
  </si>
  <si>
    <t>Para el tercer trimestre de 2023, se observa el informe de evaluación de la medición cumpliendo con la acción establecida.</t>
  </si>
  <si>
    <t>Durante el tercer trimestre del 2023, se realizó el diligenciamiento del documento de requerimientos funcionales como parte de los insumos solicitados por la empresa SOFINSER para el desarrollo del módulo en SNIES, en dicho documento se realizó una descripción de alto nivel con los objetivos del módulo, la necesidad a solucionar, el diagrama de procesos, los actores y sistemas de información relacionados, así como las aprobaciones requeridas para la puesta en marcha de la solución tecnológica. A su vez, se realizaron reuniones entre SAGIES, Sectorial y SOFINSER con el fin de aclarar las dudas y cronograma de ejecución.</t>
  </si>
  <si>
    <t>Para el tercer trimestre de 2023, se observan los planes de intervención en las dependencias priorizadas cumpliendo con la actividad.</t>
  </si>
  <si>
    <t>Se adjunta acta de mesa de trabajo, entre la coordinadora de infraestructura y la profesional especializada, donde se hizo revisión del repositorio donde esta la información del proyecto con el operador de la OTSI, para los servicios TI. Adjunto acta de indicadores con soportes y link de acceso.</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</si>
  <si>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6.1.8 RQF-&lt;8&gt; Identificación de errores. Así mismo, la Oficina de Innovación Educativa (OIE) solicitó ampliar el plazo de cumplimiento para las acciones propuestas en el plan de mejoramiento hasta 31/12/2024, teniendo en cuenta que la OTSI no logró contratar fábrica de Software para la presente vigencia.</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</si>
  <si>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6.1.4 RQF-&lt;4&gt; Contenido no textual. Así mismo, la Oficina de Innovación Educativa (OIE) solicitó ampliar el plazo de cumplimiento para las acciones propuestas en el plan de mejoramiento hasta 31/12/2024, teniendo en cuenta que la OTSI no logró contratar fábrica de Software para la presente vigencia.</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</si>
  <si>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6.1.10 RQF-&lt;10&gt; Identificación coherente. Así mismo, la Oficina de Innovación Educativa (OIE) solicitó ampliar el plazo de cumplimiento para las acciones propuestas en el plan de mejoramiento hasta 31/12/2024, teniendo en cuenta que la OTSI no logró contratar fábrica de Software para la presente vigencia.</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</si>
  <si>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6.1.3 RQF-&lt;3&gt; Sin trampas para el foco del teclado. Así mismo, la Oficina de Innovación Educativa (OIE) solicitó ampliar el plazo de cumplimiento para las acciones propuestas en el plan de mejoramiento hasta 31/12/2024, teniendo en cuenta que la OTSI no logró contratar fábrica de Software para la presente vigencia.</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</si>
  <si>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6.1.5 RQF-&lt;5&gt; Información y relaciones ¿ etiquetas. Así mismo, la Oficina de Innovación Educativa (OIE) solicitó ampliar el plazo de cumplimiento para las acciones propuestas en el plan de mejoramiento hasta 31/12/2024, teniendo en cuenta que la OTSI no logró contratar fábrica de Software para la presente vigencia.</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</si>
  <si>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6.1.6 RQF-&lt;6&gt; Información y relaciones ¿ leyendas. Así mismo, la Oficina de Innovación Educativa (OIE) solicitó ampliar el plazo de cumplimiento para las acciones propuestas en el plan de mejoramiento hasta 31/12/2024, teniendo en cuenta que la OTSI no logró contratar fábrica de Software para la presente vigencia.</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</si>
  <si>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6.1.9 RQF-&lt;9&gt; Contraste (mínimo). Así mismo, la Oficina de Innovación Educativa (OIE) solicitó ampliar el plazo de cumplimiento para las acciones propuestas en el plan de mejoramiento hasta 31/12/2024, teniendo en cuenta que la OTSI no logró contratar fábrica de Software para la presente vigencia.</t>
  </si>
  <si>
    <t>- Se continúo con las actividades capacitación sobre los mecanismos previstos en el Manual de Supervisión e Interventoría y en las Condiciones de Participación Contractual de los proyectos de mejoramiento - seguimiento y control de los proyectos. Se anexa presentación y lista de asistencia a la capacitación de fecha 5 de septiembre de 2023.
-  Se continúo capacitando sobre Mecanismos Manual de Supervisión e Interventoría y CPC Seguimiento y control de los proyectos. Se adjunta Presentación de la capacitación y lista de asistencia de fecha 26 de septiembre. Se cumplió la acción de mejora</t>
  </si>
  <si>
    <t>El formato FO-SP-00-07 se revisó y ajustó con el objeto de fortalecer el seguimiento y control. Como soporte de cumplimiento de la acción de mejora, se adjunta formato ajustado y socialización.</t>
  </si>
  <si>
    <t>El formato FO-SP-00-07, se ajustó y socializó. Como soporte de cumplimiento de la acción de mejora, se adjunta formato ajustado y soporte de la socialización.</t>
  </si>
  <si>
    <t>Se realizó revisión a la configuración de la herramienta Service Desk Mannager, y se adjuntan un correo con la evidencia de los pantallazos donde se evidencia que se dejaron alarmas trimestrales, con el fin que el primer reporte sea a cierre de septiembre.</t>
  </si>
  <si>
    <t>Se adjunta la evidencia como trazabilidad de la comunicación interna vía correo electrónica iniciando el proceso contractual con el anexo técnico de antivirus desde el 30 de mayo se continua el proceso contractual de manera oportuna.</t>
  </si>
  <si>
    <t>En el tercer trimestre de 2023 se remitió el formulario -encuesta a los beneficiarios activos del Programa, con el fin de evaluar la comprensión de los términos y condiciones de los créditos otorgados a los beneficiarios de Generación E Excelencia. Teniendo en cuenta lo anterior, el ICETEX remitió informe de lo evidenciado.</t>
  </si>
  <si>
    <t xml:space="preserve">Para el tercer trimestre de 2023, se evidencia cuestionario programa generación E- Excelencia y radicado 2023-7030-0007853-3 dirigido a la Subdirectora de Apoyo a la gestión de las IES donde el asunto es Informe Plan de Mejora SIG  – Programa Excelencia (Generación E). Acción N°1. </t>
  </si>
  <si>
    <t>Se realizó la consolidación del Procedimiento IP-PR-30, versión 01 y cuyo objetivo es: Definir las actividades para la ejecución de los componentes pedagógico, estratégico y territorial cumpliendo con la ruta de formación del Programa Todos a Aprender -PTA del Ministerio de Educación Nacional. También se realizó la publicación de dicho procedimientos en el Sistema Integrado de Gestión. Se adjunta el procedimiento y la captura de pantalla que evidencia su publicación el 6 de septiembre de 2023</t>
  </si>
  <si>
    <t xml:space="preserve">Para el tercer trimestre de 2023, se evidencia Procedimiento para la ejecución del Programa Todos Aprender Código: IP-PR-30 Versión: 01. </t>
  </si>
  <si>
    <t>Se realizó socialización del procedimiento del Programa Todos a Aprender IP-PR-30 el 26 de septiembre y se contó con 79 participantes. Se adjunta presentación y listado de asistencia arrojado por la plataforma Teams</t>
  </si>
  <si>
    <t>Para el tercer trimestre de 2023, se evidencia listado de asistencia del 26/09/2023  de reunión cuyo tema fue la socialización SIG - PTA</t>
  </si>
  <si>
    <t>Implementar un plan de trabajo de descongestión con una firma externa para lograr resolver los recursos de reposición pendientes y mejorar la oportunidad de los mismos.</t>
  </si>
  <si>
    <t>Reporte mensual de avance de descongestión.</t>
  </si>
  <si>
    <t>Realizar propuesta de optimización para el trámite de los recursos de reposición de primera y segunda instancia de las solicitudes de convalidaciones de Educación Superior</t>
  </si>
  <si>
    <t>Propuesta de optimización de los recursos de reposición de primera y segunda instancia.</t>
  </si>
  <si>
    <t>No aplica</t>
  </si>
  <si>
    <t>Fecha Fin inicial: 31/05/2023
Reformulada 30-06-2023 (29/09/2023)
Reformulada 28-09-2023 (29/12/2023)</t>
  </si>
  <si>
    <t>Se adjunta presentación en la cuan se comparte al Director de Calidad el avance en la disminución de los radicados abiertos en SGDEA. Efectuando un comparativo entre el mes de junio, i de julio y hasta el 31 de agosto de 2023, incluyendo información sobre oportunidad de respuesta de comunicaciones externas extraido del informe elaborado mensualmente por la UAC y remitido al Director de Calidad para la Educación Superior.</t>
  </si>
  <si>
    <t>Para el tercer trimestre de 2023, se evidencia correo invitando a revisión de cifras de convalidaciones con corte 31 de agosto de 2023 y su presentación</t>
  </si>
  <si>
    <t>No reporta avance</t>
  </si>
  <si>
    <t>Para el tercer trimestre de 2023. La dependencia no reporta soportes de avance, sin embargo, no se ha cumplido la fecha de finalización</t>
  </si>
  <si>
    <t>No reporta avance. Nueva actividad</t>
  </si>
  <si>
    <t>Para el tercer trimestre de 2023, la dependencia no reporta soportes de avance, sin embargo, no se ha cumplido la fecha de finalización</t>
  </si>
  <si>
    <t>En el tercer trimestre de 2023 se realizó ajuste a la redacción del reglamento operativo de politicas de acceso. El 17 de julio de 2023 se expidió el reglamento operativo de la Politica de Gratuidad. Se incluye el documento aprobado y firmado por el Viceministerio de Educación Superior.</t>
  </si>
  <si>
    <t>Para el tercer trimestre de 2023 se evidencia documento de Política de estado de gratuidad en la matrícula -Implementación de la Política para el año 2023 en las Instituciones de Educación Superior Públicas- Reglamento Operativo VERSIÓN 4.</t>
  </si>
  <si>
    <t>En el tercer trimestre de 2023 se realizó ajuste a la redacción del reglamento operativo de politicas de acceso.El 13 de julio de 2023 se envió propuesta de Reglamento Operativo ajustado a ICETEX para su revisión y completitud con el fin de presentarlo la junta administradora para dejar en firme los cambios.</t>
  </si>
  <si>
    <t>Para el tercer trimestre de 2023 se evidencia ajuste en la propuesta del Reglamento Operativo VERSIÓN 5.2 en el Artículo 13. Obligaciones de las Instituciones de Educación Superior públicas vinculadas al Componente: "Reintegrar total o parcialmente el recurso girado por el Icetex por concepto de estudiantes renovados que fallecieron posteriormente al reporte que realiza la IES en el SNIES en las plantillas de matriculados y caracterización".</t>
  </si>
  <si>
    <t>Se realizaron mesas trabajo entre las partes involucradas en las cuales se discutieron los cambios propuestos para la modificación al manual operativo del programa PROMISE, y como producto se genero la versión 2.0 del manual operativo la cual entra en vigencia a partir del 29 de septiembre de 2023.(se anexa la nueva versión del manual operativo y la carta de aceptación del cambio emitida por el Banco Mundial).</t>
  </si>
  <si>
    <t>Para el tercer trimestre de 2023 se evidencia Manual Operativo del Programa Versión 2.0 del Programa para mejorar  la equidad, las competencias socioemocionales y los aprendizajes. Además se adjunta la Respuesta a la solicitud de No Objeción al Manual Operativo del Programa para Mejorar la Equidad, las Competencias Socioemocionales y los Aprendizajes – PROMISE (BIRF 9360-CO)</t>
  </si>
  <si>
    <t>Se realizaron las reuniones de seguimiento a las acciones del plan de mejora.</t>
  </si>
  <si>
    <t>El 23 de agosto de 2023 se remitió al Banco Mundial vía correo electrónico los informes de ejecución técnica y financiera del préstamo, para el periodo correspondientes a 2022 y el 25 de agosto se remitió al Banco Mundial vía correo electrónico los informes de ejecución técnica y financiera del préstamo, para el periodo correspondiente al primer semestre de 2023. En dichos informes se precisa la relación entre los indicadores de desembolso del Ministerio de Educación Nacional y los contratos asociados al cumplimiento de cada indicador.</t>
  </si>
  <si>
    <t>Para el tercer trimestre de 2023,  se evidencia correo remisorio de : Informes de gestión y financiero PROMISE - 2023-I , InformePROMISE_2023I_Consolidado_25Ago.docx; 2023I_IFR PforR_consolidado.xlsx; 2.a. UAPA_Informe ene-jun 2023 Financiero y contable.docx; 2.b. UAPA Ejecucion Presupuestal SIIF 30 jun.xlsx; 3.b. MEN_Reporte de EjecuciónSIIF2023_a3006.xlsx</t>
  </si>
  <si>
    <t>Para el tercer trimestre el plan de mejoramiento no fué aprobado por parte de SDO y devolvió a la dependencia para que realicen correcciones (23/10/2023)</t>
  </si>
  <si>
    <t>Para el tercer trimestre , el plan de mejoramiento no fué aprobado por parte de SDO y devolvió a la dependencia para que realicen correcciones (23/10/2023)</t>
  </si>
  <si>
    <t>Durante el tercer trimestre se generaron alertas a los equipos de trabajo o responsables del cargue de la información en la diferentes plataformas o herramientas de seguimiento, de tal manera que se llevaran a cabo de manera oportuna los reportes de avance y el respectivo cargue de soportes.</t>
  </si>
  <si>
    <t xml:space="preserve">Para el tercer trimestre de 2023, la dependencia adjunta correos recordando el cumplimiento de la Circular 05 de 2023, reportes de avances de los periodos enero- agosto de Plataforma Integrada de Inversión Pública (PIIP) </t>
  </si>
  <si>
    <t>Para el  tercer trimestre no se ha generado un plan de mejoramiento se encuentra en flujo de aprobación en la Oficina Asesora de Planeación y Finanzas</t>
  </si>
  <si>
    <t>Para el tercer trimestre de 2023, se actualizó el procedimiento de TH-PR-13 Procedimiento: reportar e investigar incidentes y accidentes laborales en el MEN, incluyendo la actividad de reporte a la EPS y ARL de todos los accidentes de trabajo y a la Dirección Territorial del Ministerio de Trabajo los AT Graves y Mortales y el sustento legal sobre la necesidad de la firma en AT leves.</t>
  </si>
  <si>
    <t>Para el tercer trimestre de 2023,se anexo como evidencia el procedimiento de TH-PR-13 Procedimiento: reportar e investigar incidentes y accidentes laborales en el MEN, incluyendo la actividad de reporte a la EPS y ARL de todos los accidentes de trabajo y a la Dirección Territorial del Ministerio de Trabajo los AT Graves y Mortales y el sustento legal sobre la necesidad de la firma en AT leves.</t>
  </si>
  <si>
    <t>Para el tercer trimestre de 2023, se realizó socialización de documentos en el SIG . Asi mismo, con el fin de aumentar el alcance del documento, se generó una pieza grafica con los pasos para realizar el reporte de accidentes laborales.</t>
  </si>
  <si>
    <t>Para el tercer trimestre de 2023,se anexo como evidencia pieza de comunicación donde se socializó el documento.</t>
  </si>
  <si>
    <t>Para el tercer trimestre de 2023, la Subdirección de Gestión Financiera en cumplimiento al plan de mejoramiento suscrito y con base en la Auditoría de Cumplimiento Intersectorial realizada a la DIAN y al MEN para la vigencia 2022 por parte de la Contraloría General de la República, se puso en evidencia la necesidad de modificar el procedimiento para la administración del Fondo Nacional de Universidades Estatales de Colombia, lo que implicó suprimir del procedimiento GF-PR-01 las actividades relacionadas con la Ley 1697 de 2013 y crear un nuevo procedimiento en el SIG (publicado con el código GF-PR-12-V1) el cual describe todas las actividades a ejecutar para la administración del citado Fondo e incluye ajustes relacionados con la solicitud de información y la identificación de los traslados realizados por los agentes de retención (depuración de partidas pendientes por identificar). Cabe resaltar que para el procedimiento GF-PR-01 se está adelantando la actualización al verse impactado con la creación del nuevo procedimiento.</t>
  </si>
  <si>
    <t>Para el tercer trimestre de 2023, la Subdirección de Gestión Financiera presentó como evidencia un nuevo procedimiento en el SIG (publicado con el código GF-PR-12-V1) PROCEDIMIENTO ADMINISTRACIÓN DEL FONDO NACIONAL DE LAS UNIVERSIDADES ESTATALES DE COLOMBIA</t>
  </si>
  <si>
    <t>Para el tercer trimestre de 2023, se presentó el documento lineamientos para ejecutar estructuras no convencionales a los contratistas de obra, interventoría y a los supervisores de contrato de interventoría, se socializó en la página web del FFIE en el link (https://ffie.com.co/documentos-circulares/). Como soporte de cumplimiento de la acción, se adjunta la captura de pantalla.</t>
  </si>
  <si>
    <t>Para el tercer trimestre de 2023, se realcionoel link donde esta úblicado el documento (https://ffie.com.co/documentos-circulares/)</t>
  </si>
  <si>
    <t>Para el tercer trimestre de 2023, se presentó la guía que contiene los Roles y responsabilidades de la ETC y el FFIE para la entrega y recibo de la I.E., se socializó en la página web del FFIE en el link (https://ffie.com.co/documentos-circulares/) Como soporte de cumplimiento de la acción, se adjunta la captura de pantalla.</t>
  </si>
  <si>
    <t>Para el tercer trimestre de 2023,se socializó en la página web del FFIE en el link (https://ffie.com.co/documentos-circulares/) Como soporte de cumplimiento de la acción, se adjunta la captura de pantalla.</t>
  </si>
  <si>
    <t>Para el tercer trimestre de 2023, la SGF adjunta evidencia de la Capacitación de los Requisitos Mínimos de la factura electrónica de venta y los puntos de control en el procedimiento de la Gestión Financiera</t>
  </si>
  <si>
    <t>Para el tercer trimestre de 2023, no se evidencio avance de la actividad.
Se recomienda iniciar con la actividad planteada para lograr cumplir con la meta propuesta.</t>
  </si>
  <si>
    <t>Se encuentra pendiente formular plan de mejoramiento por parte del área.</t>
  </si>
  <si>
    <t>Para el tercer trimestre de 2023, no se evidencio avance de la actividad. Se encuentran en el tiempo establecido.
Se recomienda iniciar con la actividad planteada para lograr cumplir con la meta propuesta.</t>
  </si>
  <si>
    <t>No se registran avances en la acción de mejora</t>
  </si>
  <si>
    <t>Con corte a 30 de septiembre de 2023, no se registran avances para la acción de mejora prevista. se recomienda realizar las actividades pendientes para la finalización de la acción dentro del termino programado.</t>
  </si>
  <si>
    <t>La estrategia de apropiación de la metodología de riesgos se apalancado con la capacitación de enlaces de reporte y con acompañamientos solicitadas por demanda por la dependencia. A dichos espacios se generó una encuesta de satisfacción. Durante la vigencia, se han recibido de manera acumulada 126 encuestas con un nivel de satisfacción promedio de 4,8, encontrando que las actividades han tenido una buena percepción y ayudando al cumplimiento del objetivo. Se adjunta las encuestas y los resultados consolidados de la satisfacción.</t>
  </si>
  <si>
    <t>Con corte a 30 de septiembre de 2023, se observó el cumplimiento de la acción de mejora prevista, mediante las encuestas de evaluación realizadas sobre la apropiación de la metodología de riesgos, se verificó evidencia de 26 encuestas con un nivel de satisfacción promedio de 4,8.</t>
  </si>
  <si>
    <t>Se realizó mesa de trabajo, con la Subdirección de Desarrollo Organizacional, con el fin de definir las funciones de instrucción, juzgamiento y segunda instancia, de conformidad con el rediseño institucional, y se designó la función de juzgamiento mediante resolución de fecha 22 de junio de 2023 a la Oficina Asesora jurídica.</t>
  </si>
  <si>
    <t>Con corte a 30 de septiembre de 2023, se observó el cumplimiento de la acción de mejora prevista, mediante mesa de trabajo adelantada con la Subdirección de Desarrollo Organizacional, para determinar las funciones de instrucción, juzgamiento y segunda instancia, de conformidad con el rediseño institucional, y mediante resolución 010035 del 22 de junio de 2023, “Por medio de la cual se asigna transitoriamente una función al interior del Ministerio de
Educación Nacional en cumplimiento de la Ley 1952 de 2019, modificada por la Ley 2094 de 2021”</t>
  </si>
  <si>
    <t>Se remitió a la subdirección de desarrollo organizacional, el procedimiento ajustado para revisión, de conformidad con lo dispuesto para ello en la Ley 1952. A la fecha se encuentra en socialización la acción de reorganización de la entidad, y se espera el resultado final por cuanto es necesaria para finiquitar la acción de mejora.</t>
  </si>
  <si>
    <t>Con corte a 30 de septiembre de 2023, se observan avances para la acción de mejora prevista. Se remitió a la subdirección de desarrollo organizacional, el procedimiento ajustado para revisión, de conformidad con lo dispuesto para ello en la Ley 1952.</t>
  </si>
  <si>
    <t>Para el tercer trimestre se adelantaron dos reuniones entre el enlace de reportes del SIG y las profesionales del equipo de cobro coactivo, para la actualización del procedimiento cobro coactivo acreencias FOMAG, en ellas se avanzó en la revisión de normativa legal vigente y estructuración de las actividades como evidencia se adjuntan dos listas de asistencia a las reuniones y la versión preliminar del procedimiento.</t>
  </si>
  <si>
    <t>Con corte a 30 de septiembre de 2023, se observan avances para la acción de mejora prevista. Se observa evidencia de dos reuniones entre el enlace de reportes del SIG y las profesionales del equipo de cobro coactivo, para la actualización del procedimiento cobro coactivo acreencias FOMAG y procedimiento revisado.</t>
  </si>
  <si>
    <t>Se realizó solicitud a la Agencia de Defensa Jurídica del Estado para la realización de capacitación del rol abogado y uso del módulo prejudicial de Ekogui, la cual se adelantó el 31-05-2023 con la participación del equipo de conciliaciones de la OAJ. Se adjunta como evidencia la solicitud de dicha reunión, pantallazo de participación y lista de asistencia.</t>
  </si>
  <si>
    <t>Con corte a 30 de septiembre de 2023, se observó el cumplimiento de la acción de mejora prevista Se evidenció solicitud a la ANDJE para capacitación sobre “conciliaciones extrajudiciales”, la cual se realizó el 31 de mayo de 2023. se observan las evidencias de la capacitación efectuada.</t>
  </si>
  <si>
    <t>De los procesos identificados de los años 2022 y 2023, se han cargado al aplicativo EKOGUI un total de 226 casos de los cuales se adjunta documento Excel en el que se registra el ID EKOGUI asignado una vez hecho el registro y avance de registro de las solicitudes de conciliación prejudicial recibidas durante el periodo de enero a agosto de 2023.</t>
  </si>
  <si>
    <t>Con corte a 30 de septiembre de 2023, se observó el cumplimiento de la acción de mejora prevista. Se verificóregistro en el sistema ekogui de los procesos identificados de los años 2022 y 2023.</t>
  </si>
  <si>
    <t>La Subdirección de Desarrollo Organizacional actualizó y publicó el procedimiento de planes de mejora PM-PR-02, incluyendo en las fuentes el texto: Control, análisis e intervención de las medidas de control de los peligros y riesgos en Seguridad y Salud en el Trabajo.</t>
  </si>
  <si>
    <t>Para el tercer trimestre de 2023 se evidencia  una actualización de procedimiento  “Se actualizó agregando nueva fuente denominada Control, análisis e intervención de las medidas de control de los peligros y riesgos en Seguridad y Salud en el Trabajo. Se incluyó nota aclaratoria en las disposiciones generales sobre el comportamiento en los reportes de avance para el Índice de Desempeño Institucional.  Se complementa la nota de la actividad N° 7 especificando los días para la solicitud de reformulaciones de planes.  Se incorporan notas aclaratorias para las actividades N°11 y 14 asociadas a los auditores de Control Interno”. NOTA : Se debe cerrar esta accion como no eficaz, ya que el ajuste del procedimiento no es suficiente para  cumplimiento  con las necesidades requeridas para subsanar el hallazgo evidenciado, el cual debe ajustarse a la normatividad legal vigente decreto 1072:2915 (ARTÍCULO 2.2.4.6.33). Específicamente, se deben definir e implementar acciones preventivas y correctivas, identificando y analizando las causas fundamentales de las no conformidades y documentando todas las medidas tomadas. Es necesario replantear la accion para cumplir con las regulaciones y subsanar el hallazgo pendiente desde el año 2020</t>
  </si>
  <si>
    <t>Para el tercer trimestre de 2023. el  proceso no presenta soportes.</t>
  </si>
  <si>
    <t>El viernes 06 de octubre se llevó a cabo la reunión de socialización de indicadores entre el equipo de la Subdirección de Talento Humano, con el fin de determinar avances y acciones a tomar para mantener los indicadores de buen rendimiento y mejorar los indicadores que no se encuentran debidamente diligenciados.</t>
  </si>
  <si>
    <t>El 22 de junio de 2023 se llevó a cabo una (1) capacitación sobre los Mecanismos Manual de Supervisión e Interventoría y Condiciones de Participación Contractual CPC Seguimiento y control de los proyectos. Se anexa presentación de la capacitación y lista de asistencia.</t>
  </si>
  <si>
    <t>Para el tercer trimestre de 2023, el proceso aportó como evidencia una presentación y una lista de asistencia relacionadas con la capacitación sobre “Mecanismos del Manual de Supervisión e Interventoría y CPC Seguimiento y control de los proyectos”. La Oficina de Control Interno recomienda evaluar la eficacia de dicha capacitación. Esta medida busca asegurar que los funcionarios responsables de supervisar los contratos apliquen adecuadamente las directrices establecidas en el manual de supervisión e interventoría.</t>
  </si>
  <si>
    <t>La acción de mejora se cumplió en un 100%, se revisó, ajustó el documento final del formato en su versión 2 y se socializó. Como evidencia de cumplimiento se adjunta documento formato FO-SP-00-07 en su versión 2 y soporte de socialización.</t>
  </si>
  <si>
    <t>Para el tercer trimestre de 2023.  El proceso proporcionó como evidencia el formato FO-SP-00-07 en su versión 2 y un registro de socialización que no permite determinar si se llevó a cabo la segunda actividad. El cumplimiento se encuentra al 50 % y se requiere la presentación de los registros de la socialización realizada.</t>
  </si>
  <si>
    <t>En cumplimiento de la acción de mejora, se adjunta comunicación IFIE2023IE003611 del 28 de septiembre de 2023, por medio de la cual el Director Técnico remite al Equipo de Planeación y Estructuración de Proyectos las especificaciones técnicas requeridas para los ítems de estudios y diseños aplicables para los proyectos de mejoramiento, para ser incluidas en los próximos procesos de selección que adelante del FFIE en los proyectos de mejoramiento.</t>
  </si>
  <si>
    <t xml:space="preserve">Para el tercer trimestre de 2023. El proceso presenta como evidencia el comunicado No FIE2023IE003611 enviado el día 28 de septiembre de 2023, cuyo asunto es: Especificaciones Técnicas - ítems de estudios y diseños para proyectos de mejoramiento.
El comunicado contiene:
Las especificaciones técnicas requeridas para los ítems de estudios y diseños aplicables en los proyectos de mejoramiento: 
1.1.1.1.	Levantamiento Topográfico y Arquitectónico
1.1.1.2.	Estudio Geotécnico.
1.1.1.3.	Proyecto Arquitectónico.
1.1.1.4.	Diseño Estructural ( el cual se encuentra mal numerado ) y se evidencia en el documento con el numeral 1.1.1.3. 
</t>
  </si>
  <si>
    <t>El listado de cumplimiento de los requisitos del informe mensual de obra fue ajustado y remitido al equipo de Formulación Precontractual y Regalías de la Dirección Técnica, para ser incluido en el Anexo Técnico de los futuros procesos de selección de los proyectos de mejoramiento escolar que se adelanten. Se anexa el listado ajustado y comunicación por medio del cual se remitió el listado.</t>
  </si>
  <si>
    <t>Para el tercer trimestre de 2023. El proceso presenta “listado de cumplimiento de los requisitos del informe mensual de obra”. Sin embargo, este documento es una hoja en blanco, que carece  de elementos de identificación que confirmen su procedencia desde el Ministerio de Educación Nacional. Dicho listado fue remitido a la contratista PAULA CAMILA RONDEROS GALVIS el 07 de septiembre de 2023, bajo el radicado No FIE2023IE003278. En este se indica que debe ser incluido  en el Anexo Técnico de los futuros procesos de selección de los proyectos de mejoramiento escolar que adelante la UG-FFIE. 
Desde la Oficina de Control Interno, se sugiere que, al enviar información de esta relevancia, se utilicen formatos que incluyan la identificación del Ministerio de Educación. Además, es esencial que estos documentos estén debidamente firmados para garantizar y validar su autenticidad.</t>
  </si>
  <si>
    <t>Se realizó reunión de socialización y sensibilización de los resultados de los indicadores del Plan Estratégico de Seguridad Vial de los trimestres 1 y 2 con la participación de los conductores</t>
  </si>
  <si>
    <t xml:space="preserve">Para el tercer trimestre de 2023. El proceso evidenció una capacitación relacionada con el Plan Estratégico de Seguridad Vial (PESV), enfocándose en el indicador de inspecciones para el año 2023. Dicha capacitación, realizada el 21 de septiembre de 2023, contó con la participación de 10 conductores. Se aprueba un avance del 25% en las actividades propuestas. Se evidenció presentación de capacitacion y lista de asistencia.  </t>
  </si>
  <si>
    <t>La acción avanzó con el desarrollo de una mesa de trabajo con ARL Positiva y el corredor Gallagher, en la cual se estableció como compromiso la actualización de la matriz IPEVAR. Dado lo anterior, se espera cerrar la acción durante el tercer trimestre del año.</t>
  </si>
  <si>
    <t xml:space="preserve">Para el tercer trimestre de 2023. Presenta acta del 5 de octubre del 2023 cuyo objetivo fue : Hacer seguimiento y actualización al Plan de Trabajo 2023 en ejecución de acuerdo con lo programado con la ARL Positiva, el corredor Gallagher, y el Ministerio de Educación Nacional. Así mismo uno de los temas tratados fue: Solicitud de acompañamiento en la actualización de Matriz Legal y Matriz IPEVAR. Este acompañamiento se realizar en el mes de noviembre. </t>
  </si>
  <si>
    <t>Durante el mes de septiembre se elaboró el diagnóstico de riesgos viales de conformidad con los resultados obtenidos en la encuesta aplicada a servidores y contratistas, para la proyección del Plan Estratégico de Seguridad Vial.</t>
  </si>
  <si>
    <t>Para el tercer trimestre de 2023.el proceso presenta Diagnóstico  que permitirá evaluar y analizar los aspectos relacionados con la seguridad vial en los actores como: peatón, conductor, motociclista y ciclista en el MEN. Igualmente, se anexa  análisis de resultados del diagnóstico  el cual servirá como insumo para la proyección del Plan Estratégico de Seguridad Vial.</t>
  </si>
  <si>
    <t xml:space="preserve">Para el tercer trimestre de 2023.el proceso no presenta  avance </t>
  </si>
  <si>
    <t xml:space="preserve">Para el tercer trimestre de 2023.El proceso no presenta  avance </t>
  </si>
  <si>
    <t xml:space="preserve">
Se realizaron las mesas de trabajo para a justar con lo relacionado a la autorización del plan de comisiones al exterior, se envía a la subdirección de Desarrollo Organizacional para su revision y validacion, adjunto acta firmada con los compromisos</t>
  </si>
  <si>
    <t>Para el tercer trimestre de 2023. se registró un acta de reunión fechada el 11 de septiembre de 2023. El propósito principal de esta reunión fue revisar el formato del plan de comisiones, Como resultado de este encuentro, se determinó la necesidad de ajustar el procedimiento. Por ello, el proceso  solicito el apoyo de la Subdirección de Desarrollo Organizacional para revisar, actualizar y publicar el procedimiento de gestión de comisiones de servicio.</t>
  </si>
  <si>
    <t>Se solicita mesa de ayuda a la Subdireccion de Desarrollo Organizacional # 2023 154 para dar inicio con la revisión y actualización del procedimiento de comisiones, se han realizado dos envios con los ajustes para que sean validodos por el profesional asignado</t>
  </si>
  <si>
    <t xml:space="preserve">Para el tercer trimestre de 2023. El proceso adjunto el procedimiento. “Procedimiento gestión de comisiones de servicio al interior / exterior  código: ad-pr-01 versión 10” .el proceso subraya un  ajuste al numeral “3.1.3 cancelación de comisiones de servicio: “Solicitar la cancelación de comisión de servicio”
“Ingresar al sistema de “Gestión y control de comisiones”, seleccionar la opción “Solicitud cancelación” y diligenciar el formulario, indicando el número de comisión a cancelar y la respectiva justificación. Dar clic en Enviar.”
Se recomienda que se aclare para el siguiente seguimiento exactamente los ítems que fueron ajustados y las diferencias entre las versiones. 
</t>
  </si>
  <si>
    <t>Se solicita mesa de ayuda a la subdireccion de Desarrollo organizacional para iniciar la revisión y ajustes a los riesgos de ambiental y comisiones, mesa de ayuda No. 2023-129</t>
  </si>
  <si>
    <t xml:space="preserve">Para el tercer trimestre de 2023. Se evidencio solicitud de mesa de ayuda SDO aceptada, solicitud No 2023-129 de fecha 4 de agosto de 2023. La cual tiene como fin iniciar la revisión y ajuste a los riesgos ambientales. </t>
  </si>
  <si>
    <t>Se realizaron dos mesas de trabajo con el fin de revisar los riesgos de ambiental y comisiones, analizando la redacción, los utilización de los verbos y la descripción de los controles, el riesgo de ambiental se trabajo el 15 de Agosto y el de comisiones el 29 agosto, los cambios ajustes se describen en el acta adjunta según mesas de trabajo realizadas con la subdirección de Desarrollo Organizacional.</t>
  </si>
  <si>
    <t>Para el tercer trimestre de 2023. Se evidencia formato de acta la cual tiene dos fechas de reuniones  15 de agosto y 29 de agosto de 2023 respectivamente y cuyo objetivo fue : Realizar mesas de trabajo para la actualización de dos (2) riesgos del proceso de Gestión Administrativa. 
En la primera sesión se revisó el riesgo AD-1 y el control relacionado con el cumplimiento de la normatividad ambiental. En conjunto se validó que el riesgo cumple con los elementos sugeridos por la “Guía para la Administración del riesgo y el diseño de controles” del Departamento Administrativo de la Función Pública, de manera que, se mantiene la redacción del riesgo actual.
En la segunda sesión se revisó el riesgo AD-1 y los tres (3) controles relacionados con comisiones.</t>
  </si>
  <si>
    <t>Se actualizó en el sistema integrado de gestión los ajustes al riesgo de comisiones, Riesgo Posibilidad de pérdida económica por daño a la integridad del comisionado debido al incumplimiento de las disposiciones y actividades establecidas en el procedimiento de Gestión de Comisiones. Control 1 Los profesionales del Grupo de Comisiones reportan el listado de los comisionados con un acto administrativo autorizado a través de correo electrónico a la Subdirección de Talento Humano de manera diaria para gestionar el cubrimiento ante la ARL. Control 2 Los profesionales del Grupo de Comisiones verifican que el acto administrativo de la comisión fue autorizado por el ordenador del gasto, a través del módulo de viáticos de SIIF Nación, las comisiones autorizadas se envían a la Subdirección de Gestión Financiera para expedir el respectivo registro presupuestal. Se deja como evidencia el listado de los radicados del SGDEA enviados durante el trimestre.</t>
  </si>
  <si>
    <t xml:space="preserve">Para el tercer trimestre de 2023. Se evidenció el ajuste al riesgo “Posibilidad de pérdida económica por daño a la integridad del comisionado debido al incumplimiento de las disposiciones y actividades establecidas en el procedimiento de Gestión de Comisiones. el cual cuenta con dos monitores con fecha 13 de octubre del 2023. </t>
  </si>
  <si>
    <t>Para el tercer trimestre de 2023,  la Oficina Asesora de Comunicaciones solicitó a Newtenberg, administrador de la plataforma donde se alojan los contenidos de la página web, la revisión y ejecución del buen uso del acordeón, la cual fue atendida operador a inicios del 2023.</t>
  </si>
  <si>
    <t>La Oficina Asesora de Comunicaciones solicitó a Newtenberg la revisión y ejecución del buen uso del acordeón, se evidencia correo con las actividades realizadas.</t>
  </si>
  <si>
    <t>Para el tercer trimestre de 2023, la Oficina Asesora de Comunicaciones solicitó al proveedor Newtenberg, administrador de la plataforma donde se alojan los contenidos de la página web, la revisión y ejecución del buen uso de los submenús.</t>
  </si>
  <si>
    <t>Para el tercer trimestre de 2023, la Oficina Asesora de Comunicaciones solicitó a Newtenberg la revisión y ejecución del buen uso de los submenús. Se evidencia correo con las actividades realizadas, así como el cumplimiento de la meta dentro del tiempo establecido.</t>
  </si>
  <si>
    <t>Para el tercer trimestre de 2023, la Oficina Asesora de Comunicaciones solicitó a Newtenberg la revisión y ejecución del buen uso de los submenús. Se evidencia documento con pantallazos de la pagina web del Ministerio de Educación Nacional y el uso de los Submenús, así como el cumplimiento de la meta dentro del tiempo establecido.</t>
  </si>
  <si>
    <t>Para el tercer trimestre de 2023, la Oficina Asesora de Comunicaciones, realizó verificaciones a la sección multimedia de la web, con el fin de reforzar entre los equipos de trabajo estrategias para proporcionar subtítulos a los vídeos publicados.</t>
  </si>
  <si>
    <t xml:space="preserve">Para el tercer trimestre de 2023, se evidenció las verificaciones a la sección multimedia de la web realizada por la Oficina Asesora de Comunicaciones, con el fin de reforzar entre los equipos de trabajo estrategias para proporcionar subtítulos a los vídeos publicados. </t>
  </si>
  <si>
    <t xml:space="preserve">La Oficina Asesora de Comunicaciones, solicitó a Newtenberg, administrador de la plataforma donde se alojan los contenidos de la página web, la revisión y ejecución del buen uso de la sistemática del html. </t>
  </si>
  <si>
    <t>Para el tercer trimestre de 2023, la Oficina Asesora de Comunicaciones, realizó verificaciones a la sección multimedia de la web, con el fin de reforzar entre los equipos de trabajo estrategias para proporcionar subtítulos a los vídeos publicados. Se evidencio Print de pantalla de la página, donde se observa el código fuente y  la sistemática del html. La meta se cumplió dentro del tiempo establecido por la dependencia.</t>
  </si>
  <si>
    <t xml:space="preserve">Para el tercer trimestre de 2023, la Oficina Asesora de Comunicaciones realizó ajustes a los íconos de las redes sociales incorporándole los nombres de cada red social. </t>
  </si>
  <si>
    <t>Para el tercer trimestre de 2023, realizó ajustes a los íconos de las redes sociales incorporándole los nombres de cada red social. Se evidencia esta acción en documento Plan accesibilidad y visitando el sitio web. La meta se cumplió dentro del tiempo establecido por la dependencia.</t>
  </si>
  <si>
    <t>Para el tercer trimestre de 2023, La Oficina Asesora de Comunicaciones,  solicitó al proveedor Newtenberg, administrador de la plataforma donde se alojan los contenidos de la página web, la revisión y ejecución de los submenús con el uso de la propiedad tab-index.</t>
  </si>
  <si>
    <t>Para el tercer trimestre de 2023, la Oficina Asesora de Comunicaciones,  solicitó al proveedor Newtenberg, la revisión y ejecución de los submenús con el uso de la propiedad tab-index. Se evidencia plan de accesibilidad donde se observa el cumplimiento de esta actividad.  La meta se cumplió dentro del tiempo establecido por la dependencia.</t>
  </si>
  <si>
    <t>Para el tercer trimestre de 2023, la Oficina Asesora de Comunicaciones realizó revisión y ajuste en los textos alternativos a los elementos identificados como botones ir arriba, botón reducir y ampliar, además de revisar el carrusel de la página web.</t>
  </si>
  <si>
    <t>Para el tercer trimestre de 2023, la Oficina Asesora de Comunicaciones realizó revisión y ajuste en los textos alternativos a los elementos identificados como botones ir arriba, botón reducir y ampliar, además de revisar el carrusel de la página web.Se evidenció actividad por medio del documento de plan de accesibilidad. La meta se cumplió dentro del tiempo establecido por la dependencia.</t>
  </si>
  <si>
    <t xml:space="preserve">Para el tercer trimestre de 2023, la Oficina Asesora de Comunicaciones reviso la solicitud realizada a Newtenberg, el administrador de la plataforma, en cuanto a: donde se alojan los contenidos de la página web, la revisión y ejecución del buen uso del acordeón. </t>
  </si>
  <si>
    <t>Para el tercer trimestre de 2023, la Oficina Asesora de Comunicaciones reviso la solicitud realizada a Newtenberg, para revisar y ejecutar uso del acordeón. Se evidencio documento plan de accesibilidad donde se observa la actividad descrita.  La meta se cumplió dentro del tiempo establecido por la dependencia.</t>
  </si>
  <si>
    <t>Para el tercer trimestre de 2023, la Oficina Asesora de Comunicaciones realizo ajuste, en cuanto a que cualquier componente recibe el foco, no se inicia ningún cambio en el contexto. En el caso del sitio web del Ministerio de Educación Nacional, los focos solo indican el destino al cual se puede dirigir el usuario; pero no se generan cambios en la interfaz.</t>
  </si>
  <si>
    <t>Para el tercer trimestre de 2023, la Oficina Asesora de Comunicaciones realizó verificación a los elementos que reciben foco para proporcionar una id única. Se evidencia Documento Plan accesibilidad donde se evidencia esta actividad. La meta se cumplió dentro del tiempo establecido por la dependencia.</t>
  </si>
  <si>
    <t>Para el tercer trimestre de 2023, la Oficina Asesora de Comunicaciones realizó textos alternativos para los botones ir arriba, botón reducir y ampliar, además de revisar el carrusel de la página web para proporcionar textos Alternativos cuando haya lugar.</t>
  </si>
  <si>
    <t>Para el tercer trimestre de 2023, no se evidencia reporte para el seguimiento en el SIG para este periodo.</t>
  </si>
  <si>
    <t>Para el tercer trimestre de 2023, se observó en el aplicativo SIG que la acción fue enviada para aprobación al lider del proceso el 29/08/2023, sin embargo, no se evidenció avance o cumplimiento de la actividad para este periodo. Se recomienda reformular la fecha de terminación de la meta ya que esta se encuentra vencida.</t>
  </si>
  <si>
    <t>Para el tercer trimestre de 2023, se observó en el aplicativo SIG que la acción fue enviada el 29/08/2023 al responsabe del FFIE , para generar el análisis y gestión de la acción de mejora. Sin embargo, no se evidenció el reporte para este periodo. Se recomienda iniciar las actividades para subsanar el hallazgo encontrado por la Contraloria General de la Republica.</t>
  </si>
  <si>
    <t xml:space="preserve">Para el tercer trimestre de 2023, se observó en el aplicativo SIG que la acción fue enviada el 29/08/2023 al responsabe del FFIE , para generar el análisis y gestión de la acción de mejora. El FFIE formuló la actividad en el aplicativo el 17/10/2023 y enviado a la SDO para su aprobación. Sin embargo, no se evidenció al momento del seguimiento que estas no han sido aprobadas. </t>
  </si>
  <si>
    <t>No registra  acciones en SIG</t>
  </si>
  <si>
    <t>Para el tercer trimestre de 2023, se observa que el proceso reportó la información general, sin embargo, no se visualiza el análisis de causas, ni acciones de mejoramiento, ni demás información relacionada con el plan de mejoramiento.</t>
  </si>
  <si>
    <t>Para el tercer trimestre de 2023, la dependencia no reporta soportes de avance, sin embargo, no se ha cumplido la fecha de finalización.</t>
  </si>
  <si>
    <t>Para el tercer trimestre de 2023, la dependencia no reporta avance, debido a que no ha iniciado la fecha de ejecución.</t>
  </si>
  <si>
    <t>El  proceso realizó una sesiones de trabajo con los voceros ambientales de la entidad realizada el 29 de septiembre de 2023</t>
  </si>
  <si>
    <t>Para el tercer trimestre de 2023, la dependencia reporta un avance de 100%, sin embargo, no se puede evidenciar la propuesta de la estrategia que permita aumentar la cobertura de funcionarios y contratistas frente a la toma de conciencia ambiental, teniendo en cuenta que no se presentó la propuesta, la acción se encuentra vencida, por lo que se recomienda reformular el plan.</t>
  </si>
  <si>
    <t xml:space="preserve">Para el tercer trimestre de 2023, la dependencia no reporta soportes de avance, sin embargo, no se ha cumplido la fecha de finalización. </t>
  </si>
  <si>
    <t>El proceso adelantó la mesa de trabajo Subdirecciones de Desarrollo Organizacional, Gestión Administrativa y Talento Humano el día 27 de septiembre, en la cual establecieron las acciones de mejora a implementar.</t>
  </si>
  <si>
    <t>Para el tercer trimestre de 2023, la dependencia reporta un avance del 100%, se evidencia el acta de reunión de fecha 27 de septiembre correspondiente a la mesa de trabajo Subdirecciones de Desarrollo Organizacional, Gestión Administrativa y Talento Humano, en donde establecen las acciones de mejora para mejorar la selección y competencias de los voceros ambientales y otros roles del SIG</t>
  </si>
  <si>
    <t>Para el tercer trimestre de 2023, no se evidenció avance de la actividad.
Se recomienda iniciar con la actividad planteada para lograr cumplir con la meta propuesta.</t>
  </si>
  <si>
    <t xml:space="preserve">Para el tercer trimestre de 2023, la dependencia no ha realizado la formulación del plan de mejoramiento. </t>
  </si>
  <si>
    <t>Para el tercer trimestre del 2023 la dependencia no reporta soportes de avance, sin embargo no se ha cumplido la fecha de finalización.</t>
  </si>
  <si>
    <t>Para el tercer trimestre del 2023 la dependencia no reporta soportes de avance, sin embargo no se ha cumplido la fecha de finalización.
NOTA: la acción se encuentra próxima a vencer (30/10/2023)</t>
  </si>
  <si>
    <t>Para el tercer trimestre del 2023 la dependencia no reporta avance sin embargo la fecha de finalización ya culminó. Se sugiere reformular el plan.</t>
  </si>
  <si>
    <t>Para el tercer trimestre del 2023 la dependencia no reporta avance, sin embargo, la fecha de finalización ya culminó. se sugiere reformular el Plan.
NOTA: esta acción se rechazó en el cuarto trimestre del 2022.</t>
  </si>
  <si>
    <t>El modulo de precedente administrativo dentro del aplicativo Convalida Bizagi, se encuentra en operación activa desde el día primero de febrero de 2023, tal cual se puede evidenciar en el acta de entrega para el control de cambios de la misma fecha que se anexa, así como el reporte de casos tramitados en el sistema por ese criterio, conforme lo establecido en la resolución 10687 de 2019.</t>
  </si>
  <si>
    <t>Para el tercer trimestre del 2023 la dependencia reporta 48 casos tramitados en el sistema Convalida Bizagi de junio a septiembre.</t>
  </si>
  <si>
    <t>Se realizó la actualización del procedimiento de investigaciones a Instituciones de Educación Superior actualizado en el Sistema Integrado de Gestión, el cual se encuentra cargado en el sistema integrado de gestión SIG para consulta de los servidores del MEN</t>
  </si>
  <si>
    <t>Para el tercer trimestre del 2023 la dependencia presenta la actualización del procedimiento de investigaciones a Instituciones de Educación Superior IP-PR-14 V.05 publicado en el SIG.</t>
  </si>
  <si>
    <t>Se realizó la actualización del procedimiento de investigaciones a Instituciones de Educación Superior el cual se encuentra cargado en el Sistema Integrado de Gestión para consulta de los servidores.</t>
  </si>
  <si>
    <t>Con el equipo de trabajo de la Política de Gratuidad de la Subdirección de Apoyo a la Gestión de las IES se han realizado mesas de trabajo en las cuales se revisó y ajustó el reglamento operativo a implementar 2023. El documento se encuentra con el ajuste completo dando cumplimiento al producto esperado.</t>
  </si>
  <si>
    <t xml:space="preserve">Para el tercer trimestre del 2023 la dependencia reporta la finalización con los ajustes propuestos para el Reglamento Operativode la Política de Gratuidad 2023. </t>
  </si>
  <si>
    <t>Se gestionó junto con la SDO la actualización del procedimiento IP-PR-02 quedando publicada en el mes de mayo la versión 07 en el SIG. Se han venido realizando reuniones de socialización con los equipos de trabajo que integran el Viceministerio de Educación Preescolar, Básica y Media, para divulgar entre los profesionales la importancia de la publicación de evidencias y las herramientas que se están implementando para este propósito, lo que nos permite alcanzar el cumplimiento del 100%.</t>
  </si>
  <si>
    <t>Para el tercer trimestre del 2023 la dependencia presenta la actualización del procedimiento de Asistencia Técnica IP-PR-02 V.7 publicada en el SIG.
Adicional anexan listas de asistencia de las reuniones de socialización del procedimiento de Asistencia Técnica.</t>
  </si>
  <si>
    <t>Para el tercer trimestre del 2023 el plan de mejoramiento se encuentra sin formular.</t>
  </si>
  <si>
    <t>Se observa el informe de seguimiento de proyectos de inversión al mes de julio de 2023 correspondiente al Acuerdo mesa de dialogo de 2018 del Viceministerio de Educación Superior. Se adjuntan los siguientes soportes: -Informe de Seguimiento Proyectos de Inversión PFC 2019-2022_VF (1).docx_2023-08-14 -Informe de Seguimiento Proyectos de Inversión PFC 2019-2022_VF (1).pdf_2023-08-14</t>
  </si>
  <si>
    <t>Se observa el informe de seguimeinto de proyectos de invversión al mes de julio de 2023 correspondiente al Acuerdo  mesa de dialogo de 2018 del Viceministerio de Educación Superior.
Se adjuntan los siguientes soportes:
-Informe de Seguimiento Proyectos de Inversión PFC 2019-2022_VF (1).docx_2023-08-14
-Informe de Seguimiento Proyectos de Inversión PFC 2019-2022_VF (1).pdf_2023-08-14</t>
  </si>
  <si>
    <t>En cumplimiento al plan de mejoramiento suscrito y con base en la Auditoría de Cumplimiento Intersectorial realizada a la DIAN y al MEN para la vigencia 2022 por parte de la Contraloría General de la República, se puso en evidencia la necesidad de modificar el procedimiento para la administración del Fondo Nacional de Universidades Estatales de Colombia, lo que implicó suprimir del procedimiento GF-PR-01 las actividades relacionadas con la Ley 1697 de 2013 y crear un nuevo procedimiento en el SIG (publicado con el código GF-PR-12 V1) el cual describe todas las actividades a ejecutar para la administración del citado Fondo e incluye ajustes relacionados con la solicitud de información y la identificación de los traslados realizados por los agentes de retención (depuración de partidas pendientes por identificar). Cabe resaltar que para el procedimiento GF-PR-01 se está adelantando la actualización al verse impactado con la creación del nuevo procedimiento.</t>
  </si>
  <si>
    <t>Se adjunta el procedimiento "ADMINISTRACIÓN DEL
FONDO NACIONAL DE LAS UNIVERSIDADES
ESTATALES DE COLOMBIA" código GF-PR-12 V1.pdf_2023-07-28; donde indica donde se incluye el paso SOLICITAR REGISTROS DE PAGO NO IDENTIFICADOS así como CRUZAR INFORMACIÓN. Se da una efectividad del 100%.</t>
  </si>
  <si>
    <t>Con el fin de dar cumplimiento a la acción propuesta, de manera preliminar, en el Plan Anual de SG-SST, se incluyeron las actividades de sensibilización por módulos con relación al PESV, las cuales incluyen: Conducción defensiva, manejo del estrés, ecoconducción, entre otras. Se espera, para el mes de diciembre, presentar el 100% de las actividades realizadas de conformidad con la gestión de la oportunidad.</t>
  </si>
  <si>
    <t>Para el tercer trimestre, se entrega programación de las cpapacitaciones para el segundo semestre de acuerdo al siguente soporte adjunto. Plan de Trabajo Anual - SG-SST.xlsx_2023-10-17</t>
  </si>
  <si>
    <t>Con corte a septiembre de 2023, no se presenta seguimiento por parte de la dependencia, debido a que se encuentra pendiente de aprobaciónn por parte del responsable del proceso.</t>
  </si>
  <si>
    <t>Para el tercer trimestre, no se observa avance por parte del área, sin embargo; se encuentra dentro del tiempo establecido.</t>
  </si>
  <si>
    <t>El 29 de mayo de 2023 se realizó la mesa de trabajo el proveedor para analizar la viabilidad técnica de implementación de los cambios requeridos, en el marco del cálculo de la zona residual. Se adjunta como evidencia el acta de reunión con las conclusiones de análisis.</t>
  </si>
  <si>
    <t>Para el tercer trimestre, se observa acta de reunión del 29 de mayo con el objetivo "Realizar una mesa de trabajo el proveedor para analizar la viabilidad técnica de implementación de los cambios requeridos, en el marco del cálculo de la zona residual" 
Se adjunta:  PM-FT-01_V5.doc_2023-10-01</t>
  </si>
  <si>
    <t>Se realiza las pruebas al RFC asociado al cálculo de la probabilidad en los riesgos y se le informa al proveedor que encuentra aprobado, ya el sistema realiza la validación correctamente. Se adjunta acta y correo electrónico.</t>
  </si>
  <si>
    <t>Se observa acta del 7 de junio con el objetivo: Verificar los resultados del RFC de conformidad con la mesa de trabajo realizada con el proveedor. Adicionalmente, correo eectronico con la trazabilidad del RFC para mejoramiento del SIG.
PM-FT-01_V5.doc_2023-10-01
RFC Riesgos SIG.pdf_2023-10-01</t>
  </si>
  <si>
    <t>Con corte a septiembre de 2023, No se presenta seguimiento por parte de la dependencia, teniendo en cuenta que aun se encuentra dentro del tiempo establecido.</t>
  </si>
  <si>
    <t>En septiembre de 2023 se generaron cuatro (4) alertas sobre el estado de las PQRSD bajo responsabilidad de la Oficina Asesora de Planeación y Finanzas. Estas alertas incluyeron la matriz de seguimiento ¿Reporte semáforo¿ con el detalle, responsables y estado de las PQRSD y fueron enviadas a través de correos electrónicos semanales dirigidos a la jefe de la Oficina y a los profesionales con PQRSD asignadas. Adicional, se destaca gestión adelantada con los coordinadores (as) de la Oficina para recordares la atención a las PQRSD de sus grupos de trabajo. En este reporte, la acción alcanzó un 25% de avance y se carga como evidencia las capturas de pantalla de los cuatro (4) correos enviados con la matriz de seguimiento.</t>
  </si>
  <si>
    <t>Con corte a septiembre, se observa presentación donde se relacionan las actividades de la acción "Generar alerta semanal sobre el estado de las PQRS con el fin de mejorar tiempos de respuesta.", correspondiente a correos, matriz de seguimiento entre otros.
Se observa archivo
PM_1731_Correos_electrónicos_estado_PQRSD_sept_2023.pdf_2023-10-13</t>
  </si>
  <si>
    <t>En septiembre de 2023 se generaron cuatro (4) alertas semanales con las PQRSD próximas a vencer bajo responsabilidad de la Oficina Asesora de Planeación y Finanzas. Estas alertas incluyeron la matriz de seguimiento ¿Reporte amarillos¿ con el detalle, responsables y días restantes para el vencimiento de las PQRSD y fueron enviadas a través de correos electrónicos semanales dirigidos a la jefe de la Oficina y a los profesionales con PQRSD asignadas próximas a vencer. Así mismo, se destaca gestión adelantada con los coordinadores (as) de la Oficina para recordares la atención a las PQRSD próximas a vencer y bajo responsabilidad de sus grupos de trabajo. En este reporte, la acción alcanzó un 25% de avance y se carga como evidencia las capturas de pantalla de los cuatro (4) correos enviados con la matriz de seguimiento de las PQRSD próximas a vencer.</t>
  </si>
  <si>
    <t>En el marco del plan de trabajo establecido (presentar los resultados y acompañar la documentación de las acciones de mejora) y de teniendo en cuenta la instancia definida para tal fin, el 17 de agosto de 2023, se presentaron a todos los directivos el análisis de los resultados de las encuestas de satisfacción 2022, sin embargo, los resultados evidencia un un crecimiento de 4 puntos porcentuales en la satisfacción que se explica en los siguientes puntos: 1. Incremento de la satisfacción de las Secretarías de Educación en 3 puntos. 2. Incremento de la satisfacción de las Entidades Adscritas y Vinculadas en 8 puntos. 3. Incremento de la satisfacción de las Entidades Adscritas y Vinculadas en 4 puntos. Teniendo en cuenta el resultado, se concluyó no documentar acciones adicionales. aunque se aclara que debido a la automatización de la medición de la percepción, se genera como necesidad realizar monitoreo y seguimiento a la ejecución de las encuestas de satisfacción a partir de la automatización al proceso realizada para la vigencia 2023 y presentar el seguimiento al Comité Institucional de Gestión Desempeño. Se adjunta como evidencia la presentación, la lista de asistencia y el acta de reunión.</t>
  </si>
  <si>
    <t xml:space="preserve">Para el tercer trimestre de 2023, se observa el acta de del comité 17 de agosto de 2023, donde se presento el análisis de los resultados de las encuestas de satisfacción 2022 y se observa la satisfacción de los grupos de valor. Se recomienda continuar con las estrategias de acompañamiento a los grupos de valor. </t>
  </si>
  <si>
    <t>Para el tercer trimestre de 2023, la dependencia presento avance del 19%, sin embargo, no se aprobó dado que la evidencia genero error al abrirlo y se solicito validar el porcentaje de avance dado que el producto son informes de avance del diseño e implementación y solamente esta el requerimiento de alto nivel. Se encuentra dentro de los tiempos programados, se recomienda realizar las actividades correspondientes para el cumplimiento de las fechas establecidas.</t>
  </si>
  <si>
    <t>Para el tercer trimestre de 2023, se observa el acta donde el líder de infraestructura y seguridad verifican la traza documental y se encuentran en el onedrive. Se encuentra dentro de los tiempos programados, se recomienda realizar las actividades correspondientes para el cumplimiento de las fechas establecidas.</t>
  </si>
  <si>
    <t>El equipo de la OTSI, ha venido realizando Actividades Assesment CA Service Management, se adjuntan soportes con las de 140 horas, dentro de ellas parametrización y configuración. se adjuntan documentos en excel. Se ajusta porcentaje, falta el seguimiento al plan adjunto.</t>
  </si>
  <si>
    <t>Para el tercer trimestre de 2023, se observa el plan de trabajo para la plataforma CMD. Se encuentra dentro de los tiempos programados, se recomienda realizar las actividades correspondientes para el cumplimiento de las fechas establecidas.</t>
  </si>
  <si>
    <t>Se realizaron capacitaciones a los analistas y demás personal de la OTSI, en los diferentes temas de seguridad, sin embargo los videos y demás archivos son muy pesados, se adjunta el Link de consulta para la OCI. https://mineducaciongovco-my.sharepoint.com/personal/lugonzalez_mineducacion_gov_co/_layouts/15/onedrive.aspx?id=%2Fpersonal%2Flugonzalez%5Fmineducacion%5Fgov%5Fco%2FDocuments%2FINDICADORES%20CALIDAD%2FEvidendencias%20%20Planes%20de%20mejora%2FPlan%201508&amp;fromShare=true&amp;ga=1</t>
  </si>
  <si>
    <t>Para el tercer trimestre de 2023, Se devuelve el avance dado que no es posible acceder al link suministrado, se observan las temáticas, sin embargo, no es posible validar sin listados de asistencia que hayan capacitado a todos las personas relacionadas en el hallazgo. Se encuentra dentro de los tiempos programados, se recomienda realizar las actividades correspondientes para el cumplimiento de las fechas establecidas.</t>
  </si>
  <si>
    <t>El equipo de Seguridad de la información, adjuntan a la presente el plan de trabajo de seguridad de la información, en el cual se desarrollas los análisis de vulnerabilidades. https://mineducaciongovco-my.sharepoint.com/personal/lugonzalez_mineducacion_gov_co/_layouts/15/onedrive.aspx?id=%2Fpersonal%2Flugonzalez%5Fmineducacion%5Fgov%5Fco%2FDocuments%2FINDICADORES%20CALIDAD%2FEvidendencias%20%20Planes%20de%20mejora%2FPlan%201509&amp;fromShare=true&amp;ga=1</t>
  </si>
  <si>
    <t>Para el tercer trimestre de 2023, se observa el plan de trabajo para vulnerabilidades, pruebas de penetración y Ethical Hacking. Se cumplio con la actividad en los tiempos programados.</t>
  </si>
  <si>
    <t>El seguimiento es en proyect, y no permite adjuntar documento, se adjunta dirección para consulta y word, de la prueba de subir el archivo de seguimiento. Se adjunta el seguimiento correspondiente. https://mineducaciongovco-my.sharepoint.com/personal/lugonzalez_mineducacion_gov_co/_layouts/15/onedrive.aspx?id=%2Fpersonal%2Flugonzalez%5Fmineducacion%5Fgov%5Fco%2FDocuments%2FINDICADORES%20CALIDAD%2FEvidendencias%20%20Planes%20de%20mejora%2FPlan%201509&amp;fromShare=true&amp;ga=1</t>
  </si>
  <si>
    <t>Para el tercer trimestre de 2023, se realizo la devolución del avance dado que en la verificación de la evidencia, no se tiene acceso al link suministrado, así mismo, el Project no es el producto indicado en la acción,  el acta suministrada solo hace seguimiento de septiembre y no del trimestre como se indica en la acción. Se encuentra dentro de los tiempos programados, se recomienda realizar las actividades correspondientes para el cumplimiento de las fechas establecidas.</t>
  </si>
  <si>
    <t>Durante el tercer trimestre de 2023, los profesionales del grupo de Gestión de Contenidos y Portal Colombia Aprende, en trabajo conjunto con la Oficina de Tecnología y Sistemas de Información (OTSI), avanzaron con las estimaciones de costos y tiempos de desarrollo para los requerimientos funcionales revisados. A partir de dicho ejercicio técnico, la OTSI solicitó la formalización de la solicitud, con el envío de formatos de alto nivel debidamente firmados y actualizados en la última versión controlada en el SIG y que para esta acción se encuentra referenciado con el numeral 6.1.7 RQF-&lt;7&gt; Secuencia significativa. Así mismo, la Oficina de Innovación Educativa (OIE) solicitó ampliar el plazo de cumplimiento para las acciones propuestas en el plan de mejoramiento hasta 31/12/2024, teniendo en cuenta que la OTSI no logró contratar fábrica de Software para la presente vigencia.</t>
  </si>
  <si>
    <t>Para el tercer trimestre de 2023, se observa el requerimientos funcional de alto nivel correspondiente al Portal Colombia Aprende el cual esta pendiente la aprobación de la jefe de la Oficina de Innovación. Se encuentra dentro de los tiempos programados, se recomienda realizar las actividades correspondientes para el cumplimiento de las fechas establecidas.</t>
  </si>
  <si>
    <t>Esta pendiente por parte de la dependencia realizar las correcciones al plan.</t>
  </si>
  <si>
    <t>Para el tercer trimestre de 2023, esta pendiente por parte de la dependencia realizar las correcciones al plan. Se recomienda realizar los ajustes para aprobación de las acciones e inicio de actividades.</t>
  </si>
  <si>
    <t>Se realizo esta actividad desde que se había planteado la acción en el mes de julio , solo que hasta ahora se aprobó.</t>
  </si>
  <si>
    <t>Para el tercer trimestre de 2023, se devolvio el avance dado que se adjunto listado de asistencia a la capacitación, sin embargo, el producto relaciona  la -Solicitud de Capacitación a la Unidad de Atención al Ciudadano- por lo que se solicito a la dependencia adjuntarla para el cumplimiento de la acción. Se encuentra dentro de los tiempos programados, se recomienda realizar las actividades correspondientes para el cumplimiento de las fechas establecidas.</t>
  </si>
  <si>
    <t>- Se adjuntan reportes de los seguimiento de los meses de junio, julio y agosto
- Se adjunta evidencias de los reportes de seguimiento septiembre</t>
  </si>
  <si>
    <t>Para el tercer trimestre de 2023, se observa los correos enviados respecto al estado de los comunicados asignados de los meses de junio, julio, agosto y septiembre. Se encuentra dentro de los tiempos programados, se recomienda realizar las actividades correspondientes para el cumplimiento de las fechas establecidas.</t>
  </si>
  <si>
    <t>Nota, esta plan se creo en el mes de junio y se adjunta comunicación, memorando para todos los funcionarios y contratistas de la Oficina de Tecnología., Adjunto varios correos.</t>
  </si>
  <si>
    <t>Para el tercer trimestre de 2023, se observa los correos enviados solicitando que se revisen los comunicados que se encuentran en las bandejas del Sistema Documental con el fin de adelantar gestión de manera oportuna, respondiendo a los términos establecidos y, a la obligación como servidores públicos.</t>
  </si>
  <si>
    <t>Para el tercer trimestre de 2023, se observa las presentaciones sobre los Mecanismos Manual de Supervisión e Interventoría y CPC Seguimiento y control de los proyectos y listados de asistencia realizadas los días 5 y 26 de septiembre. Cumpliendo con la actividad en los tiempos establecidos.</t>
  </si>
  <si>
    <t>Para el tercer trimestre de 2023, se observó el ajuste del Formato FO-SP-00-07 ACTA PARCIAL Y FINAL DE OBRA MEJORAMIENTO con la versión 2 del 15 de septiembre de 2023. Cumpliendo con la actividad en los tiempos establecidos.</t>
  </si>
  <si>
    <t>Para el tercer trimestre de 2023, se devolvió el avance dado que el soporte de la socialización corresponde a la publicación del formato en el mes de septiembre en la página web, sin embargo, este no garantiza que todas las interventorías conozcan el formato FO-SP-00-07 y lo usen de forma adecuada. Se encuentra dentro de los tiempos programados, se recomienda realizar las actividades correspondientes para el cumplimiento de las fechas establecidas.</t>
  </si>
  <si>
    <t>Para el tercer trimestre de 2023, se observa correo donde se indica que se creo el incidente IN778426 del 17 de julio de 2023 donde indican el error del envío programado de los reportes de licenciamiento, el cual se cerro el 14/09/2023. Adicionalmente, en el correo se visualiza las actividades para configurar el Configurar Service Desk Mannager. Cumpliendo con la actividad en los tiempos establecido.</t>
  </si>
  <si>
    <t>Para el tercer trimestre de 2023, se observa los correos con la trazabilidad correspondiente para el proceso contractual con el anexo técnico de antivirus. Así mismo, el enlace de la publicación de estudio de mercado en el SECOP. Cumpliendo con la actividad en los tiempos establecidos.</t>
  </si>
  <si>
    <t>Se adjunta la evidencia del reporte parametrizado que genera la Herramienta Service Desk, así como el correo automático a la coordinadora. sin embargo se hará seguimiento trimestral. ( cabe anotar que el proceso esta en adjudicación, las que están en rojo son de la oficina de planeación y se les informo vía correo.</t>
  </si>
  <si>
    <t>Se adjunta el reporte de mejoras en la herramienta Service Desk Mannager,y actualmente es la herramienta que lleva el control de las solicitudes de software.</t>
  </si>
  <si>
    <t>Se adjunta el plan de trabajo establecido para la entrega de los equipos de computo en el MEN.</t>
  </si>
  <si>
    <t>2023-AEO-01</t>
  </si>
  <si>
    <t>Se adjunta el total de actas efectuadas como seguimiento, esta meta finaliza con este envió toda vez que ya se hizo la entrega total de los equipos. como se evidencia en la corrección enviada. Existe otro archivo pero el sistema no permitió mas carga por que son muy pesados los archivos.</t>
  </si>
  <si>
    <t>Desde la Oficina de Tecnología, se dio respuesta negativa al contratista toda vez que ha incumplido las obligaciones del contrato No. CO1.PCCNTR.4356332 de 2022 y en concordancia con lo establecido en el Anexo Técnico OPERACIÓN GLOBAL SERVICIOS TIC específicamente en el numeral 5.9.2 Informes ¿ literal b) Plan de gestión de disponibilidad, desempeño y uso de recursos, la supervisión del contrato informa que, una vez culminada la revisión el resultado es NO APROBADO. (Se adjunta comunicación)</t>
  </si>
  <si>
    <t>Desde la Oficina de Tecnología y su equipo, se hizo revisión al plan de Disponibilidad, el cual se adjunta nuevamente con observaciones al proveedor e indicando se cumpla con lo solicitado contractualmente, aunque se adjunta el plan no se da por cerrado aun.</t>
  </si>
  <si>
    <t>Para el tercer trimestre de 2023, se observo el plan de trabajo de mesa de servicios Contrato Número CO1.PCCNTR.4356332 de 2022 donde en el numeral 5.3 PLAN DE ENTREGA DE EQUIPOS NUEVOS donde se estableció el cronograma para la entrega. Cumpliendo con la actividad en los tiempos establecidos.</t>
  </si>
  <si>
    <t>Para el tercer trimestre de 2023, se observo el seguimiento realizado a la mesa de servicios donde se indica el avance de entrega de los equipos.</t>
  </si>
  <si>
    <t>Para el tercer trimestre de 2023,, no se registra avance para la acción de mejora. Se recomienda establecer las acciones pertinentes para el cumplimiento de la meta en la fecha indicada.</t>
  </si>
  <si>
    <t>Para el tercer trimestre de 2023,, se observa el plan de disponibilidad en el formato ST-FT-26 V1, sin embargo, se encuentra en borrador.  Se encuentra dentro de los tiempos programados, se recomienda realizar las actividades correspondientes para el cumplimiento de las fechas establecidas.</t>
  </si>
  <si>
    <t>Para el tercer trimestre de 2023, se devolvio el avance dado que la evidencia es un documento de "no aprobación" el cual no es el producto esperado. Se encuentra dentro de los tiempos programados, se recomienda realizar las actividades correspondientes para el cumplimiento de las fechas establecidas.</t>
  </si>
  <si>
    <t>Se adjunta matriz de trazabilidad, de cambios en los procedimientos de la OTSI.</t>
  </si>
  <si>
    <t>Para el tercer trimestre de 2023, No presenta avance en la acción. Se encuentra dentro de los tiempos programados, se recomienda realizar las actividades correspondientes para el cumplimiento de las meta.</t>
  </si>
  <si>
    <t>Para el tercer trimestre de 2023, se observa la matriz de cambios en los procedimientos de la OTSI.</t>
  </si>
  <si>
    <t>Para el tercer trimestre de 2023, no presenta avance en la acción. Se encuentra dentro de los tiempos programados, se recomienda realizar las actividades correspondientes para el cumplimiento de las meta.</t>
  </si>
  <si>
    <t>Se adjunta plan de actualización tecnológica,</t>
  </si>
  <si>
    <t>El equipo de OTSI, ha realizado actividades frecuentes con el fin de exponer estrategias para la disposición y mejora establecidas en el plan de tecnología, se adjunta información permitida y link para mayor información que no se permite por capacidad. https://mineducaciongovco-my.sharepoint.com/personal/lugonzalez_mineducacion_gov_co/_layouts/15/onedrive.aspx?fromShare=true&amp;ga=1&amp;id=%2Fpersonal%2Flugonzalez%5Fmineducacion%5Fgov%5Fco%2FDocuments%2FINDICADORES%20CALIDAD%2FEvidendencias%20%20Planes%20de%20mejora%2FPlan%201722.</t>
  </si>
  <si>
    <t>Para el tercer trimestre de 2023, se observa el plan de actualización tecnológica.</t>
  </si>
  <si>
    <t>Para el tercer trimestre de 2023,  se devuelve el avance dado que las evidencias corresponden a la actualización tecnológica pero no están enfocadas a - Generar estrategias para la disposición de infraestructura requerida para el desarrollo de las actividades definidas en el plan de tecnología.-</t>
  </si>
  <si>
    <t>Se realizó, el proceso interno para la configuración de la Herramienta CA Service Desk, quedando parametrizada en el control automático de generar alarmas trimestrales, informando el pronto vencimiento de las diferentes licencias del MEN.</t>
  </si>
  <si>
    <t>Se adjunta correo con la evidencia de solicitud de proceso contractual de las licencias.</t>
  </si>
  <si>
    <t>Se adjunta correo con la evidencia de envío a los lideres de competencia de otras licencias, esta se presento luego del reporte de alarma de la herramienta Service Desk</t>
  </si>
  <si>
    <t xml:space="preserve">Para el tercer trimestre de 2023, se observa correo enviado a la oficina de planeación solicitando el soporte de las herramientas SPSS y ARCGIS. </t>
  </si>
  <si>
    <t>Para el tercer trimestre de 2023, se observa la trazabilidad de los correos solicitando el tramite para las licencias de antivirus.</t>
  </si>
  <si>
    <t>Para el tercer trimestre de 2023, se observa el reporte de mejoras en la herramienta Service Desk Mannager.</t>
  </si>
  <si>
    <t>Para el tercer trimestre de 2023, se observa el reporte parametrizado que genera la Herramienta Service Desk y las licencias que se encuentran vencidas.</t>
  </si>
  <si>
    <t>Para el tercer trimestre de 2023, el plan de mejoramiento se encuentra pendiente de aprobaciónn por parte del responsable del proceso.</t>
  </si>
  <si>
    <t>Fecha Fin inicial: 11/09/2023
Reformulada 30-08-2023 (15/10/2023)
Reformulada 06-10-2023 (30/12/2023)</t>
  </si>
  <si>
    <t>Fecha Fin inicial: 15/08/2023
Reformulada 26-07-2022 (29/09/2023)
Reformulada 11-10-2023 (30/11/2023)</t>
  </si>
  <si>
    <t>Fecha Fin inicial: 24/07/2023
Reformulada 17-08-2023 (30/10/2023)</t>
  </si>
  <si>
    <t>Para el tercer trimestre de 2023 Se apruebo el cambio de fecha a la acción de mejora y se tendrá en cuenta para el seguimientos en el III trimestre. Esta es la primera reformulación, se recomienda tener en cuenta lo señalado en el procedimiento PM-PR-02 V7 actividad 8 ?REALIZAR AJUSTES A LOS PLANES DE MEJORAMIENTO?: (?) Se admitirán máximo dos solicitudes de ajuste a las acciones inicialmente formuladas (?). igualmente se recuerda que esta solicitud deberá realizarse por lo menos con 10 días calendario antes del vencimiento de la(s) acción(es).</t>
  </si>
  <si>
    <t>Para el tercer trimestre de 2023. El proceso presenta el formato AD-FT-40 Inspección preoperacional vehículos el cual puede ser consultado en el SIG.</t>
  </si>
  <si>
    <t>De acuerdo con la mesa de ayuda No. 0138 solicitada a la SDO, se actualiza y se publica el formato AD-FT-40 Inspección preoperacional vehículos el cual puede ser consultado en el SIG. Dado que actualmente las motocicletas no están circulando, en el momento en que se reactive su circulación se hará la respectiva socialización con el personal encargado, para su diligenciamiento.</t>
  </si>
  <si>
    <t>Para el tercer trimestre de 2023. El proceso presenta el anexo de mantenimiento preventivo parque automotor actualizado el cual se encuentra publicado en el SIG para su consulta</t>
  </si>
  <si>
    <t>De acuerdo con la mesa de ayuda 2023-0111 solicitada a la SDO el Anexo Mantenimiento preventivo parque automotor se actualizó y se encuentra publicado en el SIG para su consulta</t>
  </si>
  <si>
    <t>Fecha Fin inicial: 15/08/2023
Reformulada 27-07-2022 (29/09/2023)
Reformulada 11-10-2023 (30/11/2023)</t>
  </si>
  <si>
    <t>Para el tercer trimestre de 2023 Se aprobó el cambio de fecha a la acción de mejora y se tendrá en cuenta para el seguimientos en el IV trimestre. se recomienda tener en cuenta lo señalado en el procedimiento PM-PR-02 V7 actividad 8 ?REALIZAR AJUSTES A LOS PLANES DE MEJORAMIENTO?: (?) Se admitirán máximo dos solicitudes de ajuste a las acciones inicialmente formuladas (?). igualmente se recuerda que esta solicitud deberá realizarse por lo menos con 10 días calendario antes del vencimiento de la(s) acción(es).</t>
  </si>
  <si>
    <t>Para el tercer trimestre de 2023.el proceso no se evidencia avance para este periodo</t>
  </si>
  <si>
    <t>Para el tercer trimestre de 2023, el plan de mejoramiento se encuentra pendiente de ajustar por parte de la dependencia.</t>
  </si>
  <si>
    <t>Para el tercer trimestre de 2023, el plan de mejoramiento se encuentra pendiente de formular por parte de la dependencia.</t>
  </si>
  <si>
    <t>Para el tercer trimestre de 2023, no se evidenció avance de la actividad. Se recomienda iniciar con la actividad planteada para lograr cumplir con la meta propuesta.</t>
  </si>
  <si>
    <t>Para el tercer trimestre de 2023, el plan se encuentra pendiente de aprobación por parte del responsable del proceso.</t>
  </si>
  <si>
    <t>Para el tercer trimestre del 2023, esta pendiente por la dependencia realizar los ajustes a la acción dado que no fue aprobado la reformulación.</t>
  </si>
  <si>
    <t>Para el tercer trimestre del 2023, no se ha realizado la formulación del Plan.</t>
  </si>
  <si>
    <t>29-02-2023</t>
  </si>
  <si>
    <t>- El 22 de junio de 2023 se llevó a cabo una (1) capacitación sobre los Mecanismos Manual de Supervisión e Interventoría y Condiciones de Participación Contractual CPC Seguimiento y control de los proyectos. Se anexa presentación de la capacitación y lista de asistencia.
-  El 5 de septiembre de 2023 se llevó a cabo la segunda capacitación sobre los mecanismos previstos en el Manual de Supervisión e Interventoría y en las Condiciones de Participación Contractual de los proyectos de mejoramiento - seguimiento y control de los proyectos. Se anexa presentación y lista de asistencia.</t>
  </si>
  <si>
    <t>-Para el tercer trimestre de 2023 , se evidencia acta del 3 de agosto de  2023 sobre la “Planificación proceso de contratación que impacta en el Programa Todos a Aprender -PTA”. Sin embargo en el segundo archivo  se refleja el error  404 - File or directory not found.
The resource you are looking for might have been removed, had its name changed, or is temporarily unavailable y no se puede verificar la información
- Se evidencia acta del 21/09/2023 cuyo objeto es Revisar la ejecución de los recursos asignados al Programa Todos a Aprender para la vigencia 2023 y dar cumplimiento al Plan de Mejoramiento PROMISE N°1693, sobre el hallazgo #2 ??Planificación proceso de contratación que impacta en el Programa Todos a Aprender - PTA?, se realizó reunión de seguimiento al plan de compras, metas y necesidades del PTA, en conjunto con el Viceministerio de EPBM?</t>
  </si>
  <si>
    <t>Para el tercer trimestre de 2023, se evidenció una inconsistencia en los soportes presentados por el proceso. Específicamente, se halló un acta con fecha 06/04/2023, la cual no coincide con el periodo estipulado para la acción, que va del 01-05-2023 al 13-10-2023. Además, dicha acta carece de la información completa de los asistentes, omitiendo nombres y apellidos.
El objetivo consignado en el acta es mostrar los avances con indicadores del PAI. Sin embargo, estos indicadores difieren de aquellos señalados por ICONTEC (Ente certificador encargado de validar el cumplimiento de las normas ISO 9001:2015 e ISO 14001:2015). 
La oportunidad de mejora identificada por ICONTEC es: "Optimizar el análisis de los indicadores medidos en el proceso de gestión humana, con el objetivo de reforzar acciones y decisiones alineadas con la meta y los resultados obtenidos en la gestión del talento humano."
Dadas estas observaciones, el soporte presentado NO se aceptado. Se solicita al proceso que, para el próximo seguimiento, aporte evidencias que respalden las acciones propuestas.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</si>
</sst>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2]\ * #,##0.00_ ;_ [$€-2]\ * \-#,##0.00_ ;_ [$€-2]\ * &quot;-&quot;??_ "/>
    <numFmt numFmtId="165" formatCode="yyyy/mm/dd"/>
    <numFmt numFmtId="166" formatCode="_ * #,##0.00_ ;_ * \-#,##0.00_ ;_ * &quot;-&quot;??_ ;_ @_ "/>
    <numFmt numFmtId="167" formatCode="d/m/yyyy"/>
  </numFmts>
  <fonts count="21" x14ac:knownFonts="1">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sz val="11"/>
      <color rgb="FF000000"/>
      <name val="Calibri"/>
      <family val="2"/>
      <scheme val="minor"/>
    </font>
    <font>
      <b/>
      <sz val="12"/>
      <color indexed="9"/>
      <name val="Arial Narrow"/>
      <family val="2"/>
    </font>
    <font>
      <b/>
      <sz val="12"/>
      <color indexed="10"/>
      <name val="Arial Narrow"/>
      <family val="2"/>
    </font>
    <font>
      <sz val="12"/>
      <color theme="0"/>
      <name val="Arial Narrow"/>
      <family val="2"/>
    </font>
    <font>
      <sz val="12"/>
      <color indexed="9"/>
      <name val="Arial Narrow"/>
      <family val="2"/>
    </font>
    <font>
      <b/>
      <sz val="12"/>
      <color theme="0"/>
      <name val="Arial Narrow"/>
      <family val="2"/>
    </font>
    <font>
      <sz val="12"/>
      <color theme="1"/>
      <name val="Arial Narrow"/>
      <family val="2"/>
    </font>
    <font>
      <b/>
      <sz val="12"/>
      <color theme="1"/>
      <name val="Arial Narrow"/>
      <family val="2"/>
    </font>
    <font>
      <sz val="11"/>
      <color indexed="8"/>
      <name val="Calibri"/>
      <family val="2"/>
    </font>
    <font>
      <sz val="8"/>
      <name val="Calibri"/>
      <family val="2"/>
      <scheme val="minor"/>
    </font>
    <font>
      <b/>
      <sz val="16"/>
      <color theme="0"/>
      <name val="Arial Narrow"/>
      <family val="2"/>
    </font>
    <font>
      <b/>
      <sz val="14"/>
      <name val="Arial Narrow"/>
      <family val="2"/>
    </font>
    <font>
      <b/>
      <sz val="11"/>
      <color theme="1"/>
      <name val="Calibri"/>
      <family val="2"/>
      <scheme val="minor"/>
    </font>
    <font>
      <sz val="14"/>
      <name val="Arial Narrow"/>
      <family val="2"/>
    </font>
    <font>
      <b/>
      <sz val="11"/>
      <color indexed="9"/>
      <name val="Arial Narrow"/>
      <family val="2"/>
    </font>
    <font>
      <sz val="12"/>
      <color rgb="FFFF0000"/>
      <name val="Arial Narrow"/>
      <family val="2"/>
    </font>
  </fonts>
  <fills count="16">
    <fill>
      <patternFill patternType="none"/>
    </fill>
    <fill>
      <patternFill patternType="gray125"/>
    </fill>
    <fill>
      <patternFill patternType="solid">
        <fgColor indexed="56"/>
        <bgColor indexed="64"/>
      </patternFill>
    </fill>
    <fill>
      <patternFill patternType="solid">
        <fgColor indexed="55"/>
        <bgColor indexed="64"/>
      </patternFill>
    </fill>
    <fill>
      <patternFill patternType="solid">
        <fgColor rgb="FF003366"/>
        <bgColor indexed="64"/>
      </patternFill>
    </fill>
    <fill>
      <patternFill patternType="solid">
        <fgColor indexed="30"/>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58F4AA"/>
        <bgColor indexed="64"/>
      </patternFill>
    </fill>
    <fill>
      <patternFill patternType="solid">
        <fgColor theme="7" tint="-0.249977111117893"/>
        <bgColor indexed="64"/>
      </patternFill>
    </fill>
  </fills>
  <borders count="13">
    <border>
      <left/>
      <right/>
      <top/>
      <bottom/>
      <diagonal/>
    </border>
    <border>
      <left/>
      <right/>
      <top/>
      <bottom style="thin">
        <color auto="1"/>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theme="1"/>
      </left>
      <right style="thin">
        <color theme="1"/>
      </right>
      <top style="thin">
        <color theme="1"/>
      </top>
      <bottom style="thin">
        <color theme="1"/>
      </bottom>
      <diagonal/>
    </border>
  </borders>
  <cellStyleXfs count="19">
    <xf numFmtId="0" fontId="0" fillId="0" borderId="0"/>
    <xf numFmtId="9" fontId="1" fillId="0" borderId="0" applyFont="0" applyFill="0" applyBorder="0" applyAlignment="0" applyProtection="0"/>
    <xf numFmtId="0" fontId="2" fillId="0" borderId="0"/>
    <xf numFmtId="164" fontId="2" fillId="0" borderId="0"/>
    <xf numFmtId="164" fontId="1" fillId="0" borderId="0"/>
    <xf numFmtId="0" fontId="2" fillId="0" borderId="0"/>
    <xf numFmtId="164" fontId="2" fillId="0" borderId="0"/>
    <xf numFmtId="0" fontId="5" fillId="0" borderId="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0" fontId="2" fillId="0" borderId="0"/>
  </cellStyleXfs>
  <cellXfs count="92">
    <xf numFmtId="0" fontId="0" fillId="0" borderId="0" xfId="0"/>
    <xf numFmtId="0" fontId="6" fillId="2" borderId="6" xfId="2" applyFont="1" applyFill="1" applyBorder="1" applyAlignment="1">
      <alignment horizontal="center" vertical="center" wrapText="1"/>
    </xf>
    <xf numFmtId="3" fontId="8" fillId="4" borderId="7" xfId="3" applyNumberFormat="1" applyFont="1" applyFill="1" applyBorder="1" applyAlignment="1">
      <alignment horizontal="center" vertical="center" wrapText="1"/>
    </xf>
    <xf numFmtId="0" fontId="11" fillId="0" borderId="0" xfId="0" applyFont="1"/>
    <xf numFmtId="0" fontId="11" fillId="0" borderId="0" xfId="0" applyFont="1" applyAlignment="1">
      <alignment horizontal="center" vertical="center"/>
    </xf>
    <xf numFmtId="0" fontId="11" fillId="0" borderId="0" xfId="0" applyFont="1" applyAlignment="1">
      <alignment horizontal="center" vertical="center" wrapText="1"/>
    </xf>
    <xf numFmtId="0" fontId="6" fillId="2" borderId="9" xfId="2" applyFont="1" applyFill="1" applyBorder="1" applyAlignment="1">
      <alignment horizontal="center" vertical="center" wrapText="1"/>
    </xf>
    <xf numFmtId="0" fontId="6" fillId="2" borderId="8" xfId="2" applyFont="1" applyFill="1" applyBorder="1" applyAlignment="1">
      <alignment horizontal="center" vertical="center"/>
    </xf>
    <xf numFmtId="1" fontId="3" fillId="3" borderId="8" xfId="0" applyNumberFormat="1" applyFont="1" applyFill="1" applyBorder="1" applyAlignment="1">
      <alignment horizontal="center" vertical="center"/>
    </xf>
    <xf numFmtId="0" fontId="3" fillId="3" borderId="8" xfId="0" applyFont="1" applyFill="1" applyBorder="1" applyAlignment="1">
      <alignment horizontal="center" vertical="center" wrapText="1"/>
    </xf>
    <xf numFmtId="0" fontId="6" fillId="2" borderId="8" xfId="2" applyFont="1" applyFill="1" applyBorder="1" applyAlignment="1">
      <alignment horizontal="center" vertical="center" wrapText="1"/>
    </xf>
    <xf numFmtId="1" fontId="9" fillId="2" borderId="8" xfId="2" applyNumberFormat="1" applyFont="1" applyFill="1" applyBorder="1" applyAlignment="1">
      <alignment horizontal="center" vertical="center" wrapText="1"/>
    </xf>
    <xf numFmtId="0" fontId="11" fillId="0" borderId="0" xfId="0" applyFont="1" applyAlignment="1">
      <alignment wrapText="1"/>
    </xf>
    <xf numFmtId="0" fontId="0" fillId="0" borderId="0" xfId="0" applyAlignment="1">
      <alignment horizontal="center" vertical="center"/>
    </xf>
    <xf numFmtId="0" fontId="12" fillId="0" borderId="0" xfId="0" applyFont="1" applyAlignment="1">
      <alignment horizontal="center" vertical="center" wrapText="1"/>
    </xf>
    <xf numFmtId="165" fontId="11" fillId="0" borderId="0" xfId="0" applyNumberFormat="1" applyFont="1" applyAlignment="1">
      <alignment horizontal="center" vertical="center" wrapText="1"/>
    </xf>
    <xf numFmtId="0" fontId="0" fillId="0" borderId="0" xfId="0" applyAlignment="1">
      <alignment horizontal="center"/>
    </xf>
    <xf numFmtId="0" fontId="0" fillId="0" borderId="7" xfId="0" applyBorder="1" applyAlignment="1">
      <alignment horizontal="center"/>
    </xf>
    <xf numFmtId="0" fontId="4" fillId="0" borderId="0" xfId="0" applyFont="1"/>
    <xf numFmtId="0" fontId="4" fillId="0" borderId="0" xfId="0" applyFont="1" applyAlignment="1">
      <alignment horizontal="center" vertical="center"/>
    </xf>
    <xf numFmtId="0" fontId="4" fillId="7" borderId="0" xfId="0" applyFont="1" applyFill="1" applyAlignment="1">
      <alignment horizontal="center" vertical="center"/>
    </xf>
    <xf numFmtId="0" fontId="0" fillId="10" borderId="7" xfId="0" applyFill="1" applyBorder="1"/>
    <xf numFmtId="0" fontId="0" fillId="0" borderId="7" xfId="0" applyBorder="1" applyAlignment="1">
      <alignment horizontal="left" vertical="center" indent="2"/>
    </xf>
    <xf numFmtId="0" fontId="0" fillId="0" borderId="7" xfId="0" applyBorder="1" applyAlignment="1">
      <alignment horizontal="center" vertical="center"/>
    </xf>
    <xf numFmtId="9" fontId="0" fillId="0" borderId="7" xfId="1" applyFont="1" applyBorder="1" applyAlignment="1">
      <alignment horizontal="center" vertical="center"/>
    </xf>
    <xf numFmtId="0" fontId="0" fillId="0" borderId="7" xfId="0" applyBorder="1" applyAlignment="1">
      <alignment horizontal="left" vertical="center" wrapText="1" indent="2"/>
    </xf>
    <xf numFmtId="0" fontId="0" fillId="10" borderId="7" xfId="0" applyFill="1" applyBorder="1" applyAlignment="1">
      <alignment horizontal="center"/>
    </xf>
    <xf numFmtId="0" fontId="0" fillId="10" borderId="7" xfId="0" applyFill="1" applyBorder="1" applyAlignment="1">
      <alignment horizontal="center" vertical="center"/>
    </xf>
    <xf numFmtId="9" fontId="0" fillId="10" borderId="7" xfId="1" applyFont="1" applyFill="1" applyBorder="1" applyAlignment="1">
      <alignment horizontal="center" vertical="center"/>
    </xf>
    <xf numFmtId="0" fontId="0" fillId="0" borderId="7" xfId="0" applyBorder="1" applyAlignment="1">
      <alignment horizontal="left" vertical="center" indent="4"/>
    </xf>
    <xf numFmtId="0" fontId="0" fillId="0" borderId="7" xfId="0" applyBorder="1" applyAlignment="1">
      <alignment horizontal="left" indent="2"/>
    </xf>
    <xf numFmtId="0" fontId="17" fillId="12" borderId="7" xfId="0" applyFont="1" applyFill="1" applyBorder="1" applyAlignment="1">
      <alignment vertical="center"/>
    </xf>
    <xf numFmtId="14" fontId="12" fillId="0" borderId="0" xfId="0" applyNumberFormat="1" applyFont="1"/>
    <xf numFmtId="0" fontId="0" fillId="0" borderId="0" xfId="0" applyAlignment="1">
      <alignment horizontal="left" indent="2"/>
    </xf>
    <xf numFmtId="0" fontId="17" fillId="12" borderId="11" xfId="0" applyFont="1" applyFill="1" applyBorder="1" applyAlignment="1">
      <alignment vertical="center" wrapText="1"/>
    </xf>
    <xf numFmtId="0" fontId="11" fillId="8" borderId="0" xfId="0" applyFont="1" applyFill="1" applyAlignment="1">
      <alignment horizontal="center" vertical="center" wrapText="1"/>
    </xf>
    <xf numFmtId="0" fontId="17" fillId="10" borderId="7" xfId="0" applyFont="1" applyFill="1" applyBorder="1" applyAlignment="1">
      <alignment vertical="center" wrapText="1"/>
    </xf>
    <xf numFmtId="0" fontId="17" fillId="13" borderId="7" xfId="0" applyFont="1" applyFill="1" applyBorder="1" applyAlignment="1">
      <alignment vertical="center" wrapText="1"/>
    </xf>
    <xf numFmtId="0" fontId="17" fillId="11" borderId="7" xfId="0" applyFont="1" applyFill="1" applyBorder="1" applyAlignment="1">
      <alignment vertical="center" wrapText="1"/>
    </xf>
    <xf numFmtId="0" fontId="17" fillId="14" borderId="7" xfId="0" applyFont="1" applyFill="1" applyBorder="1" applyAlignment="1">
      <alignment horizontal="center" vertical="center" wrapText="1"/>
    </xf>
    <xf numFmtId="9" fontId="0" fillId="0" borderId="0" xfId="1" applyFont="1" applyFill="1" applyBorder="1" applyAlignment="1">
      <alignment horizontal="center" vertical="center"/>
    </xf>
    <xf numFmtId="9" fontId="0" fillId="0" borderId="0" xfId="0" applyNumberFormat="1" applyAlignment="1">
      <alignment horizontal="center"/>
    </xf>
    <xf numFmtId="0" fontId="0" fillId="0" borderId="7" xfId="0" applyBorder="1" applyAlignment="1">
      <alignment horizontal="left" indent="6"/>
    </xf>
    <xf numFmtId="14" fontId="11" fillId="0" borderId="0" xfId="0" applyNumberFormat="1" applyFont="1" applyAlignment="1">
      <alignment horizontal="center" vertical="center"/>
    </xf>
    <xf numFmtId="0" fontId="6" fillId="4" borderId="8" xfId="2" applyFont="1" applyFill="1" applyBorder="1" applyAlignment="1">
      <alignment horizontal="center" vertical="center" wrapText="1"/>
    </xf>
    <xf numFmtId="164" fontId="10" fillId="4" borderId="8" xfId="3" applyFont="1" applyFill="1" applyBorder="1" applyAlignment="1">
      <alignment horizontal="center" vertical="center" wrapText="1"/>
    </xf>
    <xf numFmtId="0" fontId="19" fillId="4" borderId="8" xfId="2" applyFont="1" applyFill="1" applyBorder="1" applyAlignment="1">
      <alignment horizontal="center" vertical="center" wrapText="1"/>
    </xf>
    <xf numFmtId="0" fontId="19" fillId="2" borderId="8" xfId="2" applyFont="1" applyFill="1" applyBorder="1" applyAlignment="1">
      <alignment horizontal="center" vertical="center" wrapText="1"/>
    </xf>
    <xf numFmtId="1" fontId="3" fillId="5" borderId="8" xfId="2" applyNumberFormat="1" applyFont="1" applyFill="1" applyBorder="1" applyAlignment="1">
      <alignment horizontal="center" vertical="center" wrapText="1"/>
    </xf>
    <xf numFmtId="0" fontId="3" fillId="5" borderId="8" xfId="2" applyFont="1" applyFill="1" applyBorder="1" applyAlignment="1">
      <alignment horizontal="center" vertical="center" wrapText="1"/>
    </xf>
    <xf numFmtId="1" fontId="3" fillId="6" borderId="8" xfId="2" applyNumberFormat="1" applyFont="1" applyFill="1" applyBorder="1" applyAlignment="1">
      <alignment horizontal="center" vertical="center" wrapText="1"/>
    </xf>
    <xf numFmtId="49" fontId="3" fillId="6" borderId="8" xfId="2" applyNumberFormat="1" applyFont="1" applyFill="1" applyBorder="1" applyAlignment="1">
      <alignment horizontal="center" vertical="center" wrapText="1"/>
    </xf>
    <xf numFmtId="0" fontId="3" fillId="6" borderId="8" xfId="2" applyFont="1" applyFill="1" applyBorder="1" applyAlignment="1">
      <alignment horizontal="center" vertical="center" wrapText="1"/>
    </xf>
    <xf numFmtId="0" fontId="4" fillId="0" borderId="12" xfId="0" applyFont="1" applyBorder="1" applyAlignment="1">
      <alignment horizontal="center" vertical="center"/>
    </xf>
    <xf numFmtId="0" fontId="16" fillId="9" borderId="12" xfId="0" applyFont="1" applyFill="1" applyBorder="1" applyAlignment="1">
      <alignment horizontal="center" vertical="center" wrapText="1"/>
    </xf>
    <xf numFmtId="0" fontId="4" fillId="0" borderId="12" xfId="0" applyFont="1" applyBorder="1" applyAlignment="1">
      <alignment horizontal="center" vertical="center" wrapText="1"/>
    </xf>
    <xf numFmtId="14" fontId="4" fillId="0" borderId="12" xfId="0" applyNumberFormat="1" applyFont="1" applyBorder="1" applyAlignment="1">
      <alignment horizontal="center" vertical="center"/>
    </xf>
    <xf numFmtId="0" fontId="4" fillId="0" borderId="12" xfId="0" applyFont="1" applyBorder="1" applyAlignment="1">
      <alignment horizontal="left" vertical="center" wrapText="1"/>
    </xf>
    <xf numFmtId="0" fontId="4" fillId="0" borderId="12" xfId="2" applyFont="1" applyBorder="1" applyAlignment="1">
      <alignment horizontal="center" vertical="center" wrapText="1"/>
    </xf>
    <xf numFmtId="0" fontId="4" fillId="0" borderId="12" xfId="0" applyFont="1" applyBorder="1" applyAlignment="1">
      <alignment horizontal="left" vertical="top" wrapText="1"/>
    </xf>
    <xf numFmtId="0" fontId="3" fillId="0" borderId="12" xfId="0" applyFont="1" applyBorder="1" applyAlignment="1">
      <alignment horizontal="center" vertical="center" wrapText="1"/>
    </xf>
    <xf numFmtId="164" fontId="4" fillId="0" borderId="12" xfId="3" applyFont="1" applyBorder="1" applyAlignment="1">
      <alignment horizontal="center" vertical="center" wrapText="1"/>
    </xf>
    <xf numFmtId="9" fontId="4" fillId="0" borderId="12" xfId="0" applyNumberFormat="1" applyFont="1" applyBorder="1" applyAlignment="1">
      <alignment horizontal="center" vertical="center"/>
    </xf>
    <xf numFmtId="0" fontId="4" fillId="7" borderId="12" xfId="0" applyFont="1" applyFill="1" applyBorder="1" applyAlignment="1">
      <alignment horizontal="center" vertical="center"/>
    </xf>
    <xf numFmtId="167" fontId="11" fillId="0" borderId="12" xfId="0" applyNumberFormat="1" applyFont="1" applyBorder="1" applyAlignment="1">
      <alignment horizontal="center" vertical="center" wrapText="1"/>
    </xf>
    <xf numFmtId="0" fontId="17" fillId="11" borderId="7" xfId="0" applyFont="1" applyFill="1" applyBorder="1" applyAlignment="1">
      <alignment horizontal="center" vertical="center" wrapText="1"/>
    </xf>
    <xf numFmtId="164" fontId="10" fillId="15" borderId="8" xfId="3" applyFont="1" applyFill="1" applyBorder="1" applyAlignment="1">
      <alignment horizontal="center" vertical="center" wrapText="1"/>
    </xf>
    <xf numFmtId="9" fontId="10" fillId="15" borderId="8" xfId="1" applyFont="1" applyFill="1" applyBorder="1" applyAlignment="1" applyProtection="1">
      <alignment horizontal="center" vertical="center" wrapText="1"/>
    </xf>
    <xf numFmtId="9" fontId="10" fillId="15" borderId="8" xfId="1" applyFont="1" applyFill="1" applyBorder="1" applyAlignment="1" applyProtection="1">
      <alignment horizontal="center" vertical="top" wrapText="1"/>
    </xf>
    <xf numFmtId="1" fontId="10" fillId="15" borderId="8" xfId="1" applyNumberFormat="1" applyFont="1" applyFill="1" applyBorder="1" applyAlignment="1" applyProtection="1">
      <alignment horizontal="center" vertical="center" wrapText="1"/>
      <protection locked="0"/>
    </xf>
    <xf numFmtId="49" fontId="3" fillId="6" borderId="8" xfId="2" applyNumberFormat="1" applyFont="1" applyFill="1" applyBorder="1" applyAlignment="1">
      <alignment horizontal="center" vertical="top" wrapText="1"/>
    </xf>
    <xf numFmtId="0" fontId="4" fillId="0" borderId="12" xfId="0" applyFont="1" applyBorder="1"/>
    <xf numFmtId="0" fontId="4" fillId="0" borderId="12" xfId="0" applyFont="1" applyBorder="1" applyAlignment="1">
      <alignment vertical="top" wrapText="1"/>
    </xf>
    <xf numFmtId="14" fontId="18" fillId="0" borderId="12" xfId="0" applyNumberFormat="1" applyFont="1" applyBorder="1" applyAlignment="1">
      <alignment horizontal="center" vertical="center" wrapText="1"/>
    </xf>
    <xf numFmtId="0" fontId="11" fillId="0" borderId="12" xfId="0" applyFont="1" applyBorder="1" applyAlignment="1">
      <alignment horizontal="left" vertical="top" wrapText="1"/>
    </xf>
    <xf numFmtId="14" fontId="4" fillId="0" borderId="12" xfId="0" applyNumberFormat="1" applyFont="1" applyBorder="1" applyAlignment="1">
      <alignment horizontal="center" vertical="center" wrapText="1"/>
    </xf>
    <xf numFmtId="0" fontId="4" fillId="0" borderId="12" xfId="0" applyFont="1" applyBorder="1" applyAlignment="1">
      <alignment vertical="center" wrapText="1"/>
    </xf>
    <xf numFmtId="0" fontId="4" fillId="0" borderId="12" xfId="0" applyFont="1" applyBorder="1" applyAlignment="1" applyProtection="1">
      <alignment vertical="center" wrapText="1"/>
      <protection locked="0"/>
    </xf>
    <xf numFmtId="0" fontId="4" fillId="0" borderId="12" xfId="0" applyFont="1" applyBorder="1" applyAlignment="1" applyProtection="1">
      <alignment horizontal="justify" vertical="center" wrapText="1"/>
      <protection locked="0"/>
    </xf>
    <xf numFmtId="0" fontId="4" fillId="0" borderId="12" xfId="0" applyFont="1" applyBorder="1" applyAlignment="1" applyProtection="1">
      <alignment horizontal="justify" vertical="top" wrapText="1"/>
      <protection locked="0"/>
    </xf>
    <xf numFmtId="9" fontId="4" fillId="0" borderId="12" xfId="0" applyNumberFormat="1" applyFont="1" applyBorder="1" applyAlignment="1" applyProtection="1">
      <alignment horizontal="center" vertical="center"/>
      <protection locked="0"/>
    </xf>
    <xf numFmtId="0" fontId="6" fillId="2" borderId="1" xfId="2" applyFont="1" applyFill="1" applyBorder="1" applyAlignment="1">
      <alignment horizontal="center" vertical="center" wrapText="1"/>
    </xf>
    <xf numFmtId="0" fontId="6" fillId="0" borderId="1" xfId="2" applyFont="1" applyBorder="1" applyAlignment="1">
      <alignment horizontal="center" vertical="center" wrapText="1"/>
    </xf>
    <xf numFmtId="0" fontId="6" fillId="8" borderId="1" xfId="2" applyFont="1" applyFill="1" applyBorder="1" applyAlignment="1">
      <alignment horizontal="center" vertical="center" wrapText="1"/>
    </xf>
    <xf numFmtId="0" fontId="6" fillId="0" borderId="2" xfId="2" applyFont="1" applyBorder="1" applyAlignment="1">
      <alignment horizontal="center" vertical="center" wrapText="1"/>
    </xf>
    <xf numFmtId="1" fontId="3" fillId="3" borderId="3" xfId="0" applyNumberFormat="1" applyFont="1" applyFill="1" applyBorder="1" applyAlignment="1">
      <alignment horizontal="center" vertical="center" wrapText="1"/>
    </xf>
    <xf numFmtId="1" fontId="3"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wrapText="1"/>
    </xf>
    <xf numFmtId="1" fontId="3" fillId="0" borderId="5" xfId="0" applyNumberFormat="1" applyFont="1" applyBorder="1" applyAlignment="1">
      <alignment horizontal="center" vertical="center" wrapText="1"/>
    </xf>
    <xf numFmtId="0" fontId="15" fillId="15" borderId="10" xfId="3" applyNumberFormat="1" applyFont="1" applyFill="1" applyBorder="1" applyAlignment="1">
      <alignment horizontal="center" vertical="center" wrapText="1"/>
    </xf>
    <xf numFmtId="0" fontId="15" fillId="15" borderId="1" xfId="3" applyNumberFormat="1" applyFont="1" applyFill="1" applyBorder="1" applyAlignment="1">
      <alignment horizontal="center" vertical="center" wrapText="1"/>
    </xf>
    <xf numFmtId="0" fontId="17" fillId="0" borderId="0" xfId="0" applyFont="1" applyAlignment="1">
      <alignment horizontal="center" vertical="center"/>
    </xf>
  </cellXfs>
  <cellStyles count="19">
    <cellStyle name="Comma 2" xfId="8" xr:uid="{52F9F5BD-7704-42CD-9458-D859860DE10A}"/>
    <cellStyle name="Euro" xfId="9" xr:uid="{8507C9D7-0712-4CC7-8F58-79AC49BD93DD}"/>
    <cellStyle name="Millares 2" xfId="10" xr:uid="{1D74651D-BAC4-4DE1-9021-CE530CA18539}"/>
    <cellStyle name="Millares 2 2" xfId="11" xr:uid="{F265564A-1C0B-4749-9487-3DE9EF65507D}"/>
    <cellStyle name="Normal" xfId="0" builtinId="0"/>
    <cellStyle name="Normal 2" xfId="3" xr:uid="{00000000-0005-0000-0000-000001000000}"/>
    <cellStyle name="Normal 2 2" xfId="2" xr:uid="{00000000-0005-0000-0000-000002000000}"/>
    <cellStyle name="Normal 2 2 2" xfId="5" xr:uid="{00000000-0005-0000-0000-000003000000}"/>
    <cellStyle name="Normal 3" xfId="4" xr:uid="{00000000-0005-0000-0000-000004000000}"/>
    <cellStyle name="Normal 3 2" xfId="12" xr:uid="{6966A21C-1FF3-4BB8-9999-1BC0262BC7F5}"/>
    <cellStyle name="Normal 6" xfId="7" xr:uid="{00000000-0005-0000-0000-000005000000}"/>
    <cellStyle name="Normal 7 2" xfId="6" xr:uid="{00000000-0005-0000-0000-000006000000}"/>
    <cellStyle name="Normal 7 2 2" xfId="18" xr:uid="{1C763F50-EF11-48A2-B478-92CCBEA3E6AD}"/>
    <cellStyle name="Percent 2" xfId="13" xr:uid="{9BCCAD25-4D80-43F3-8FF2-D14CE59ADB83}"/>
    <cellStyle name="Porcentaje" xfId="1" builtinId="5"/>
    <cellStyle name="Porcentual 2" xfId="14" xr:uid="{5B1A6359-BEE5-44AC-A594-4942F0321ABC}"/>
    <cellStyle name="Porcentual 3" xfId="15" xr:uid="{1246C77D-B068-43F8-957C-96DEA5906FAE}"/>
    <cellStyle name="Porcentual 3 2" xfId="16" xr:uid="{80F98C0F-DD94-4B39-B2B1-BD07DD137651}"/>
    <cellStyle name="Porcentual 4" xfId="17" xr:uid="{BF46D22D-7D8E-4FFD-AB24-D2E411F07347}"/>
  </cellStyles>
  <dxfs count="0"/>
  <tableStyles count="0" defaultTableStyle="TableStyleMedium2" defaultPivotStyle="PivotStyleLight16"/>
  <colors>
    <mruColors>
      <color rgb="FF66FFFF"/>
      <color rgb="FFC65911"/>
      <color rgb="FF58F4AA"/>
      <color rgb="FFED7D31"/>
      <color rgb="FFA51390"/>
      <color rgb="FFACB9CA"/>
      <color rgb="FF003366"/>
      <color rgb="FFCCFFCC"/>
      <color rgb="FF2692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Luz Salamanca" id="{A20CC230-9F88-4773-938E-EB36A0475B81}" userId="Luz Salamanca" providerId="None"/>
  <person displayName="Luz Yanira Salamanca" id="{B9BF0FEF-1A81-4353-AE52-2BC73857CC11}" userId="S::lsalamanca@mineducacion.gov.co::3d20eee9-1787-4fef-8265-da3d68c42199"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K4" dT="2022-10-24T16:20:29.82" personId="{A20CC230-9F88-4773-938E-EB36A0475B81}" id="{D6A45189-6704-4F62-834A-A8F34AF56181}">
    <text xml:space="preserve">1. Si Fecha de inicio esta vacia es 0
2. Si Fecha de inicio es &lt;= a la del corte es 1
3. Si Fecha fin es &lt;= a la del corte es 1
</text>
  </threadedComment>
  <threadedComment ref="AL4" dT="2022-10-24T16:21:30.87" personId="{A20CC230-9F88-4773-938E-EB36A0475B81}" id="{ACE0CEF7-396A-4929-A762-805D5AEDA9B8}">
    <text>Se valida si esta abierta en general</text>
  </threadedComment>
  <threadedComment ref="AM4" dT="2022-10-24T16:22:03.82" personId="{A20CC230-9F88-4773-938E-EB36A0475B81}" id="{63DC2183-83E4-44D3-8C31-E136CEDAD390}">
    <text>Se valida si quedo cerrada la acción. Cerrada es 1.</text>
  </threadedComment>
  <threadedComment ref="AN4" dT="2022-10-24T16:25:54.47" personId="{A20CC230-9F88-4773-938E-EB36A0475B81}" id="{CA3BE843-A66A-44AD-81B9-DF3B6E367AE9}">
    <text>1. Si Fecha fin esta vacia es 0
2. Si la acción quedo abierta y la Fecha fin es &lt;= a la del corte es 1</text>
  </threadedComment>
  <threadedComment ref="AO4" dT="2022-10-24T16:27:36.75" personId="{A20CC230-9F88-4773-938E-EB36A0475B81}" id="{BBFF3934-3446-4363-A2AF-C4A0FA591082}">
    <text>1 determina que la acción esta dentro del corte, sea por fecha fin o por cierre anticipado</text>
  </threadedComment>
</ThreadedComments>
</file>

<file path=xl/threadedComments/threadedComment2.xml><?xml version="1.0" encoding="utf-8"?>
<ThreadedComments xmlns="http://schemas.microsoft.com/office/spreadsheetml/2018/threadedcomments" xmlns:x="http://schemas.openxmlformats.org/spreadsheetml/2006/main">
  <threadedComment ref="C2" dT="2023-08-03T16:58:22.66" personId="{A20CC230-9F88-4773-938E-EB36A0475B81}" id="{A1C2B72A-D0A8-4F92-8A10-D57D7508070B}">
    <text>Total de acciones al corte para seguimiento</text>
  </threadedComment>
  <threadedComment ref="D2" dT="2023-08-03T16:59:11.10" personId="{A20CC230-9F88-4773-938E-EB36A0475B81}" id="{A6239F4F-47B9-48D5-9A98-76C3287A161D}">
    <text>Acciones cuya fecha de finalización esta dentro del corte de evaluación</text>
  </threadedComment>
  <threadedComment ref="E2" dT="2023-08-03T17:00:31.63" personId="{A20CC230-9F88-4773-938E-EB36A0475B81}" id="{1E805B28-0ACD-4871-89CC-6249066DA92A}">
    <text>Las acciones que la fecha de finalización es posterior al corte evaluado, sin embargo, quedaron al 100%.</text>
  </threadedComment>
  <threadedComment ref="F2" dT="2023-08-03T17:01:00.86" personId="{A20CC230-9F88-4773-938E-EB36A0475B81}" id="{8F798959-3364-42AA-B5B8-4A64484D28F8}">
    <text>La suma de las acciones al corte y las acciones con cierre anticipado</text>
  </threadedComment>
  <threadedComment ref="I2" dT="2023-06-21T17:47:20.98" personId="{B9BF0FEF-1A81-4353-AE52-2BC73857CC11}" id="{15113461-15F6-4203-8367-0D42498A494D}">
    <text>Promedio porcentaje de acciones al corte, las que tienen cierre anticipado y las vencidas.</text>
  </threadedComment>
  <threadedComment ref="K2" dT="2023-08-03T17:07:54.32" personId="{A20CC230-9F88-4773-938E-EB36A0475B81}" id="{67F407BB-5A54-45EC-821F-30BF487AE63B}">
    <text>Las acciones que después del seguimiento quedaron abiertas.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AP420"/>
  <sheetViews>
    <sheetView tabSelected="1" zoomScale="30" zoomScaleNormal="30" zoomScaleSheetLayoutView="30" workbookViewId="0">
      <pane xSplit="2" ySplit="4" topLeftCell="K82" activePane="bottomRight" state="frozen"/>
      <selection pane="topRight" activeCell="C1" sqref="C1"/>
      <selection pane="bottomLeft" activeCell="A5" sqref="A5"/>
      <selection pane="bottomRight" activeCell="Y82" sqref="Y82"/>
    </sheetView>
  </sheetViews>
  <sheetFormatPr baseColWidth="10" defaultColWidth="11.42578125" defaultRowHeight="15.75" x14ac:dyDescent="0.25"/>
  <cols>
    <col min="1" max="1" width="5" style="3" customWidth="1"/>
    <col min="2" max="2" width="11" style="14" customWidth="1"/>
    <col min="3" max="3" width="10.5703125" style="4" customWidth="1"/>
    <col min="4" max="4" width="7.7109375" style="4" customWidth="1"/>
    <col min="5" max="5" width="25.85546875" style="5" customWidth="1"/>
    <col min="6" max="6" width="16.5703125" style="4" customWidth="1"/>
    <col min="7" max="7" width="15.42578125" style="5" customWidth="1"/>
    <col min="8" max="8" width="13.85546875" style="5" customWidth="1"/>
    <col min="9" max="9" width="19.28515625" style="5" customWidth="1"/>
    <col min="10" max="10" width="151.42578125" style="3" customWidth="1"/>
    <col min="11" max="11" width="31.85546875" style="5" customWidth="1"/>
    <col min="12" max="12" width="19.28515625" style="5" customWidth="1"/>
    <col min="13" max="13" width="13.42578125" style="5" customWidth="1"/>
    <col min="14" max="14" width="24" style="5" customWidth="1"/>
    <col min="15" max="15" width="37" style="5" customWidth="1"/>
    <col min="16" max="16" width="21.5703125" style="3" customWidth="1"/>
    <col min="17" max="17" width="14.28515625" style="5" hidden="1" customWidth="1"/>
    <col min="18" max="18" width="9.140625" style="3" hidden="1" customWidth="1"/>
    <col min="19" max="19" width="13.42578125" style="3" hidden="1" customWidth="1"/>
    <col min="20" max="20" width="15.140625" style="5" hidden="1" customWidth="1"/>
    <col min="21" max="21" width="8.28515625" style="4" customWidth="1"/>
    <col min="22" max="22" width="65.42578125" style="3" customWidth="1"/>
    <col min="23" max="23" width="54.42578125" style="3" customWidth="1"/>
    <col min="24" max="25" width="21.5703125" style="5" customWidth="1"/>
    <col min="26" max="26" width="14.140625" style="5" customWidth="1"/>
    <col min="27" max="27" width="15.42578125" style="15" customWidth="1"/>
    <col min="28" max="28" width="24.5703125" style="15" customWidth="1"/>
    <col min="29" max="29" width="20.85546875" style="5" customWidth="1"/>
    <col min="30" max="30" width="22.7109375" style="5" customWidth="1"/>
    <col min="31" max="31" width="8" style="3" hidden="1" customWidth="1"/>
    <col min="32" max="32" width="11.28515625" style="3" customWidth="1"/>
    <col min="33" max="33" width="13.28515625" style="3" customWidth="1"/>
    <col min="34" max="34" width="140.85546875" style="3" customWidth="1"/>
    <col min="35" max="35" width="11.28515625" style="3" customWidth="1"/>
    <col min="36" max="36" width="144.28515625" style="3" customWidth="1"/>
    <col min="37" max="37" width="12.7109375" style="3" hidden="1" customWidth="1"/>
    <col min="38" max="38" width="11.28515625" style="3" hidden="1" customWidth="1"/>
    <col min="39" max="39" width="10.5703125" style="3" hidden="1" customWidth="1"/>
    <col min="40" max="40" width="11.140625" style="3" hidden="1" customWidth="1"/>
    <col min="41" max="41" width="12.7109375" style="3" hidden="1" customWidth="1"/>
    <col min="42" max="42" width="11.42578125" style="3" hidden="1" customWidth="1"/>
    <col min="43" max="16384" width="11.42578125" style="3"/>
  </cols>
  <sheetData>
    <row r="1" spans="1:42" ht="7.5" customHeight="1" thickBot="1" x14ac:dyDescent="0.3">
      <c r="B1" s="3"/>
      <c r="C1" s="3"/>
      <c r="D1" s="3"/>
      <c r="E1" s="3"/>
      <c r="F1" s="3"/>
      <c r="G1" s="3"/>
      <c r="H1" s="3"/>
      <c r="I1" s="3"/>
      <c r="K1" s="3"/>
      <c r="L1" s="3"/>
      <c r="M1" s="3"/>
      <c r="N1" s="3"/>
      <c r="O1" s="3"/>
      <c r="Q1" s="3"/>
      <c r="T1" s="3"/>
      <c r="U1" s="3"/>
      <c r="X1" s="3"/>
      <c r="Y1" s="3"/>
      <c r="Z1" s="3"/>
      <c r="AA1" s="3"/>
      <c r="AB1" s="3"/>
      <c r="AC1" s="3"/>
      <c r="AD1" s="3"/>
    </row>
    <row r="2" spans="1:42" ht="15" customHeight="1" x14ac:dyDescent="0.25">
      <c r="C2" s="81" t="s">
        <v>0</v>
      </c>
      <c r="D2" s="81"/>
      <c r="E2" s="81"/>
      <c r="F2" s="82"/>
      <c r="G2" s="81"/>
      <c r="H2" s="83"/>
      <c r="I2" s="81"/>
      <c r="J2" s="83"/>
      <c r="K2" s="81"/>
      <c r="L2" s="81"/>
      <c r="M2" s="81"/>
      <c r="N2" s="81"/>
      <c r="O2" s="81"/>
      <c r="P2" s="84"/>
      <c r="Q2" s="85" t="s">
        <v>50</v>
      </c>
      <c r="R2" s="86"/>
      <c r="S2" s="86"/>
      <c r="T2" s="86"/>
      <c r="U2" s="86"/>
      <c r="V2" s="87"/>
      <c r="W2" s="87"/>
      <c r="X2" s="87"/>
      <c r="Y2" s="87"/>
      <c r="Z2" s="86"/>
      <c r="AA2" s="87"/>
      <c r="AB2" s="87"/>
      <c r="AC2" s="86"/>
      <c r="AD2" s="88"/>
    </row>
    <row r="3" spans="1:42" ht="20.25" x14ac:dyDescent="0.25">
      <c r="C3" s="1">
        <v>1</v>
      </c>
      <c r="D3" s="2"/>
      <c r="E3" s="6">
        <v>2</v>
      </c>
      <c r="F3" s="6">
        <v>3</v>
      </c>
      <c r="G3" s="6">
        <v>4</v>
      </c>
      <c r="H3" s="6">
        <v>5</v>
      </c>
      <c r="I3" s="6">
        <v>6</v>
      </c>
      <c r="J3" s="6">
        <v>7</v>
      </c>
      <c r="K3" s="6">
        <v>8</v>
      </c>
      <c r="L3" s="6">
        <v>9</v>
      </c>
      <c r="M3" s="6">
        <v>10</v>
      </c>
      <c r="N3" s="6">
        <v>11</v>
      </c>
      <c r="O3" s="6">
        <v>12</v>
      </c>
      <c r="P3" s="6">
        <v>13</v>
      </c>
      <c r="Q3" s="11">
        <v>14</v>
      </c>
      <c r="R3" s="7">
        <v>15</v>
      </c>
      <c r="S3" s="7">
        <v>16</v>
      </c>
      <c r="T3" s="10">
        <v>17</v>
      </c>
      <c r="U3" s="8">
        <v>18</v>
      </c>
      <c r="V3" s="8">
        <v>19</v>
      </c>
      <c r="W3" s="8">
        <v>20</v>
      </c>
      <c r="X3" s="8">
        <v>21</v>
      </c>
      <c r="Y3" s="8">
        <v>22</v>
      </c>
      <c r="Z3" s="9">
        <v>23</v>
      </c>
      <c r="AA3" s="9">
        <v>24</v>
      </c>
      <c r="AB3" s="9">
        <v>25</v>
      </c>
      <c r="AC3" s="9">
        <v>26</v>
      </c>
      <c r="AD3" s="9">
        <v>27</v>
      </c>
      <c r="AE3" s="89" t="s">
        <v>564</v>
      </c>
      <c r="AF3" s="90"/>
      <c r="AG3" s="90"/>
      <c r="AH3" s="90"/>
      <c r="AI3" s="90"/>
      <c r="AJ3" s="90"/>
      <c r="AK3" s="32">
        <v>45199</v>
      </c>
      <c r="AL3" s="43"/>
      <c r="AM3" s="4"/>
      <c r="AN3" s="4"/>
      <c r="AO3" s="4"/>
      <c r="AP3" s="4"/>
    </row>
    <row r="4" spans="1:42" s="12" customFormat="1" ht="96" customHeight="1" x14ac:dyDescent="0.25">
      <c r="B4" s="44" t="s">
        <v>53</v>
      </c>
      <c r="C4" s="44" t="s">
        <v>1</v>
      </c>
      <c r="D4" s="45" t="s">
        <v>2</v>
      </c>
      <c r="E4" s="44" t="s">
        <v>3</v>
      </c>
      <c r="F4" s="46" t="s">
        <v>4</v>
      </c>
      <c r="G4" s="10" t="s">
        <v>5</v>
      </c>
      <c r="H4" s="47" t="s">
        <v>6</v>
      </c>
      <c r="I4" s="10" t="s">
        <v>7</v>
      </c>
      <c r="J4" s="10" t="s">
        <v>402</v>
      </c>
      <c r="K4" s="10" t="s">
        <v>8</v>
      </c>
      <c r="L4" s="10" t="s">
        <v>9</v>
      </c>
      <c r="M4" s="10" t="s">
        <v>10</v>
      </c>
      <c r="N4" s="10" t="s">
        <v>11</v>
      </c>
      <c r="O4" s="10" t="s">
        <v>12</v>
      </c>
      <c r="P4" s="10" t="s">
        <v>13</v>
      </c>
      <c r="Q4" s="48" t="s">
        <v>14</v>
      </c>
      <c r="R4" s="49" t="s">
        <v>15</v>
      </c>
      <c r="S4" s="49" t="s">
        <v>16</v>
      </c>
      <c r="T4" s="49" t="s">
        <v>17</v>
      </c>
      <c r="U4" s="50" t="s">
        <v>18</v>
      </c>
      <c r="V4" s="50" t="s">
        <v>19</v>
      </c>
      <c r="W4" s="50" t="s">
        <v>20</v>
      </c>
      <c r="X4" s="50" t="s">
        <v>21</v>
      </c>
      <c r="Y4" s="50" t="s">
        <v>22</v>
      </c>
      <c r="Z4" s="51" t="s">
        <v>23</v>
      </c>
      <c r="AA4" s="70" t="s">
        <v>24</v>
      </c>
      <c r="AB4" s="51" t="s">
        <v>25</v>
      </c>
      <c r="AC4" s="52" t="s">
        <v>26</v>
      </c>
      <c r="AD4" s="52" t="s">
        <v>27</v>
      </c>
      <c r="AE4" s="66" t="s">
        <v>1081</v>
      </c>
      <c r="AF4" s="66" t="s">
        <v>28</v>
      </c>
      <c r="AG4" s="67" t="s">
        <v>29</v>
      </c>
      <c r="AH4" s="68" t="s">
        <v>30</v>
      </c>
      <c r="AI4" s="69" t="s">
        <v>31</v>
      </c>
      <c r="AJ4" s="68" t="s">
        <v>32</v>
      </c>
      <c r="AK4" s="35" t="s">
        <v>1084</v>
      </c>
      <c r="AL4" s="35" t="s">
        <v>165</v>
      </c>
      <c r="AM4" s="35" t="s">
        <v>166</v>
      </c>
      <c r="AN4" s="35" t="s">
        <v>167</v>
      </c>
      <c r="AO4" s="35" t="s">
        <v>168</v>
      </c>
      <c r="AP4" s="35" t="s">
        <v>178</v>
      </c>
    </row>
    <row r="5" spans="1:42" s="18" customFormat="1" ht="87.75" customHeight="1" x14ac:dyDescent="0.25">
      <c r="A5" s="53">
        <v>1</v>
      </c>
      <c r="B5" s="54">
        <v>1004</v>
      </c>
      <c r="C5" s="53"/>
      <c r="D5" s="53"/>
      <c r="E5" s="55" t="s">
        <v>65</v>
      </c>
      <c r="F5" s="56"/>
      <c r="G5" s="55" t="s">
        <v>45</v>
      </c>
      <c r="H5" s="55"/>
      <c r="I5" s="55" t="s">
        <v>51</v>
      </c>
      <c r="J5" s="57" t="s">
        <v>66</v>
      </c>
      <c r="K5" s="58" t="s">
        <v>37</v>
      </c>
      <c r="L5" s="58" t="s">
        <v>49</v>
      </c>
      <c r="M5" s="55" t="s">
        <v>33</v>
      </c>
      <c r="N5" s="55" t="s">
        <v>39</v>
      </c>
      <c r="O5" s="55" t="s">
        <v>282</v>
      </c>
      <c r="P5" s="56">
        <v>44266</v>
      </c>
      <c r="Q5" s="55"/>
      <c r="R5" s="71"/>
      <c r="S5" s="71"/>
      <c r="T5" s="55"/>
      <c r="U5" s="53">
        <v>3</v>
      </c>
      <c r="V5" s="72" t="s">
        <v>276</v>
      </c>
      <c r="W5" s="59" t="s">
        <v>67</v>
      </c>
      <c r="X5" s="55" t="s">
        <v>275</v>
      </c>
      <c r="Y5" s="55" t="s">
        <v>274</v>
      </c>
      <c r="Z5" s="55">
        <v>169</v>
      </c>
      <c r="AA5" s="73">
        <v>44266</v>
      </c>
      <c r="AB5" s="73">
        <v>45291</v>
      </c>
      <c r="AC5" s="55" t="s">
        <v>68</v>
      </c>
      <c r="AD5" s="55" t="s">
        <v>40</v>
      </c>
      <c r="AE5" s="60" t="s">
        <v>104</v>
      </c>
      <c r="AF5" s="61" t="str">
        <f t="shared" ref="AF5" si="0">IF(AI5="N.A.","A",(IF(AI5&lt;100%,"A",(IF(AI5=100%,"C")))))</f>
        <v>A</v>
      </c>
      <c r="AG5" s="62">
        <f t="shared" ref="AG5" si="1">AI5</f>
        <v>0.92</v>
      </c>
      <c r="AH5" s="78" t="s">
        <v>1172</v>
      </c>
      <c r="AI5" s="62">
        <v>0.92</v>
      </c>
      <c r="AJ5" s="77" t="s">
        <v>1173</v>
      </c>
      <c r="AK5" s="20">
        <f t="shared" ref="AK5:AK68" si="2">IF($AA5="",0,(IF($AA5&lt;=$AK$3,IF($AB5&lt;=$AK$3,1,0),0)))</f>
        <v>0</v>
      </c>
      <c r="AL5" s="20">
        <f>IF($AF5="A",1,0)</f>
        <v>1</v>
      </c>
      <c r="AM5" s="20">
        <f>IF($AF5="C",1,0)</f>
        <v>0</v>
      </c>
      <c r="AN5" s="20">
        <f t="shared" ref="AN5:AN68" si="3">IF($AB5="",0,(IF($AF5="A",IF($AB5&lt;=$AK$3,1,0),0)))</f>
        <v>0</v>
      </c>
      <c r="AO5" s="20">
        <f t="shared" ref="AO5:AO68" si="4">(IF(AND($AK5=1,$AM5=1),1,IF(AND($AK5=0,$AM5=1),1,IF(AND($AK5=1,$AM5=0),1,0))))</f>
        <v>0</v>
      </c>
      <c r="AP5" s="19">
        <f t="shared" ref="AP5:AP68" si="5">IF($AA5="",1,0)</f>
        <v>0</v>
      </c>
    </row>
    <row r="6" spans="1:42" s="18" customFormat="1" ht="267" customHeight="1" x14ac:dyDescent="0.25">
      <c r="A6" s="63">
        <v>2</v>
      </c>
      <c r="B6" s="54">
        <v>1055</v>
      </c>
      <c r="C6" s="53"/>
      <c r="D6" s="53"/>
      <c r="E6" s="55" t="s">
        <v>71</v>
      </c>
      <c r="F6" s="56"/>
      <c r="G6" s="55" t="s">
        <v>35</v>
      </c>
      <c r="H6" s="55"/>
      <c r="I6" s="55" t="s">
        <v>60</v>
      </c>
      <c r="J6" s="57" t="s">
        <v>72</v>
      </c>
      <c r="K6" s="58" t="s">
        <v>37</v>
      </c>
      <c r="L6" s="58" t="s">
        <v>49</v>
      </c>
      <c r="M6" s="55"/>
      <c r="N6" s="55"/>
      <c r="O6" s="55" t="s">
        <v>407</v>
      </c>
      <c r="P6" s="56">
        <v>44385</v>
      </c>
      <c r="Q6" s="55"/>
      <c r="R6" s="71"/>
      <c r="S6" s="71"/>
      <c r="T6" s="55"/>
      <c r="U6" s="53">
        <v>1</v>
      </c>
      <c r="V6" s="72" t="s">
        <v>95</v>
      </c>
      <c r="W6" s="59" t="s">
        <v>96</v>
      </c>
      <c r="X6" s="55" t="s">
        <v>97</v>
      </c>
      <c r="Y6" s="55" t="s">
        <v>98</v>
      </c>
      <c r="Z6" s="55">
        <v>1</v>
      </c>
      <c r="AA6" s="73">
        <v>44579</v>
      </c>
      <c r="AB6" s="73">
        <v>45046</v>
      </c>
      <c r="AC6" s="55" t="s">
        <v>94</v>
      </c>
      <c r="AD6" s="55" t="s">
        <v>63</v>
      </c>
      <c r="AE6" s="60" t="s">
        <v>105</v>
      </c>
      <c r="AF6" s="61" t="str">
        <f t="shared" ref="AF6:AF49" si="6">IF(AI6="N.A.","A",(IF(AI6&lt;100%,"A",(IF(AI6=100%,"C")))))</f>
        <v>C</v>
      </c>
      <c r="AG6" s="62">
        <f t="shared" ref="AG6:AG49" si="7">AI6</f>
        <v>1</v>
      </c>
      <c r="AH6" s="78" t="s">
        <v>1186</v>
      </c>
      <c r="AI6" s="62">
        <v>1</v>
      </c>
      <c r="AJ6" s="77" t="s">
        <v>1187</v>
      </c>
      <c r="AK6" s="20">
        <f t="shared" si="2"/>
        <v>1</v>
      </c>
      <c r="AL6" s="20">
        <f t="shared" ref="AL6:AL69" si="8">IF($AF6="A",1,0)</f>
        <v>0</v>
      </c>
      <c r="AM6" s="20">
        <f t="shared" ref="AM6:AM69" si="9">IF($AF6="C",1,0)</f>
        <v>1</v>
      </c>
      <c r="AN6" s="20">
        <f t="shared" si="3"/>
        <v>0</v>
      </c>
      <c r="AO6" s="20">
        <f t="shared" si="4"/>
        <v>1</v>
      </c>
      <c r="AP6" s="19">
        <f t="shared" si="5"/>
        <v>0</v>
      </c>
    </row>
    <row r="7" spans="1:42" s="18" customFormat="1" ht="78.400000000000006" customHeight="1" x14ac:dyDescent="0.25">
      <c r="A7" s="63">
        <v>6</v>
      </c>
      <c r="B7" s="54">
        <v>1139</v>
      </c>
      <c r="C7" s="53"/>
      <c r="D7" s="53"/>
      <c r="E7" s="55" t="s">
        <v>81</v>
      </c>
      <c r="F7" s="64" t="s">
        <v>437</v>
      </c>
      <c r="G7" s="55" t="s">
        <v>35</v>
      </c>
      <c r="H7" s="55"/>
      <c r="I7" s="55" t="s">
        <v>56</v>
      </c>
      <c r="J7" s="57" t="s">
        <v>80</v>
      </c>
      <c r="K7" s="58" t="s">
        <v>37</v>
      </c>
      <c r="L7" s="58" t="s">
        <v>81</v>
      </c>
      <c r="M7" s="55"/>
      <c r="N7" s="55"/>
      <c r="O7" s="55" t="s">
        <v>1087</v>
      </c>
      <c r="P7" s="56">
        <v>44449</v>
      </c>
      <c r="Q7" s="55"/>
      <c r="R7" s="71"/>
      <c r="S7" s="71"/>
      <c r="T7" s="55"/>
      <c r="U7" s="53">
        <v>3</v>
      </c>
      <c r="V7" s="72" t="s">
        <v>280</v>
      </c>
      <c r="W7" s="59" t="s">
        <v>83</v>
      </c>
      <c r="X7" s="55" t="s">
        <v>85</v>
      </c>
      <c r="Y7" s="55" t="s">
        <v>85</v>
      </c>
      <c r="Z7" s="55">
        <v>1</v>
      </c>
      <c r="AA7" s="73">
        <v>44470</v>
      </c>
      <c r="AB7" s="73">
        <v>45229</v>
      </c>
      <c r="AC7" s="55" t="s">
        <v>77</v>
      </c>
      <c r="AD7" s="55" t="s">
        <v>43</v>
      </c>
      <c r="AE7" s="60" t="s">
        <v>106</v>
      </c>
      <c r="AF7" s="61" t="str">
        <f t="shared" si="6"/>
        <v>A</v>
      </c>
      <c r="AG7" s="62">
        <f t="shared" si="7"/>
        <v>0</v>
      </c>
      <c r="AH7" s="79" t="s">
        <v>1090</v>
      </c>
      <c r="AI7" s="80">
        <v>0</v>
      </c>
      <c r="AJ7" s="79" t="s">
        <v>1089</v>
      </c>
      <c r="AK7" s="20">
        <f t="shared" si="2"/>
        <v>0</v>
      </c>
      <c r="AL7" s="20">
        <f t="shared" si="8"/>
        <v>1</v>
      </c>
      <c r="AM7" s="20">
        <f t="shared" si="9"/>
        <v>0</v>
      </c>
      <c r="AN7" s="20">
        <f t="shared" si="3"/>
        <v>0</v>
      </c>
      <c r="AO7" s="20">
        <f t="shared" si="4"/>
        <v>0</v>
      </c>
      <c r="AP7" s="19">
        <f t="shared" si="5"/>
        <v>0</v>
      </c>
    </row>
    <row r="8" spans="1:42" s="18" customFormat="1" ht="69.400000000000006" customHeight="1" x14ac:dyDescent="0.25">
      <c r="A8" s="53">
        <v>7</v>
      </c>
      <c r="B8" s="54">
        <v>1139</v>
      </c>
      <c r="C8" s="53"/>
      <c r="D8" s="53"/>
      <c r="E8" s="55" t="s">
        <v>81</v>
      </c>
      <c r="F8" s="64" t="s">
        <v>437</v>
      </c>
      <c r="G8" s="55" t="s">
        <v>35</v>
      </c>
      <c r="H8" s="55"/>
      <c r="I8" s="55" t="s">
        <v>56</v>
      </c>
      <c r="J8" s="57" t="s">
        <v>80</v>
      </c>
      <c r="K8" s="58" t="s">
        <v>37</v>
      </c>
      <c r="L8" s="58" t="s">
        <v>81</v>
      </c>
      <c r="M8" s="55"/>
      <c r="N8" s="55"/>
      <c r="O8" s="55" t="s">
        <v>1088</v>
      </c>
      <c r="P8" s="56">
        <v>44449</v>
      </c>
      <c r="Q8" s="55"/>
      <c r="R8" s="71"/>
      <c r="S8" s="71"/>
      <c r="T8" s="55"/>
      <c r="U8" s="53">
        <v>4</v>
      </c>
      <c r="V8" s="72" t="s">
        <v>280</v>
      </c>
      <c r="W8" s="59" t="s">
        <v>84</v>
      </c>
      <c r="X8" s="55" t="s">
        <v>86</v>
      </c>
      <c r="Y8" s="55" t="s">
        <v>86</v>
      </c>
      <c r="Z8" s="55">
        <v>1</v>
      </c>
      <c r="AA8" s="73">
        <v>44470</v>
      </c>
      <c r="AB8" s="73">
        <v>45381</v>
      </c>
      <c r="AC8" s="55" t="s">
        <v>77</v>
      </c>
      <c r="AD8" s="55" t="s">
        <v>43</v>
      </c>
      <c r="AE8" s="60" t="s">
        <v>106</v>
      </c>
      <c r="AF8" s="61" t="str">
        <f t="shared" si="6"/>
        <v>A</v>
      </c>
      <c r="AG8" s="62">
        <f t="shared" si="7"/>
        <v>0</v>
      </c>
      <c r="AH8" s="79" t="s">
        <v>1091</v>
      </c>
      <c r="AI8" s="80">
        <v>0</v>
      </c>
      <c r="AJ8" s="79" t="s">
        <v>1092</v>
      </c>
      <c r="AK8" s="20">
        <f t="shared" si="2"/>
        <v>0</v>
      </c>
      <c r="AL8" s="20">
        <f t="shared" si="8"/>
        <v>1</v>
      </c>
      <c r="AM8" s="20">
        <f t="shared" si="9"/>
        <v>0</v>
      </c>
      <c r="AN8" s="20">
        <f t="shared" si="3"/>
        <v>0</v>
      </c>
      <c r="AO8" s="20">
        <f t="shared" si="4"/>
        <v>0</v>
      </c>
      <c r="AP8" s="19">
        <f t="shared" si="5"/>
        <v>0</v>
      </c>
    </row>
    <row r="9" spans="1:42" s="18" customFormat="1" ht="45" customHeight="1" x14ac:dyDescent="0.25">
      <c r="A9" s="63">
        <v>8</v>
      </c>
      <c r="B9" s="54">
        <v>1247</v>
      </c>
      <c r="C9" s="53"/>
      <c r="D9" s="53"/>
      <c r="E9" s="58" t="s">
        <v>142</v>
      </c>
      <c r="F9" s="64" t="s">
        <v>437</v>
      </c>
      <c r="G9" s="55" t="s">
        <v>35</v>
      </c>
      <c r="H9" s="55"/>
      <c r="I9" s="55" t="s">
        <v>60</v>
      </c>
      <c r="J9" s="57" t="s">
        <v>144</v>
      </c>
      <c r="K9" s="58"/>
      <c r="L9" s="58" t="s">
        <v>142</v>
      </c>
      <c r="M9" s="55"/>
      <c r="N9" s="55"/>
      <c r="O9" s="55"/>
      <c r="P9" s="56">
        <v>44580</v>
      </c>
      <c r="Q9" s="55"/>
      <c r="R9" s="71"/>
      <c r="S9" s="71"/>
      <c r="T9" s="55"/>
      <c r="U9" s="53">
        <v>1</v>
      </c>
      <c r="V9" s="72" t="s">
        <v>544</v>
      </c>
      <c r="W9" s="74" t="s">
        <v>545</v>
      </c>
      <c r="X9" s="55" t="s">
        <v>546</v>
      </c>
      <c r="Y9" s="55" t="s">
        <v>546</v>
      </c>
      <c r="Z9" s="55">
        <v>2</v>
      </c>
      <c r="AA9" s="73">
        <v>45044</v>
      </c>
      <c r="AB9" s="73">
        <v>45212</v>
      </c>
      <c r="AC9" s="55" t="s">
        <v>547</v>
      </c>
      <c r="AD9" s="55" t="s">
        <v>63</v>
      </c>
      <c r="AE9" s="60" t="s">
        <v>105</v>
      </c>
      <c r="AF9" s="61" t="str">
        <f t="shared" si="6"/>
        <v>A</v>
      </c>
      <c r="AG9" s="62">
        <f t="shared" si="7"/>
        <v>0</v>
      </c>
      <c r="AH9" s="78" t="s">
        <v>529</v>
      </c>
      <c r="AI9" s="62">
        <v>0</v>
      </c>
      <c r="AJ9" s="77" t="s">
        <v>1188</v>
      </c>
      <c r="AK9" s="20">
        <f t="shared" si="2"/>
        <v>0</v>
      </c>
      <c r="AL9" s="20">
        <f t="shared" si="8"/>
        <v>1</v>
      </c>
      <c r="AM9" s="20">
        <f t="shared" si="9"/>
        <v>0</v>
      </c>
      <c r="AN9" s="20">
        <f t="shared" si="3"/>
        <v>0</v>
      </c>
      <c r="AO9" s="20">
        <f t="shared" si="4"/>
        <v>0</v>
      </c>
      <c r="AP9" s="19">
        <f t="shared" si="5"/>
        <v>0</v>
      </c>
    </row>
    <row r="10" spans="1:42" s="18" customFormat="1" ht="168.75" customHeight="1" x14ac:dyDescent="0.25">
      <c r="A10" s="53">
        <v>9</v>
      </c>
      <c r="B10" s="54">
        <v>1387</v>
      </c>
      <c r="C10" s="53"/>
      <c r="D10" s="53"/>
      <c r="E10" s="58" t="s">
        <v>70</v>
      </c>
      <c r="F10" s="64" t="s">
        <v>437</v>
      </c>
      <c r="G10" s="55" t="s">
        <v>108</v>
      </c>
      <c r="H10" s="55"/>
      <c r="I10" s="55" t="s">
        <v>73</v>
      </c>
      <c r="J10" s="57" t="s">
        <v>128</v>
      </c>
      <c r="K10" s="58" t="s">
        <v>37</v>
      </c>
      <c r="L10" s="58" t="s">
        <v>70</v>
      </c>
      <c r="M10" s="55"/>
      <c r="N10" s="55"/>
      <c r="O10" s="55"/>
      <c r="P10" s="56">
        <v>44760</v>
      </c>
      <c r="Q10" s="55"/>
      <c r="R10" s="71"/>
      <c r="S10" s="71"/>
      <c r="T10" s="55"/>
      <c r="U10" s="53">
        <v>1</v>
      </c>
      <c r="V10" s="72" t="s">
        <v>404</v>
      </c>
      <c r="W10" s="57" t="s">
        <v>405</v>
      </c>
      <c r="X10" s="55" t="s">
        <v>406</v>
      </c>
      <c r="Y10" s="55" t="s">
        <v>406</v>
      </c>
      <c r="Z10" s="55">
        <v>1</v>
      </c>
      <c r="AA10" s="73">
        <v>44986</v>
      </c>
      <c r="AB10" s="73">
        <v>45138</v>
      </c>
      <c r="AC10" s="55" t="s">
        <v>136</v>
      </c>
      <c r="AD10" s="75" t="s">
        <v>34</v>
      </c>
      <c r="AE10" s="60" t="s">
        <v>114</v>
      </c>
      <c r="AF10" s="61" t="str">
        <f t="shared" si="6"/>
        <v>C</v>
      </c>
      <c r="AG10" s="62">
        <f t="shared" si="7"/>
        <v>1</v>
      </c>
      <c r="AH10" s="78" t="s">
        <v>1265</v>
      </c>
      <c r="AI10" s="62">
        <v>1</v>
      </c>
      <c r="AJ10" s="77" t="s">
        <v>1266</v>
      </c>
      <c r="AK10" s="20">
        <f t="shared" si="2"/>
        <v>1</v>
      </c>
      <c r="AL10" s="20">
        <f t="shared" si="8"/>
        <v>0</v>
      </c>
      <c r="AM10" s="20">
        <f t="shared" si="9"/>
        <v>1</v>
      </c>
      <c r="AN10" s="20">
        <f t="shared" si="3"/>
        <v>0</v>
      </c>
      <c r="AO10" s="20">
        <f t="shared" si="4"/>
        <v>1</v>
      </c>
      <c r="AP10" s="19">
        <f t="shared" si="5"/>
        <v>0</v>
      </c>
    </row>
    <row r="11" spans="1:42" s="18" customFormat="1" ht="95.25" customHeight="1" x14ac:dyDescent="0.25">
      <c r="A11" s="63">
        <v>10</v>
      </c>
      <c r="B11" s="54">
        <v>1391</v>
      </c>
      <c r="C11" s="53"/>
      <c r="D11" s="53"/>
      <c r="E11" s="55" t="s">
        <v>187</v>
      </c>
      <c r="F11" s="56">
        <v>44776</v>
      </c>
      <c r="G11" s="55" t="s">
        <v>108</v>
      </c>
      <c r="H11" s="55"/>
      <c r="I11" s="55" t="s">
        <v>56</v>
      </c>
      <c r="J11" s="57" t="s">
        <v>115</v>
      </c>
      <c r="K11" s="58" t="s">
        <v>59</v>
      </c>
      <c r="L11" s="58" t="s">
        <v>129</v>
      </c>
      <c r="M11" s="55"/>
      <c r="N11" s="55"/>
      <c r="O11" s="55" t="s">
        <v>534</v>
      </c>
      <c r="P11" s="56">
        <v>44791</v>
      </c>
      <c r="Q11" s="55"/>
      <c r="R11" s="71"/>
      <c r="S11" s="71"/>
      <c r="T11" s="55"/>
      <c r="U11" s="53">
        <v>2</v>
      </c>
      <c r="V11" s="72" t="s">
        <v>217</v>
      </c>
      <c r="W11" s="57" t="s">
        <v>218</v>
      </c>
      <c r="X11" s="55" t="s">
        <v>221</v>
      </c>
      <c r="Y11" s="55" t="s">
        <v>221</v>
      </c>
      <c r="Z11" s="55">
        <v>1</v>
      </c>
      <c r="AA11" s="73">
        <v>45078</v>
      </c>
      <c r="AB11" s="73">
        <v>45229</v>
      </c>
      <c r="AC11" s="55" t="s">
        <v>111</v>
      </c>
      <c r="AD11" s="75" t="s">
        <v>43</v>
      </c>
      <c r="AE11" s="60" t="s">
        <v>164</v>
      </c>
      <c r="AF11" s="61" t="str">
        <f t="shared" si="6"/>
        <v>A</v>
      </c>
      <c r="AG11" s="62">
        <f t="shared" si="7"/>
        <v>0</v>
      </c>
      <c r="AH11" s="78" t="s">
        <v>1252</v>
      </c>
      <c r="AI11" s="62">
        <v>0</v>
      </c>
      <c r="AJ11" s="77" t="s">
        <v>1252</v>
      </c>
      <c r="AK11" s="20">
        <f t="shared" si="2"/>
        <v>0</v>
      </c>
      <c r="AL11" s="20">
        <f t="shared" si="8"/>
        <v>1</v>
      </c>
      <c r="AM11" s="20">
        <f t="shared" si="9"/>
        <v>0</v>
      </c>
      <c r="AN11" s="20">
        <f t="shared" si="3"/>
        <v>0</v>
      </c>
      <c r="AO11" s="20">
        <f t="shared" si="4"/>
        <v>0</v>
      </c>
      <c r="AP11" s="19">
        <f t="shared" si="5"/>
        <v>0</v>
      </c>
    </row>
    <row r="12" spans="1:42" s="18" customFormat="1" ht="80.25" customHeight="1" x14ac:dyDescent="0.25">
      <c r="A12" s="53">
        <v>11</v>
      </c>
      <c r="B12" s="54">
        <v>1391</v>
      </c>
      <c r="C12" s="53"/>
      <c r="D12" s="53"/>
      <c r="E12" s="55" t="s">
        <v>187</v>
      </c>
      <c r="F12" s="56">
        <v>44776</v>
      </c>
      <c r="G12" s="55" t="s">
        <v>108</v>
      </c>
      <c r="H12" s="55"/>
      <c r="I12" s="55" t="s">
        <v>56</v>
      </c>
      <c r="J12" s="57" t="s">
        <v>115</v>
      </c>
      <c r="K12" s="58" t="s">
        <v>59</v>
      </c>
      <c r="L12" s="58" t="s">
        <v>129</v>
      </c>
      <c r="M12" s="55"/>
      <c r="N12" s="55"/>
      <c r="O12" s="55" t="s">
        <v>535</v>
      </c>
      <c r="P12" s="56">
        <v>44791</v>
      </c>
      <c r="Q12" s="55"/>
      <c r="R12" s="71"/>
      <c r="S12" s="71"/>
      <c r="T12" s="55"/>
      <c r="U12" s="53">
        <v>3</v>
      </c>
      <c r="V12" s="72" t="s">
        <v>217</v>
      </c>
      <c r="W12" s="57" t="s">
        <v>219</v>
      </c>
      <c r="X12" s="55" t="s">
        <v>222</v>
      </c>
      <c r="Y12" s="55" t="s">
        <v>222</v>
      </c>
      <c r="Z12" s="55">
        <v>1</v>
      </c>
      <c r="AA12" s="73">
        <v>45139</v>
      </c>
      <c r="AB12" s="73">
        <v>45260</v>
      </c>
      <c r="AC12" s="55" t="s">
        <v>111</v>
      </c>
      <c r="AD12" s="75" t="s">
        <v>43</v>
      </c>
      <c r="AE12" s="60" t="s">
        <v>164</v>
      </c>
      <c r="AF12" s="61" t="str">
        <f t="shared" si="6"/>
        <v>A</v>
      </c>
      <c r="AG12" s="62">
        <f t="shared" si="7"/>
        <v>0</v>
      </c>
      <c r="AH12" s="78" t="s">
        <v>1251</v>
      </c>
      <c r="AI12" s="62">
        <v>0</v>
      </c>
      <c r="AJ12" s="77" t="s">
        <v>1251</v>
      </c>
      <c r="AK12" s="20">
        <f t="shared" si="2"/>
        <v>0</v>
      </c>
      <c r="AL12" s="20">
        <f t="shared" si="8"/>
        <v>1</v>
      </c>
      <c r="AM12" s="20">
        <f t="shared" si="9"/>
        <v>0</v>
      </c>
      <c r="AN12" s="20">
        <f t="shared" si="3"/>
        <v>0</v>
      </c>
      <c r="AO12" s="20">
        <f t="shared" si="4"/>
        <v>0</v>
      </c>
      <c r="AP12" s="19">
        <f t="shared" si="5"/>
        <v>0</v>
      </c>
    </row>
    <row r="13" spans="1:42" s="18" customFormat="1" ht="76.5" customHeight="1" x14ac:dyDescent="0.25">
      <c r="A13" s="63">
        <v>12</v>
      </c>
      <c r="B13" s="54">
        <v>1391</v>
      </c>
      <c r="C13" s="53"/>
      <c r="D13" s="53"/>
      <c r="E13" s="55" t="s">
        <v>187</v>
      </c>
      <c r="F13" s="56">
        <v>44776</v>
      </c>
      <c r="G13" s="55" t="s">
        <v>108</v>
      </c>
      <c r="H13" s="55"/>
      <c r="I13" s="55" t="s">
        <v>56</v>
      </c>
      <c r="J13" s="57" t="s">
        <v>115</v>
      </c>
      <c r="K13" s="58" t="s">
        <v>59</v>
      </c>
      <c r="L13" s="58" t="s">
        <v>129</v>
      </c>
      <c r="M13" s="55"/>
      <c r="N13" s="55"/>
      <c r="O13" s="55" t="s">
        <v>536</v>
      </c>
      <c r="P13" s="56">
        <v>44791</v>
      </c>
      <c r="Q13" s="55"/>
      <c r="R13" s="71"/>
      <c r="S13" s="71"/>
      <c r="T13" s="55"/>
      <c r="U13" s="53">
        <v>4</v>
      </c>
      <c r="V13" s="72" t="s">
        <v>217</v>
      </c>
      <c r="W13" s="57" t="s">
        <v>220</v>
      </c>
      <c r="X13" s="55" t="s">
        <v>184</v>
      </c>
      <c r="Y13" s="55" t="s">
        <v>184</v>
      </c>
      <c r="Z13" s="55">
        <v>1</v>
      </c>
      <c r="AA13" s="73">
        <v>45017</v>
      </c>
      <c r="AB13" s="73">
        <v>45321</v>
      </c>
      <c r="AC13" s="55" t="s">
        <v>111</v>
      </c>
      <c r="AD13" s="75" t="s">
        <v>43</v>
      </c>
      <c r="AE13" s="60" t="s">
        <v>164</v>
      </c>
      <c r="AF13" s="61" t="str">
        <f t="shared" si="6"/>
        <v>A</v>
      </c>
      <c r="AG13" s="62">
        <f t="shared" si="7"/>
        <v>0</v>
      </c>
      <c r="AH13" s="78" t="s">
        <v>1251</v>
      </c>
      <c r="AI13" s="62">
        <v>0</v>
      </c>
      <c r="AJ13" s="77" t="s">
        <v>1251</v>
      </c>
      <c r="AK13" s="20">
        <f t="shared" si="2"/>
        <v>0</v>
      </c>
      <c r="AL13" s="20">
        <f t="shared" si="8"/>
        <v>1</v>
      </c>
      <c r="AM13" s="20">
        <f t="shared" si="9"/>
        <v>0</v>
      </c>
      <c r="AN13" s="20">
        <f t="shared" si="3"/>
        <v>0</v>
      </c>
      <c r="AO13" s="20">
        <f t="shared" si="4"/>
        <v>0</v>
      </c>
      <c r="AP13" s="19">
        <f t="shared" si="5"/>
        <v>0</v>
      </c>
    </row>
    <row r="14" spans="1:42" s="18" customFormat="1" ht="216" customHeight="1" x14ac:dyDescent="0.25">
      <c r="A14" s="53">
        <v>13</v>
      </c>
      <c r="B14" s="54">
        <v>1395</v>
      </c>
      <c r="C14" s="53"/>
      <c r="D14" s="53"/>
      <c r="E14" s="55" t="s">
        <v>187</v>
      </c>
      <c r="F14" s="56">
        <v>44776</v>
      </c>
      <c r="G14" s="55" t="s">
        <v>108</v>
      </c>
      <c r="H14" s="55"/>
      <c r="I14" s="55" t="s">
        <v>210</v>
      </c>
      <c r="J14" s="57" t="s">
        <v>116</v>
      </c>
      <c r="K14" s="58" t="s">
        <v>59</v>
      </c>
      <c r="L14" s="58" t="s">
        <v>129</v>
      </c>
      <c r="M14" s="55" t="s">
        <v>57</v>
      </c>
      <c r="N14" s="55"/>
      <c r="O14" s="55"/>
      <c r="P14" s="56">
        <v>44791</v>
      </c>
      <c r="Q14" s="55"/>
      <c r="R14" s="71"/>
      <c r="S14" s="71"/>
      <c r="T14" s="55"/>
      <c r="U14" s="53">
        <v>1</v>
      </c>
      <c r="V14" s="72" t="s">
        <v>223</v>
      </c>
      <c r="W14" s="59" t="s">
        <v>408</v>
      </c>
      <c r="X14" s="55" t="s">
        <v>160</v>
      </c>
      <c r="Y14" s="55" t="s">
        <v>160</v>
      </c>
      <c r="Z14" s="55">
        <v>2</v>
      </c>
      <c r="AA14" s="73">
        <v>45047</v>
      </c>
      <c r="AB14" s="73">
        <v>45212</v>
      </c>
      <c r="AC14" s="55" t="s">
        <v>224</v>
      </c>
      <c r="AD14" s="75" t="s">
        <v>63</v>
      </c>
      <c r="AE14" s="60" t="s">
        <v>105</v>
      </c>
      <c r="AF14" s="61" t="str">
        <f t="shared" si="6"/>
        <v>A</v>
      </c>
      <c r="AG14" s="62">
        <f t="shared" si="7"/>
        <v>0</v>
      </c>
      <c r="AH14" s="78" t="s">
        <v>1189</v>
      </c>
      <c r="AI14" s="62">
        <v>0</v>
      </c>
      <c r="AJ14" s="77" t="s">
        <v>1356</v>
      </c>
      <c r="AK14" s="20">
        <f t="shared" si="2"/>
        <v>0</v>
      </c>
      <c r="AL14" s="20">
        <f t="shared" si="8"/>
        <v>1</v>
      </c>
      <c r="AM14" s="20">
        <f t="shared" si="9"/>
        <v>0</v>
      </c>
      <c r="AN14" s="20">
        <f t="shared" si="3"/>
        <v>0</v>
      </c>
      <c r="AO14" s="20">
        <f t="shared" si="4"/>
        <v>0</v>
      </c>
      <c r="AP14" s="19">
        <f t="shared" si="5"/>
        <v>0</v>
      </c>
    </row>
    <row r="15" spans="1:42" s="18" customFormat="1" ht="91.5" customHeight="1" x14ac:dyDescent="0.25">
      <c r="A15" s="63">
        <v>14</v>
      </c>
      <c r="B15" s="54">
        <v>1396</v>
      </c>
      <c r="C15" s="53"/>
      <c r="D15" s="53"/>
      <c r="E15" s="55" t="s">
        <v>187</v>
      </c>
      <c r="F15" s="56">
        <v>44776</v>
      </c>
      <c r="G15" s="55" t="s">
        <v>108</v>
      </c>
      <c r="H15" s="55"/>
      <c r="I15" s="55" t="s">
        <v>56</v>
      </c>
      <c r="J15" s="57" t="s">
        <v>117</v>
      </c>
      <c r="K15" s="58" t="s">
        <v>59</v>
      </c>
      <c r="L15" s="58" t="s">
        <v>129</v>
      </c>
      <c r="M15" s="55" t="s">
        <v>57</v>
      </c>
      <c r="N15" s="55"/>
      <c r="O15" s="55"/>
      <c r="P15" s="56">
        <v>44791</v>
      </c>
      <c r="Q15" s="55"/>
      <c r="R15" s="71"/>
      <c r="S15" s="71"/>
      <c r="T15" s="55"/>
      <c r="U15" s="53">
        <v>3</v>
      </c>
      <c r="V15" s="72" t="s">
        <v>225</v>
      </c>
      <c r="W15" s="57" t="s">
        <v>226</v>
      </c>
      <c r="X15" s="55" t="s">
        <v>227</v>
      </c>
      <c r="Y15" s="55" t="s">
        <v>227</v>
      </c>
      <c r="Z15" s="55">
        <v>1</v>
      </c>
      <c r="AA15" s="73">
        <v>45170</v>
      </c>
      <c r="AB15" s="73">
        <v>45229</v>
      </c>
      <c r="AC15" s="55" t="s">
        <v>228</v>
      </c>
      <c r="AD15" s="75" t="s">
        <v>43</v>
      </c>
      <c r="AE15" s="60" t="s">
        <v>164</v>
      </c>
      <c r="AF15" s="61" t="str">
        <f t="shared" si="6"/>
        <v>A</v>
      </c>
      <c r="AG15" s="62">
        <f t="shared" si="7"/>
        <v>0.5</v>
      </c>
      <c r="AH15" s="78" t="s">
        <v>1252</v>
      </c>
      <c r="AI15" s="62">
        <v>0.5</v>
      </c>
      <c r="AJ15" s="77" t="s">
        <v>1252</v>
      </c>
      <c r="AK15" s="20">
        <f t="shared" si="2"/>
        <v>0</v>
      </c>
      <c r="AL15" s="20">
        <f t="shared" si="8"/>
        <v>1</v>
      </c>
      <c r="AM15" s="20">
        <f t="shared" si="9"/>
        <v>0</v>
      </c>
      <c r="AN15" s="20">
        <f t="shared" si="3"/>
        <v>0</v>
      </c>
      <c r="AO15" s="20">
        <f t="shared" si="4"/>
        <v>0</v>
      </c>
      <c r="AP15" s="19">
        <f t="shared" si="5"/>
        <v>0</v>
      </c>
    </row>
    <row r="16" spans="1:42" s="18" customFormat="1" ht="193.5" customHeight="1" x14ac:dyDescent="0.25">
      <c r="A16" s="53">
        <v>15</v>
      </c>
      <c r="B16" s="54">
        <v>1398</v>
      </c>
      <c r="C16" s="53"/>
      <c r="D16" s="53"/>
      <c r="E16" s="55" t="s">
        <v>187</v>
      </c>
      <c r="F16" s="56">
        <v>44776</v>
      </c>
      <c r="G16" s="55" t="s">
        <v>108</v>
      </c>
      <c r="H16" s="55"/>
      <c r="I16" s="55" t="s">
        <v>56</v>
      </c>
      <c r="J16" s="57" t="s">
        <v>118</v>
      </c>
      <c r="K16" s="58" t="s">
        <v>59</v>
      </c>
      <c r="L16" s="58" t="s">
        <v>129</v>
      </c>
      <c r="M16" s="55" t="s">
        <v>57</v>
      </c>
      <c r="N16" s="55"/>
      <c r="O16" s="55"/>
      <c r="P16" s="56">
        <v>44791</v>
      </c>
      <c r="Q16" s="55"/>
      <c r="R16" s="71"/>
      <c r="S16" s="71"/>
      <c r="T16" s="55"/>
      <c r="U16" s="53">
        <v>3</v>
      </c>
      <c r="V16" s="72" t="s">
        <v>118</v>
      </c>
      <c r="W16" s="59" t="s">
        <v>229</v>
      </c>
      <c r="X16" s="55" t="s">
        <v>230</v>
      </c>
      <c r="Y16" s="55" t="s">
        <v>230</v>
      </c>
      <c r="Z16" s="55">
        <v>1</v>
      </c>
      <c r="AA16" s="73">
        <v>45078</v>
      </c>
      <c r="AB16" s="73">
        <v>45199</v>
      </c>
      <c r="AC16" s="55" t="s">
        <v>111</v>
      </c>
      <c r="AD16" s="75" t="s">
        <v>43</v>
      </c>
      <c r="AE16" s="60" t="s">
        <v>104</v>
      </c>
      <c r="AF16" s="61" t="str">
        <f t="shared" si="6"/>
        <v>C</v>
      </c>
      <c r="AG16" s="62">
        <f t="shared" si="7"/>
        <v>1</v>
      </c>
      <c r="AH16" s="78" t="s">
        <v>1174</v>
      </c>
      <c r="AI16" s="62">
        <v>1</v>
      </c>
      <c r="AJ16" s="77" t="s">
        <v>1175</v>
      </c>
      <c r="AK16" s="20">
        <f t="shared" si="2"/>
        <v>1</v>
      </c>
      <c r="AL16" s="20">
        <f t="shared" si="8"/>
        <v>0</v>
      </c>
      <c r="AM16" s="20">
        <f t="shared" si="9"/>
        <v>1</v>
      </c>
      <c r="AN16" s="20">
        <f t="shared" si="3"/>
        <v>0</v>
      </c>
      <c r="AO16" s="20">
        <f t="shared" si="4"/>
        <v>1</v>
      </c>
      <c r="AP16" s="19">
        <f t="shared" si="5"/>
        <v>0</v>
      </c>
    </row>
    <row r="17" spans="1:42" s="18" customFormat="1" ht="252.75" customHeight="1" x14ac:dyDescent="0.25">
      <c r="A17" s="63">
        <v>16</v>
      </c>
      <c r="B17" s="54">
        <v>1400</v>
      </c>
      <c r="C17" s="53"/>
      <c r="D17" s="53"/>
      <c r="E17" s="55" t="s">
        <v>131</v>
      </c>
      <c r="F17" s="56"/>
      <c r="G17" s="55" t="s">
        <v>108</v>
      </c>
      <c r="H17" s="55" t="s">
        <v>211</v>
      </c>
      <c r="I17" s="55" t="s">
        <v>177</v>
      </c>
      <c r="J17" s="57" t="s">
        <v>119</v>
      </c>
      <c r="K17" s="58" t="s">
        <v>37</v>
      </c>
      <c r="L17" s="58" t="s">
        <v>130</v>
      </c>
      <c r="M17" s="55" t="s">
        <v>57</v>
      </c>
      <c r="N17" s="55"/>
      <c r="O17" s="55"/>
      <c r="P17" s="56">
        <v>44804</v>
      </c>
      <c r="Q17" s="55"/>
      <c r="R17" s="71"/>
      <c r="S17" s="71"/>
      <c r="T17" s="55"/>
      <c r="U17" s="53">
        <v>1</v>
      </c>
      <c r="V17" s="76" t="s">
        <v>119</v>
      </c>
      <c r="W17" s="57" t="s">
        <v>138</v>
      </c>
      <c r="X17" s="55" t="s">
        <v>139</v>
      </c>
      <c r="Y17" s="55" t="s">
        <v>139</v>
      </c>
      <c r="Z17" s="55">
        <v>1</v>
      </c>
      <c r="AA17" s="73">
        <v>44835</v>
      </c>
      <c r="AB17" s="73">
        <v>45291</v>
      </c>
      <c r="AC17" s="55" t="s">
        <v>141</v>
      </c>
      <c r="AD17" s="75" t="s">
        <v>140</v>
      </c>
      <c r="AE17" s="60" t="s">
        <v>106</v>
      </c>
      <c r="AF17" s="61" t="str">
        <f t="shared" si="6"/>
        <v>A</v>
      </c>
      <c r="AG17" s="62">
        <f t="shared" si="7"/>
        <v>0.97</v>
      </c>
      <c r="AH17" s="78" t="s">
        <v>1093</v>
      </c>
      <c r="AI17" s="62">
        <v>0.97</v>
      </c>
      <c r="AJ17" s="77" t="s">
        <v>1094</v>
      </c>
      <c r="AK17" s="20">
        <f t="shared" si="2"/>
        <v>0</v>
      </c>
      <c r="AL17" s="20">
        <f t="shared" si="8"/>
        <v>1</v>
      </c>
      <c r="AM17" s="20">
        <f t="shared" si="9"/>
        <v>0</v>
      </c>
      <c r="AN17" s="20">
        <f t="shared" si="3"/>
        <v>0</v>
      </c>
      <c r="AO17" s="20">
        <f t="shared" si="4"/>
        <v>0</v>
      </c>
      <c r="AP17" s="19">
        <f t="shared" si="5"/>
        <v>0</v>
      </c>
    </row>
    <row r="18" spans="1:42" s="18" customFormat="1" ht="114.75" customHeight="1" x14ac:dyDescent="0.25">
      <c r="A18" s="53">
        <v>17</v>
      </c>
      <c r="B18" s="54">
        <v>1402</v>
      </c>
      <c r="C18" s="53"/>
      <c r="D18" s="53"/>
      <c r="E18" s="55" t="s">
        <v>131</v>
      </c>
      <c r="F18" s="56"/>
      <c r="G18" s="55" t="s">
        <v>107</v>
      </c>
      <c r="H18" s="55" t="s">
        <v>212</v>
      </c>
      <c r="I18" s="55" t="s">
        <v>177</v>
      </c>
      <c r="J18" s="57" t="s">
        <v>120</v>
      </c>
      <c r="K18" s="58" t="s">
        <v>37</v>
      </c>
      <c r="L18" s="58" t="s">
        <v>130</v>
      </c>
      <c r="M18" s="55" t="s">
        <v>33</v>
      </c>
      <c r="N18" s="55"/>
      <c r="O18" s="55" t="s">
        <v>403</v>
      </c>
      <c r="P18" s="56">
        <v>44804</v>
      </c>
      <c r="Q18" s="55"/>
      <c r="R18" s="71"/>
      <c r="S18" s="71"/>
      <c r="T18" s="55"/>
      <c r="U18" s="53">
        <v>1</v>
      </c>
      <c r="V18" s="76" t="s">
        <v>145</v>
      </c>
      <c r="W18" s="59" t="s">
        <v>146</v>
      </c>
      <c r="X18" s="55" t="s">
        <v>139</v>
      </c>
      <c r="Y18" s="55" t="s">
        <v>139</v>
      </c>
      <c r="Z18" s="55">
        <v>1</v>
      </c>
      <c r="AA18" s="73">
        <v>44835</v>
      </c>
      <c r="AB18" s="73">
        <v>45289</v>
      </c>
      <c r="AC18" s="55" t="s">
        <v>141</v>
      </c>
      <c r="AD18" s="75" t="s">
        <v>140</v>
      </c>
      <c r="AE18" s="60" t="s">
        <v>106</v>
      </c>
      <c r="AF18" s="61" t="str">
        <f t="shared" si="6"/>
        <v>A</v>
      </c>
      <c r="AG18" s="62">
        <f t="shared" si="7"/>
        <v>0.9</v>
      </c>
      <c r="AH18" s="78" t="s">
        <v>1095</v>
      </c>
      <c r="AI18" s="62">
        <v>0.9</v>
      </c>
      <c r="AJ18" s="77" t="s">
        <v>1096</v>
      </c>
      <c r="AK18" s="20">
        <f t="shared" si="2"/>
        <v>0</v>
      </c>
      <c r="AL18" s="20">
        <f t="shared" si="8"/>
        <v>1</v>
      </c>
      <c r="AM18" s="20">
        <f t="shared" si="9"/>
        <v>0</v>
      </c>
      <c r="AN18" s="20">
        <f t="shared" si="3"/>
        <v>0</v>
      </c>
      <c r="AO18" s="20">
        <f t="shared" si="4"/>
        <v>0</v>
      </c>
      <c r="AP18" s="19">
        <f t="shared" si="5"/>
        <v>0</v>
      </c>
    </row>
    <row r="19" spans="1:42" s="18" customFormat="1" ht="170.25" customHeight="1" x14ac:dyDescent="0.25">
      <c r="A19" s="63">
        <v>18</v>
      </c>
      <c r="B19" s="54">
        <v>1406</v>
      </c>
      <c r="C19" s="53"/>
      <c r="D19" s="53"/>
      <c r="E19" s="55" t="s">
        <v>131</v>
      </c>
      <c r="F19" s="56"/>
      <c r="G19" s="55" t="s">
        <v>107</v>
      </c>
      <c r="H19" s="55" t="s">
        <v>133</v>
      </c>
      <c r="I19" s="55" t="s">
        <v>177</v>
      </c>
      <c r="J19" s="57" t="s">
        <v>121</v>
      </c>
      <c r="K19" s="58" t="s">
        <v>37</v>
      </c>
      <c r="L19" s="58" t="s">
        <v>130</v>
      </c>
      <c r="M19" s="55" t="s">
        <v>33</v>
      </c>
      <c r="N19" s="55"/>
      <c r="O19" s="55"/>
      <c r="P19" s="56">
        <v>44804</v>
      </c>
      <c r="Q19" s="55"/>
      <c r="R19" s="71"/>
      <c r="S19" s="71"/>
      <c r="T19" s="55"/>
      <c r="U19" s="53">
        <v>2</v>
      </c>
      <c r="V19" s="76" t="s">
        <v>148</v>
      </c>
      <c r="W19" s="57" t="s">
        <v>149</v>
      </c>
      <c r="X19" s="55" t="s">
        <v>147</v>
      </c>
      <c r="Y19" s="55" t="s">
        <v>147</v>
      </c>
      <c r="Z19" s="55">
        <v>1</v>
      </c>
      <c r="AA19" s="73">
        <v>44835</v>
      </c>
      <c r="AB19" s="73">
        <v>45291</v>
      </c>
      <c r="AC19" s="55" t="s">
        <v>141</v>
      </c>
      <c r="AD19" s="75" t="s">
        <v>140</v>
      </c>
      <c r="AE19" s="60" t="s">
        <v>106</v>
      </c>
      <c r="AF19" s="61" t="str">
        <f t="shared" si="6"/>
        <v>A</v>
      </c>
      <c r="AG19" s="62">
        <f t="shared" si="7"/>
        <v>0.9</v>
      </c>
      <c r="AH19" s="78" t="s">
        <v>1097</v>
      </c>
      <c r="AI19" s="62">
        <v>0.9</v>
      </c>
      <c r="AJ19" s="77" t="s">
        <v>1099</v>
      </c>
      <c r="AK19" s="20">
        <f t="shared" si="2"/>
        <v>0</v>
      </c>
      <c r="AL19" s="20">
        <f t="shared" si="8"/>
        <v>1</v>
      </c>
      <c r="AM19" s="20">
        <f t="shared" si="9"/>
        <v>0</v>
      </c>
      <c r="AN19" s="20">
        <f t="shared" si="3"/>
        <v>0</v>
      </c>
      <c r="AO19" s="20">
        <f t="shared" si="4"/>
        <v>0</v>
      </c>
      <c r="AP19" s="19">
        <f t="shared" si="5"/>
        <v>0</v>
      </c>
    </row>
    <row r="20" spans="1:42" s="18" customFormat="1" ht="306" customHeight="1" x14ac:dyDescent="0.25">
      <c r="A20" s="53">
        <v>19</v>
      </c>
      <c r="B20" s="54">
        <v>1410</v>
      </c>
      <c r="C20" s="53"/>
      <c r="D20" s="53"/>
      <c r="E20" s="55" t="s">
        <v>131</v>
      </c>
      <c r="F20" s="56"/>
      <c r="G20" s="55" t="s">
        <v>107</v>
      </c>
      <c r="H20" s="55" t="s">
        <v>134</v>
      </c>
      <c r="I20" s="55" t="s">
        <v>177</v>
      </c>
      <c r="J20" s="57" t="s">
        <v>122</v>
      </c>
      <c r="K20" s="58" t="s">
        <v>37</v>
      </c>
      <c r="L20" s="58" t="s">
        <v>130</v>
      </c>
      <c r="M20" s="55" t="s">
        <v>33</v>
      </c>
      <c r="N20" s="55"/>
      <c r="O20" s="55" t="s">
        <v>568</v>
      </c>
      <c r="P20" s="56">
        <v>44804</v>
      </c>
      <c r="Q20" s="55"/>
      <c r="R20" s="71"/>
      <c r="S20" s="71"/>
      <c r="T20" s="55"/>
      <c r="U20" s="53">
        <v>3</v>
      </c>
      <c r="V20" s="76" t="s">
        <v>150</v>
      </c>
      <c r="W20" s="57" t="s">
        <v>151</v>
      </c>
      <c r="X20" s="55" t="s">
        <v>152</v>
      </c>
      <c r="Y20" s="55" t="s">
        <v>152</v>
      </c>
      <c r="Z20" s="55">
        <v>1</v>
      </c>
      <c r="AA20" s="73">
        <v>44834</v>
      </c>
      <c r="AB20" s="73">
        <v>45657</v>
      </c>
      <c r="AC20" s="55" t="s">
        <v>141</v>
      </c>
      <c r="AD20" s="75" t="s">
        <v>140</v>
      </c>
      <c r="AE20" s="60" t="s">
        <v>106</v>
      </c>
      <c r="AF20" s="61" t="str">
        <f t="shared" si="6"/>
        <v>A</v>
      </c>
      <c r="AG20" s="62">
        <f t="shared" si="7"/>
        <v>0.66</v>
      </c>
      <c r="AH20" s="78" t="s">
        <v>1098</v>
      </c>
      <c r="AI20" s="62">
        <v>0.66</v>
      </c>
      <c r="AJ20" s="77" t="s">
        <v>1100</v>
      </c>
      <c r="AK20" s="20">
        <f t="shared" si="2"/>
        <v>0</v>
      </c>
      <c r="AL20" s="20">
        <f t="shared" si="8"/>
        <v>1</v>
      </c>
      <c r="AM20" s="20">
        <f t="shared" si="9"/>
        <v>0</v>
      </c>
      <c r="AN20" s="20">
        <f t="shared" si="3"/>
        <v>0</v>
      </c>
      <c r="AO20" s="20">
        <f t="shared" si="4"/>
        <v>0</v>
      </c>
      <c r="AP20" s="19">
        <f t="shared" si="5"/>
        <v>0</v>
      </c>
    </row>
    <row r="21" spans="1:42" s="18" customFormat="1" ht="182.25" customHeight="1" x14ac:dyDescent="0.25">
      <c r="A21" s="63">
        <v>20</v>
      </c>
      <c r="B21" s="54">
        <v>1413</v>
      </c>
      <c r="C21" s="53"/>
      <c r="D21" s="53"/>
      <c r="E21" s="55" t="s">
        <v>131</v>
      </c>
      <c r="F21" s="56"/>
      <c r="G21" s="55" t="s">
        <v>107</v>
      </c>
      <c r="H21" s="55" t="s">
        <v>213</v>
      </c>
      <c r="I21" s="55" t="s">
        <v>177</v>
      </c>
      <c r="J21" s="57" t="s">
        <v>123</v>
      </c>
      <c r="K21" s="58" t="s">
        <v>37</v>
      </c>
      <c r="L21" s="58" t="s">
        <v>130</v>
      </c>
      <c r="M21" s="55" t="s">
        <v>33</v>
      </c>
      <c r="N21" s="55"/>
      <c r="O21" s="55"/>
      <c r="P21" s="56">
        <v>44804</v>
      </c>
      <c r="Q21" s="55"/>
      <c r="R21" s="71"/>
      <c r="S21" s="71"/>
      <c r="T21" s="55"/>
      <c r="U21" s="53">
        <v>1</v>
      </c>
      <c r="V21" s="72" t="s">
        <v>123</v>
      </c>
      <c r="W21" s="57" t="s">
        <v>153</v>
      </c>
      <c r="X21" s="55" t="s">
        <v>139</v>
      </c>
      <c r="Y21" s="55" t="s">
        <v>139</v>
      </c>
      <c r="Z21" s="55">
        <v>1</v>
      </c>
      <c r="AA21" s="73">
        <v>44835</v>
      </c>
      <c r="AB21" s="73">
        <v>45291</v>
      </c>
      <c r="AC21" s="55" t="s">
        <v>141</v>
      </c>
      <c r="AD21" s="75" t="s">
        <v>140</v>
      </c>
      <c r="AE21" s="60" t="s">
        <v>106</v>
      </c>
      <c r="AF21" s="61" t="str">
        <f t="shared" si="6"/>
        <v>A</v>
      </c>
      <c r="AG21" s="62">
        <f t="shared" si="7"/>
        <v>0.9</v>
      </c>
      <c r="AH21" s="78" t="s">
        <v>1093</v>
      </c>
      <c r="AI21" s="62">
        <v>0.9</v>
      </c>
      <c r="AJ21" s="77" t="s">
        <v>1099</v>
      </c>
      <c r="AK21" s="20">
        <f t="shared" si="2"/>
        <v>0</v>
      </c>
      <c r="AL21" s="20">
        <f t="shared" si="8"/>
        <v>1</v>
      </c>
      <c r="AM21" s="20">
        <f t="shared" si="9"/>
        <v>0</v>
      </c>
      <c r="AN21" s="20">
        <f t="shared" si="3"/>
        <v>0</v>
      </c>
      <c r="AO21" s="20">
        <f t="shared" si="4"/>
        <v>0</v>
      </c>
      <c r="AP21" s="19">
        <f t="shared" si="5"/>
        <v>0</v>
      </c>
    </row>
    <row r="22" spans="1:42" s="18" customFormat="1" ht="279" customHeight="1" x14ac:dyDescent="0.25">
      <c r="A22" s="53">
        <v>21</v>
      </c>
      <c r="B22" s="54">
        <v>1414</v>
      </c>
      <c r="C22" s="53"/>
      <c r="D22" s="53"/>
      <c r="E22" s="55" t="s">
        <v>131</v>
      </c>
      <c r="F22" s="56"/>
      <c r="G22" s="55" t="s">
        <v>107</v>
      </c>
      <c r="H22" s="55" t="s">
        <v>135</v>
      </c>
      <c r="I22" s="55" t="s">
        <v>177</v>
      </c>
      <c r="J22" s="57" t="s">
        <v>124</v>
      </c>
      <c r="K22" s="58" t="s">
        <v>37</v>
      </c>
      <c r="L22" s="58" t="s">
        <v>130</v>
      </c>
      <c r="M22" s="55" t="s">
        <v>33</v>
      </c>
      <c r="N22" s="55"/>
      <c r="O22" s="55" t="s">
        <v>568</v>
      </c>
      <c r="P22" s="56">
        <v>44804</v>
      </c>
      <c r="Q22" s="55"/>
      <c r="R22" s="71"/>
      <c r="S22" s="71"/>
      <c r="T22" s="55"/>
      <c r="U22" s="53">
        <v>3</v>
      </c>
      <c r="V22" s="76" t="s">
        <v>154</v>
      </c>
      <c r="W22" s="57" t="s">
        <v>155</v>
      </c>
      <c r="X22" s="55" t="s">
        <v>152</v>
      </c>
      <c r="Y22" s="55" t="s">
        <v>152</v>
      </c>
      <c r="Z22" s="55">
        <v>1</v>
      </c>
      <c r="AA22" s="73">
        <v>44819</v>
      </c>
      <c r="AB22" s="73">
        <v>45657</v>
      </c>
      <c r="AC22" s="55" t="s">
        <v>141</v>
      </c>
      <c r="AD22" s="75" t="s">
        <v>140</v>
      </c>
      <c r="AE22" s="60" t="s">
        <v>106</v>
      </c>
      <c r="AF22" s="61" t="str">
        <f t="shared" si="6"/>
        <v>A</v>
      </c>
      <c r="AG22" s="62">
        <f t="shared" si="7"/>
        <v>0.66</v>
      </c>
      <c r="AH22" s="78" t="s">
        <v>1098</v>
      </c>
      <c r="AI22" s="62">
        <v>0.66</v>
      </c>
      <c r="AJ22" s="77" t="s">
        <v>1101</v>
      </c>
      <c r="AK22" s="20">
        <f t="shared" si="2"/>
        <v>0</v>
      </c>
      <c r="AL22" s="20">
        <f t="shared" si="8"/>
        <v>1</v>
      </c>
      <c r="AM22" s="20">
        <f t="shared" si="9"/>
        <v>0</v>
      </c>
      <c r="AN22" s="20">
        <f t="shared" si="3"/>
        <v>0</v>
      </c>
      <c r="AO22" s="20">
        <f t="shared" si="4"/>
        <v>0</v>
      </c>
      <c r="AP22" s="19">
        <f t="shared" si="5"/>
        <v>0</v>
      </c>
    </row>
    <row r="23" spans="1:42" s="18" customFormat="1" ht="155.25" customHeight="1" x14ac:dyDescent="0.25">
      <c r="A23" s="63">
        <v>22</v>
      </c>
      <c r="B23" s="54">
        <v>1415</v>
      </c>
      <c r="C23" s="53"/>
      <c r="D23" s="53"/>
      <c r="E23" s="55" t="s">
        <v>131</v>
      </c>
      <c r="F23" s="56"/>
      <c r="G23" s="55" t="s">
        <v>107</v>
      </c>
      <c r="H23" s="55" t="s">
        <v>214</v>
      </c>
      <c r="I23" s="55" t="s">
        <v>177</v>
      </c>
      <c r="J23" s="57" t="s">
        <v>125</v>
      </c>
      <c r="K23" s="58" t="s">
        <v>37</v>
      </c>
      <c r="L23" s="58" t="s">
        <v>130</v>
      </c>
      <c r="M23" s="55" t="s">
        <v>33</v>
      </c>
      <c r="N23" s="55"/>
      <c r="O23" s="55" t="s">
        <v>566</v>
      </c>
      <c r="P23" s="56">
        <v>44804</v>
      </c>
      <c r="Q23" s="55"/>
      <c r="R23" s="71"/>
      <c r="S23" s="71"/>
      <c r="T23" s="55"/>
      <c r="U23" s="53">
        <v>1</v>
      </c>
      <c r="V23" s="72" t="s">
        <v>125</v>
      </c>
      <c r="W23" s="57" t="s">
        <v>156</v>
      </c>
      <c r="X23" s="55" t="s">
        <v>157</v>
      </c>
      <c r="Y23" s="55" t="s">
        <v>157</v>
      </c>
      <c r="Z23" s="55">
        <v>1</v>
      </c>
      <c r="AA23" s="73">
        <v>44835</v>
      </c>
      <c r="AB23" s="73">
        <v>45291</v>
      </c>
      <c r="AC23" s="55" t="s">
        <v>141</v>
      </c>
      <c r="AD23" s="75" t="s">
        <v>140</v>
      </c>
      <c r="AE23" s="60" t="s">
        <v>106</v>
      </c>
      <c r="AF23" s="61" t="str">
        <f t="shared" si="6"/>
        <v>A</v>
      </c>
      <c r="AG23" s="62">
        <f t="shared" si="7"/>
        <v>0.9</v>
      </c>
      <c r="AH23" s="78" t="s">
        <v>1093</v>
      </c>
      <c r="AI23" s="62">
        <v>0.9</v>
      </c>
      <c r="AJ23" s="77" t="s">
        <v>1099</v>
      </c>
      <c r="AK23" s="20">
        <f t="shared" si="2"/>
        <v>0</v>
      </c>
      <c r="AL23" s="20">
        <f t="shared" si="8"/>
        <v>1</v>
      </c>
      <c r="AM23" s="20">
        <f t="shared" si="9"/>
        <v>0</v>
      </c>
      <c r="AN23" s="20">
        <f t="shared" si="3"/>
        <v>0</v>
      </c>
      <c r="AO23" s="20">
        <f t="shared" si="4"/>
        <v>0</v>
      </c>
      <c r="AP23" s="19">
        <f t="shared" si="5"/>
        <v>0</v>
      </c>
    </row>
    <row r="24" spans="1:42" s="18" customFormat="1" ht="155.25" customHeight="1" x14ac:dyDescent="0.25">
      <c r="A24" s="53">
        <v>23</v>
      </c>
      <c r="B24" s="54">
        <v>1417</v>
      </c>
      <c r="C24" s="53"/>
      <c r="D24" s="53"/>
      <c r="E24" s="55" t="s">
        <v>131</v>
      </c>
      <c r="F24" s="56"/>
      <c r="G24" s="55" t="s">
        <v>107</v>
      </c>
      <c r="H24" s="55" t="s">
        <v>215</v>
      </c>
      <c r="I24" s="55" t="s">
        <v>177</v>
      </c>
      <c r="J24" s="57" t="s">
        <v>126</v>
      </c>
      <c r="K24" s="58" t="s">
        <v>37</v>
      </c>
      <c r="L24" s="58" t="s">
        <v>130</v>
      </c>
      <c r="M24" s="55" t="s">
        <v>33</v>
      </c>
      <c r="N24" s="55"/>
      <c r="O24" s="55" t="s">
        <v>567</v>
      </c>
      <c r="P24" s="56">
        <v>44804</v>
      </c>
      <c r="Q24" s="55"/>
      <c r="R24" s="71"/>
      <c r="S24" s="71"/>
      <c r="T24" s="55"/>
      <c r="U24" s="53">
        <v>1</v>
      </c>
      <c r="V24" s="76" t="s">
        <v>159</v>
      </c>
      <c r="W24" s="57" t="s">
        <v>158</v>
      </c>
      <c r="X24" s="55" t="s">
        <v>147</v>
      </c>
      <c r="Y24" s="55" t="s">
        <v>147</v>
      </c>
      <c r="Z24" s="55">
        <v>1</v>
      </c>
      <c r="AA24" s="73">
        <v>44835</v>
      </c>
      <c r="AB24" s="73">
        <v>45291</v>
      </c>
      <c r="AC24" s="55" t="s">
        <v>141</v>
      </c>
      <c r="AD24" s="75" t="s">
        <v>140</v>
      </c>
      <c r="AE24" s="60" t="s">
        <v>106</v>
      </c>
      <c r="AF24" s="61" t="str">
        <f t="shared" si="6"/>
        <v>A</v>
      </c>
      <c r="AG24" s="62">
        <f t="shared" si="7"/>
        <v>0.97</v>
      </c>
      <c r="AH24" s="78" t="s">
        <v>1102</v>
      </c>
      <c r="AI24" s="62">
        <v>0.97</v>
      </c>
      <c r="AJ24" s="77" t="s">
        <v>1099</v>
      </c>
      <c r="AK24" s="20">
        <f t="shared" si="2"/>
        <v>0</v>
      </c>
      <c r="AL24" s="20">
        <f t="shared" si="8"/>
        <v>1</v>
      </c>
      <c r="AM24" s="20">
        <f t="shared" si="9"/>
        <v>0</v>
      </c>
      <c r="AN24" s="20">
        <f t="shared" si="3"/>
        <v>0</v>
      </c>
      <c r="AO24" s="20">
        <f t="shared" si="4"/>
        <v>0</v>
      </c>
      <c r="AP24" s="19">
        <f t="shared" si="5"/>
        <v>0</v>
      </c>
    </row>
    <row r="25" spans="1:42" s="18" customFormat="1" ht="183.75" customHeight="1" x14ac:dyDescent="0.25">
      <c r="A25" s="63">
        <v>24</v>
      </c>
      <c r="B25" s="54">
        <v>1424</v>
      </c>
      <c r="C25" s="53"/>
      <c r="D25" s="53"/>
      <c r="E25" s="55" t="s">
        <v>216</v>
      </c>
      <c r="F25" s="56"/>
      <c r="G25" s="55" t="s">
        <v>108</v>
      </c>
      <c r="H25" s="55" t="s">
        <v>132</v>
      </c>
      <c r="I25" s="55" t="s">
        <v>36</v>
      </c>
      <c r="J25" s="59" t="s">
        <v>127</v>
      </c>
      <c r="K25" s="58" t="s">
        <v>37</v>
      </c>
      <c r="L25" s="58" t="s">
        <v>130</v>
      </c>
      <c r="M25" s="55" t="s">
        <v>57</v>
      </c>
      <c r="N25" s="55"/>
      <c r="O25" s="55" t="s">
        <v>565</v>
      </c>
      <c r="P25" s="56">
        <v>44830</v>
      </c>
      <c r="Q25" s="55"/>
      <c r="R25" s="71"/>
      <c r="S25" s="71"/>
      <c r="T25" s="55"/>
      <c r="U25" s="53">
        <v>2</v>
      </c>
      <c r="V25" s="72" t="s">
        <v>163</v>
      </c>
      <c r="W25" s="57" t="s">
        <v>161</v>
      </c>
      <c r="X25" s="55"/>
      <c r="Y25" s="55" t="s">
        <v>162</v>
      </c>
      <c r="Z25" s="55">
        <v>2</v>
      </c>
      <c r="AA25" s="73">
        <v>44959</v>
      </c>
      <c r="AB25" s="73">
        <v>45199</v>
      </c>
      <c r="AC25" s="55" t="s">
        <v>100</v>
      </c>
      <c r="AD25" s="75" t="s">
        <v>38</v>
      </c>
      <c r="AE25" s="60" t="s">
        <v>106</v>
      </c>
      <c r="AF25" s="61" t="str">
        <f t="shared" si="6"/>
        <v>C</v>
      </c>
      <c r="AG25" s="62">
        <f t="shared" si="7"/>
        <v>1</v>
      </c>
      <c r="AH25" s="78" t="s">
        <v>1103</v>
      </c>
      <c r="AI25" s="62">
        <v>1</v>
      </c>
      <c r="AJ25" s="77" t="s">
        <v>1104</v>
      </c>
      <c r="AK25" s="20">
        <f t="shared" si="2"/>
        <v>1</v>
      </c>
      <c r="AL25" s="20">
        <f t="shared" si="8"/>
        <v>0</v>
      </c>
      <c r="AM25" s="20">
        <f t="shared" si="9"/>
        <v>1</v>
      </c>
      <c r="AN25" s="20">
        <f t="shared" si="3"/>
        <v>0</v>
      </c>
      <c r="AO25" s="20">
        <f t="shared" si="4"/>
        <v>1</v>
      </c>
      <c r="AP25" s="19">
        <f t="shared" si="5"/>
        <v>0</v>
      </c>
    </row>
    <row r="26" spans="1:42" s="18" customFormat="1" ht="273" customHeight="1" x14ac:dyDescent="0.25">
      <c r="A26" s="53">
        <v>25</v>
      </c>
      <c r="B26" s="54">
        <v>1445</v>
      </c>
      <c r="C26" s="53"/>
      <c r="D26" s="53"/>
      <c r="E26" s="55" t="s">
        <v>255</v>
      </c>
      <c r="F26" s="56"/>
      <c r="G26" s="55" t="s">
        <v>108</v>
      </c>
      <c r="H26" s="55" t="s">
        <v>278</v>
      </c>
      <c r="I26" s="55" t="s">
        <v>60</v>
      </c>
      <c r="J26" s="59" t="s">
        <v>188</v>
      </c>
      <c r="K26" s="58" t="s">
        <v>37</v>
      </c>
      <c r="L26" s="58" t="s">
        <v>130</v>
      </c>
      <c r="M26" s="55" t="s">
        <v>57</v>
      </c>
      <c r="N26" s="55"/>
      <c r="O26" s="55"/>
      <c r="P26" s="56">
        <v>44839</v>
      </c>
      <c r="Q26" s="55"/>
      <c r="R26" s="71"/>
      <c r="S26" s="71"/>
      <c r="T26" s="55"/>
      <c r="U26" s="53">
        <v>1</v>
      </c>
      <c r="V26" s="72" t="s">
        <v>191</v>
      </c>
      <c r="W26" s="57" t="s">
        <v>189</v>
      </c>
      <c r="X26" s="55" t="s">
        <v>185</v>
      </c>
      <c r="Y26" s="55" t="s">
        <v>185</v>
      </c>
      <c r="Z26" s="55">
        <v>2</v>
      </c>
      <c r="AA26" s="73">
        <v>44839</v>
      </c>
      <c r="AB26" s="73">
        <v>45016</v>
      </c>
      <c r="AC26" s="55" t="s">
        <v>143</v>
      </c>
      <c r="AD26" s="75" t="s">
        <v>63</v>
      </c>
      <c r="AE26" s="60" t="s">
        <v>103</v>
      </c>
      <c r="AF26" s="61" t="str">
        <f t="shared" si="6"/>
        <v>A</v>
      </c>
      <c r="AG26" s="62">
        <f t="shared" si="7"/>
        <v>0.95</v>
      </c>
      <c r="AH26" s="78" t="s">
        <v>1090</v>
      </c>
      <c r="AI26" s="62">
        <v>0.95</v>
      </c>
      <c r="AJ26" s="77" t="s">
        <v>1090</v>
      </c>
      <c r="AK26" s="20">
        <f t="shared" si="2"/>
        <v>1</v>
      </c>
      <c r="AL26" s="20">
        <f t="shared" si="8"/>
        <v>1</v>
      </c>
      <c r="AM26" s="20">
        <f t="shared" si="9"/>
        <v>0</v>
      </c>
      <c r="AN26" s="20">
        <f t="shared" si="3"/>
        <v>1</v>
      </c>
      <c r="AO26" s="20">
        <f t="shared" si="4"/>
        <v>1</v>
      </c>
      <c r="AP26" s="19">
        <f t="shared" si="5"/>
        <v>0</v>
      </c>
    </row>
    <row r="27" spans="1:42" s="18" customFormat="1" ht="204.75" customHeight="1" x14ac:dyDescent="0.25">
      <c r="A27" s="63">
        <v>26</v>
      </c>
      <c r="B27" s="54">
        <v>1445</v>
      </c>
      <c r="C27" s="53"/>
      <c r="D27" s="53"/>
      <c r="E27" s="55" t="s">
        <v>255</v>
      </c>
      <c r="F27" s="56"/>
      <c r="G27" s="55" t="s">
        <v>108</v>
      </c>
      <c r="H27" s="55" t="s">
        <v>278</v>
      </c>
      <c r="I27" s="55" t="s">
        <v>60</v>
      </c>
      <c r="J27" s="59" t="s">
        <v>188</v>
      </c>
      <c r="K27" s="58" t="s">
        <v>37</v>
      </c>
      <c r="L27" s="58" t="s">
        <v>130</v>
      </c>
      <c r="M27" s="55" t="s">
        <v>57</v>
      </c>
      <c r="N27" s="55"/>
      <c r="O27" s="55"/>
      <c r="P27" s="56">
        <v>44839</v>
      </c>
      <c r="Q27" s="55"/>
      <c r="R27" s="71"/>
      <c r="S27" s="71"/>
      <c r="T27" s="55"/>
      <c r="U27" s="53">
        <v>2</v>
      </c>
      <c r="V27" s="72" t="s">
        <v>191</v>
      </c>
      <c r="W27" s="57" t="s">
        <v>190</v>
      </c>
      <c r="X27" s="55" t="s">
        <v>183</v>
      </c>
      <c r="Y27" s="55" t="s">
        <v>183</v>
      </c>
      <c r="Z27" s="55">
        <v>1</v>
      </c>
      <c r="AA27" s="73">
        <v>44839</v>
      </c>
      <c r="AB27" s="73">
        <v>45291</v>
      </c>
      <c r="AC27" s="55" t="s">
        <v>143</v>
      </c>
      <c r="AD27" s="75" t="s">
        <v>63</v>
      </c>
      <c r="AE27" s="60" t="s">
        <v>103</v>
      </c>
      <c r="AF27" s="61" t="str">
        <f t="shared" si="6"/>
        <v>A</v>
      </c>
      <c r="AG27" s="62">
        <f t="shared" si="7"/>
        <v>0.5</v>
      </c>
      <c r="AH27" s="78" t="s">
        <v>1090</v>
      </c>
      <c r="AI27" s="62">
        <v>0.5</v>
      </c>
      <c r="AJ27" s="77" t="s">
        <v>1090</v>
      </c>
      <c r="AK27" s="20">
        <f t="shared" si="2"/>
        <v>0</v>
      </c>
      <c r="AL27" s="20">
        <f t="shared" si="8"/>
        <v>1</v>
      </c>
      <c r="AM27" s="20">
        <f t="shared" si="9"/>
        <v>0</v>
      </c>
      <c r="AN27" s="20">
        <f t="shared" si="3"/>
        <v>0</v>
      </c>
      <c r="AO27" s="20">
        <f t="shared" si="4"/>
        <v>0</v>
      </c>
      <c r="AP27" s="19">
        <f t="shared" si="5"/>
        <v>0</v>
      </c>
    </row>
    <row r="28" spans="1:42" s="18" customFormat="1" ht="204.75" customHeight="1" x14ac:dyDescent="0.25">
      <c r="A28" s="63">
        <v>27</v>
      </c>
      <c r="B28" s="54">
        <v>1447</v>
      </c>
      <c r="C28" s="53"/>
      <c r="D28" s="53"/>
      <c r="E28" s="55" t="s">
        <v>255</v>
      </c>
      <c r="F28" s="56"/>
      <c r="G28" s="55" t="s">
        <v>108</v>
      </c>
      <c r="H28" s="55" t="s">
        <v>277</v>
      </c>
      <c r="I28" s="55" t="s">
        <v>60</v>
      </c>
      <c r="J28" s="59" t="s">
        <v>192</v>
      </c>
      <c r="K28" s="58" t="s">
        <v>37</v>
      </c>
      <c r="L28" s="58" t="s">
        <v>130</v>
      </c>
      <c r="M28" s="55" t="s">
        <v>57</v>
      </c>
      <c r="N28" s="55"/>
      <c r="O28" s="55"/>
      <c r="P28" s="56">
        <v>44839</v>
      </c>
      <c r="Q28" s="55"/>
      <c r="R28" s="71"/>
      <c r="S28" s="71"/>
      <c r="T28" s="55"/>
      <c r="U28" s="53">
        <v>1</v>
      </c>
      <c r="V28" s="72" t="s">
        <v>1032</v>
      </c>
      <c r="W28" s="57" t="s">
        <v>1035</v>
      </c>
      <c r="X28" s="55" t="s">
        <v>1038</v>
      </c>
      <c r="Y28" s="55" t="s">
        <v>1038</v>
      </c>
      <c r="Z28" s="55">
        <v>1</v>
      </c>
      <c r="AA28" s="73"/>
      <c r="AB28" s="73"/>
      <c r="AC28" s="55" t="s">
        <v>450</v>
      </c>
      <c r="AD28" s="75" t="s">
        <v>63</v>
      </c>
      <c r="AE28" s="60" t="s">
        <v>105</v>
      </c>
      <c r="AF28" s="61" t="str">
        <f t="shared" si="6"/>
        <v>A</v>
      </c>
      <c r="AG28" s="62">
        <f t="shared" si="7"/>
        <v>0</v>
      </c>
      <c r="AH28" s="78" t="s">
        <v>1335</v>
      </c>
      <c r="AI28" s="62">
        <v>0</v>
      </c>
      <c r="AJ28" s="77" t="s">
        <v>1335</v>
      </c>
      <c r="AK28" s="20">
        <f t="shared" si="2"/>
        <v>0</v>
      </c>
      <c r="AL28" s="20">
        <f t="shared" si="8"/>
        <v>1</v>
      </c>
      <c r="AM28" s="20">
        <f t="shared" si="9"/>
        <v>0</v>
      </c>
      <c r="AN28" s="20">
        <f t="shared" si="3"/>
        <v>0</v>
      </c>
      <c r="AO28" s="20">
        <f t="shared" si="4"/>
        <v>0</v>
      </c>
      <c r="AP28" s="19">
        <f t="shared" si="5"/>
        <v>1</v>
      </c>
    </row>
    <row r="29" spans="1:42" s="18" customFormat="1" ht="204.75" customHeight="1" x14ac:dyDescent="0.25">
      <c r="A29" s="63">
        <v>28</v>
      </c>
      <c r="B29" s="54">
        <v>1447</v>
      </c>
      <c r="C29" s="53"/>
      <c r="D29" s="53"/>
      <c r="E29" s="55" t="s">
        <v>255</v>
      </c>
      <c r="F29" s="56"/>
      <c r="G29" s="55" t="s">
        <v>108</v>
      </c>
      <c r="H29" s="55" t="s">
        <v>277</v>
      </c>
      <c r="I29" s="55" t="s">
        <v>60</v>
      </c>
      <c r="J29" s="59" t="s">
        <v>192</v>
      </c>
      <c r="K29" s="58" t="s">
        <v>37</v>
      </c>
      <c r="L29" s="58" t="s">
        <v>130</v>
      </c>
      <c r="M29" s="55" t="s">
        <v>57</v>
      </c>
      <c r="N29" s="55"/>
      <c r="O29" s="55"/>
      <c r="P29" s="56">
        <v>44839</v>
      </c>
      <c r="Q29" s="55"/>
      <c r="R29" s="71"/>
      <c r="S29" s="71"/>
      <c r="T29" s="55"/>
      <c r="U29" s="53">
        <v>2</v>
      </c>
      <c r="V29" s="72" t="s">
        <v>1033</v>
      </c>
      <c r="W29" s="57" t="s">
        <v>1036</v>
      </c>
      <c r="X29" s="55" t="s">
        <v>1039</v>
      </c>
      <c r="Y29" s="55" t="s">
        <v>1039</v>
      </c>
      <c r="Z29" s="55">
        <v>1</v>
      </c>
      <c r="AA29" s="73"/>
      <c r="AB29" s="73"/>
      <c r="AC29" s="55" t="s">
        <v>450</v>
      </c>
      <c r="AD29" s="75" t="s">
        <v>63</v>
      </c>
      <c r="AE29" s="60" t="s">
        <v>105</v>
      </c>
      <c r="AF29" s="61" t="str">
        <f t="shared" si="6"/>
        <v>A</v>
      </c>
      <c r="AG29" s="62">
        <f t="shared" si="7"/>
        <v>0</v>
      </c>
      <c r="AH29" s="78" t="s">
        <v>1335</v>
      </c>
      <c r="AI29" s="62">
        <v>0</v>
      </c>
      <c r="AJ29" s="77" t="s">
        <v>1335</v>
      </c>
      <c r="AK29" s="20">
        <f t="shared" si="2"/>
        <v>0</v>
      </c>
      <c r="AL29" s="20">
        <f t="shared" si="8"/>
        <v>1</v>
      </c>
      <c r="AM29" s="20">
        <f t="shared" si="9"/>
        <v>0</v>
      </c>
      <c r="AN29" s="20">
        <f t="shared" si="3"/>
        <v>0</v>
      </c>
      <c r="AO29" s="20">
        <f t="shared" si="4"/>
        <v>0</v>
      </c>
      <c r="AP29" s="19"/>
    </row>
    <row r="30" spans="1:42" s="18" customFormat="1" ht="204.75" customHeight="1" x14ac:dyDescent="0.25">
      <c r="A30" s="63">
        <v>29</v>
      </c>
      <c r="B30" s="54">
        <v>1447</v>
      </c>
      <c r="C30" s="53"/>
      <c r="D30" s="53"/>
      <c r="E30" s="55" t="s">
        <v>255</v>
      </c>
      <c r="F30" s="56"/>
      <c r="G30" s="55" t="s">
        <v>108</v>
      </c>
      <c r="H30" s="55" t="s">
        <v>277</v>
      </c>
      <c r="I30" s="55" t="s">
        <v>60</v>
      </c>
      <c r="J30" s="59" t="s">
        <v>192</v>
      </c>
      <c r="K30" s="58" t="s">
        <v>37</v>
      </c>
      <c r="L30" s="58" t="s">
        <v>130</v>
      </c>
      <c r="M30" s="55" t="s">
        <v>57</v>
      </c>
      <c r="N30" s="55"/>
      <c r="O30" s="55"/>
      <c r="P30" s="56">
        <v>44839</v>
      </c>
      <c r="Q30" s="55"/>
      <c r="R30" s="71"/>
      <c r="S30" s="71"/>
      <c r="T30" s="55"/>
      <c r="U30" s="53">
        <v>3</v>
      </c>
      <c r="V30" s="72" t="s">
        <v>1034</v>
      </c>
      <c r="W30" s="57" t="s">
        <v>1037</v>
      </c>
      <c r="X30" s="55" t="s">
        <v>160</v>
      </c>
      <c r="Y30" s="55" t="s">
        <v>160</v>
      </c>
      <c r="Z30" s="55">
        <v>1</v>
      </c>
      <c r="AA30" s="73"/>
      <c r="AB30" s="73"/>
      <c r="AC30" s="55" t="s">
        <v>450</v>
      </c>
      <c r="AD30" s="75" t="s">
        <v>63</v>
      </c>
      <c r="AE30" s="60" t="s">
        <v>105</v>
      </c>
      <c r="AF30" s="61" t="str">
        <f t="shared" si="6"/>
        <v>A</v>
      </c>
      <c r="AG30" s="62">
        <f t="shared" si="7"/>
        <v>0</v>
      </c>
      <c r="AH30" s="78" t="s">
        <v>1335</v>
      </c>
      <c r="AI30" s="62">
        <v>0</v>
      </c>
      <c r="AJ30" s="77" t="s">
        <v>1335</v>
      </c>
      <c r="AK30" s="20">
        <f t="shared" si="2"/>
        <v>0</v>
      </c>
      <c r="AL30" s="20">
        <f t="shared" si="8"/>
        <v>1</v>
      </c>
      <c r="AM30" s="20">
        <f t="shared" si="9"/>
        <v>0</v>
      </c>
      <c r="AN30" s="20">
        <f t="shared" si="3"/>
        <v>0</v>
      </c>
      <c r="AO30" s="20">
        <f t="shared" si="4"/>
        <v>0</v>
      </c>
      <c r="AP30" s="19"/>
    </row>
    <row r="31" spans="1:42" s="18" customFormat="1" ht="204.75" customHeight="1" x14ac:dyDescent="0.25">
      <c r="A31" s="63">
        <v>30</v>
      </c>
      <c r="B31" s="54">
        <v>1448</v>
      </c>
      <c r="C31" s="53"/>
      <c r="D31" s="53"/>
      <c r="E31" s="55" t="s">
        <v>255</v>
      </c>
      <c r="F31" s="56"/>
      <c r="G31" s="55" t="s">
        <v>108</v>
      </c>
      <c r="H31" s="55" t="s">
        <v>279</v>
      </c>
      <c r="I31" s="55" t="s">
        <v>60</v>
      </c>
      <c r="J31" s="59" t="s">
        <v>193</v>
      </c>
      <c r="K31" s="58" t="s">
        <v>37</v>
      </c>
      <c r="L31" s="58" t="s">
        <v>130</v>
      </c>
      <c r="M31" s="55" t="s">
        <v>57</v>
      </c>
      <c r="N31" s="55"/>
      <c r="O31" s="55" t="s">
        <v>281</v>
      </c>
      <c r="P31" s="56">
        <v>44839</v>
      </c>
      <c r="Q31" s="55"/>
      <c r="R31" s="71"/>
      <c r="S31" s="71"/>
      <c r="T31" s="55"/>
      <c r="U31" s="53">
        <v>1</v>
      </c>
      <c r="V31" s="72" t="s">
        <v>198</v>
      </c>
      <c r="W31" s="57" t="s">
        <v>194</v>
      </c>
      <c r="X31" s="55" t="s">
        <v>196</v>
      </c>
      <c r="Y31" s="55" t="s">
        <v>196</v>
      </c>
      <c r="Z31" s="55">
        <v>1</v>
      </c>
      <c r="AA31" s="73">
        <v>44839</v>
      </c>
      <c r="AB31" s="73">
        <v>45289</v>
      </c>
      <c r="AC31" s="55" t="s">
        <v>143</v>
      </c>
      <c r="AD31" s="75" t="s">
        <v>63</v>
      </c>
      <c r="AE31" s="60" t="s">
        <v>164</v>
      </c>
      <c r="AF31" s="61" t="str">
        <f t="shared" si="6"/>
        <v>A</v>
      </c>
      <c r="AG31" s="62">
        <f t="shared" si="7"/>
        <v>0</v>
      </c>
      <c r="AH31" s="78" t="s">
        <v>1253</v>
      </c>
      <c r="AI31" s="62">
        <v>0</v>
      </c>
      <c r="AJ31" s="77" t="s">
        <v>1253</v>
      </c>
      <c r="AK31" s="20">
        <f t="shared" si="2"/>
        <v>0</v>
      </c>
      <c r="AL31" s="20">
        <f t="shared" si="8"/>
        <v>1</v>
      </c>
      <c r="AM31" s="20">
        <f t="shared" si="9"/>
        <v>0</v>
      </c>
      <c r="AN31" s="20">
        <f t="shared" si="3"/>
        <v>0</v>
      </c>
      <c r="AO31" s="20">
        <f t="shared" si="4"/>
        <v>0</v>
      </c>
      <c r="AP31" s="19">
        <f t="shared" si="5"/>
        <v>0</v>
      </c>
    </row>
    <row r="32" spans="1:42" s="18" customFormat="1" ht="204.75" customHeight="1" x14ac:dyDescent="0.25">
      <c r="A32" s="63">
        <v>31</v>
      </c>
      <c r="B32" s="54">
        <v>1448</v>
      </c>
      <c r="C32" s="53"/>
      <c r="D32" s="53"/>
      <c r="E32" s="55" t="s">
        <v>255</v>
      </c>
      <c r="F32" s="56"/>
      <c r="G32" s="55" t="s">
        <v>108</v>
      </c>
      <c r="H32" s="55" t="s">
        <v>279</v>
      </c>
      <c r="I32" s="55" t="s">
        <v>60</v>
      </c>
      <c r="J32" s="59" t="s">
        <v>193</v>
      </c>
      <c r="K32" s="58" t="s">
        <v>37</v>
      </c>
      <c r="L32" s="58" t="s">
        <v>130</v>
      </c>
      <c r="M32" s="55" t="s">
        <v>57</v>
      </c>
      <c r="N32" s="55"/>
      <c r="O32" s="55"/>
      <c r="P32" s="56">
        <v>44839</v>
      </c>
      <c r="Q32" s="55"/>
      <c r="R32" s="71"/>
      <c r="S32" s="71"/>
      <c r="T32" s="55"/>
      <c r="U32" s="53">
        <v>2</v>
      </c>
      <c r="V32" s="72" t="s">
        <v>199</v>
      </c>
      <c r="W32" s="57" t="s">
        <v>195</v>
      </c>
      <c r="X32" s="55" t="s">
        <v>197</v>
      </c>
      <c r="Y32" s="55" t="s">
        <v>197</v>
      </c>
      <c r="Z32" s="55">
        <v>1</v>
      </c>
      <c r="AA32" s="73">
        <v>44839</v>
      </c>
      <c r="AB32" s="73">
        <v>45289</v>
      </c>
      <c r="AC32" s="55" t="s">
        <v>143</v>
      </c>
      <c r="AD32" s="75" t="s">
        <v>63</v>
      </c>
      <c r="AE32" s="60" t="s">
        <v>164</v>
      </c>
      <c r="AF32" s="61" t="str">
        <f t="shared" si="6"/>
        <v>A</v>
      </c>
      <c r="AG32" s="62">
        <f t="shared" si="7"/>
        <v>0</v>
      </c>
      <c r="AH32" s="78" t="s">
        <v>533</v>
      </c>
      <c r="AI32" s="62">
        <v>0</v>
      </c>
      <c r="AJ32" s="77" t="s">
        <v>1254</v>
      </c>
      <c r="AK32" s="20">
        <f t="shared" si="2"/>
        <v>0</v>
      </c>
      <c r="AL32" s="20">
        <f t="shared" si="8"/>
        <v>1</v>
      </c>
      <c r="AM32" s="20">
        <f t="shared" si="9"/>
        <v>0</v>
      </c>
      <c r="AN32" s="20">
        <f t="shared" si="3"/>
        <v>0</v>
      </c>
      <c r="AO32" s="20">
        <f t="shared" si="4"/>
        <v>0</v>
      </c>
      <c r="AP32" s="19">
        <f t="shared" si="5"/>
        <v>0</v>
      </c>
    </row>
    <row r="33" spans="1:42" s="18" customFormat="1" ht="204.75" customHeight="1" x14ac:dyDescent="0.25">
      <c r="A33" s="63">
        <v>32</v>
      </c>
      <c r="B33" s="54">
        <v>1450</v>
      </c>
      <c r="C33" s="53"/>
      <c r="D33" s="53"/>
      <c r="E33" s="55" t="s">
        <v>255</v>
      </c>
      <c r="F33" s="56"/>
      <c r="G33" s="55" t="s">
        <v>108</v>
      </c>
      <c r="H33" s="55" t="s">
        <v>212</v>
      </c>
      <c r="I33" s="55" t="s">
        <v>60</v>
      </c>
      <c r="J33" s="59" t="s">
        <v>200</v>
      </c>
      <c r="K33" s="58" t="s">
        <v>37</v>
      </c>
      <c r="L33" s="58" t="s">
        <v>130</v>
      </c>
      <c r="M33" s="55" t="s">
        <v>33</v>
      </c>
      <c r="N33" s="55"/>
      <c r="O33" s="55"/>
      <c r="P33" s="56">
        <v>44839</v>
      </c>
      <c r="Q33" s="55"/>
      <c r="R33" s="71"/>
      <c r="S33" s="71"/>
      <c r="T33" s="55"/>
      <c r="U33" s="53">
        <v>2</v>
      </c>
      <c r="V33" s="72" t="s">
        <v>205</v>
      </c>
      <c r="W33" s="57" t="s">
        <v>201</v>
      </c>
      <c r="X33" s="55" t="s">
        <v>203</v>
      </c>
      <c r="Y33" s="55" t="s">
        <v>203</v>
      </c>
      <c r="Z33" s="55">
        <v>1</v>
      </c>
      <c r="AA33" s="73">
        <v>44986</v>
      </c>
      <c r="AB33" s="73">
        <v>45199</v>
      </c>
      <c r="AC33" s="55" t="s">
        <v>143</v>
      </c>
      <c r="AD33" s="75" t="s">
        <v>63</v>
      </c>
      <c r="AE33" s="60" t="s">
        <v>103</v>
      </c>
      <c r="AF33" s="61" t="str">
        <f t="shared" si="6"/>
        <v>C</v>
      </c>
      <c r="AG33" s="62">
        <f t="shared" si="7"/>
        <v>1</v>
      </c>
      <c r="AH33" s="78" t="s">
        <v>1158</v>
      </c>
      <c r="AI33" s="62">
        <v>1</v>
      </c>
      <c r="AJ33" s="77" t="s">
        <v>1159</v>
      </c>
      <c r="AK33" s="20">
        <f t="shared" si="2"/>
        <v>1</v>
      </c>
      <c r="AL33" s="20">
        <f t="shared" si="8"/>
        <v>0</v>
      </c>
      <c r="AM33" s="20">
        <f t="shared" si="9"/>
        <v>1</v>
      </c>
      <c r="AN33" s="20">
        <f t="shared" si="3"/>
        <v>0</v>
      </c>
      <c r="AO33" s="20">
        <f t="shared" si="4"/>
        <v>1</v>
      </c>
      <c r="AP33" s="19">
        <f t="shared" si="5"/>
        <v>0</v>
      </c>
    </row>
    <row r="34" spans="1:42" s="18" customFormat="1" ht="204.75" customHeight="1" x14ac:dyDescent="0.25">
      <c r="A34" s="63">
        <v>33</v>
      </c>
      <c r="B34" s="54">
        <v>1450</v>
      </c>
      <c r="C34" s="53"/>
      <c r="D34" s="53"/>
      <c r="E34" s="55" t="s">
        <v>255</v>
      </c>
      <c r="F34" s="56"/>
      <c r="G34" s="55" t="s">
        <v>108</v>
      </c>
      <c r="H34" s="55" t="s">
        <v>212</v>
      </c>
      <c r="I34" s="55" t="s">
        <v>60</v>
      </c>
      <c r="J34" s="59" t="s">
        <v>200</v>
      </c>
      <c r="K34" s="58" t="s">
        <v>37</v>
      </c>
      <c r="L34" s="58" t="s">
        <v>130</v>
      </c>
      <c r="M34" s="55" t="s">
        <v>33</v>
      </c>
      <c r="N34" s="55"/>
      <c r="O34" s="55"/>
      <c r="P34" s="56">
        <v>44839</v>
      </c>
      <c r="Q34" s="55"/>
      <c r="R34" s="71"/>
      <c r="S34" s="71"/>
      <c r="T34" s="55"/>
      <c r="U34" s="53">
        <v>3</v>
      </c>
      <c r="V34" s="72" t="s">
        <v>205</v>
      </c>
      <c r="W34" s="57" t="s">
        <v>202</v>
      </c>
      <c r="X34" s="55" t="s">
        <v>204</v>
      </c>
      <c r="Y34" s="55" t="s">
        <v>204</v>
      </c>
      <c r="Z34" s="55">
        <v>6</v>
      </c>
      <c r="AA34" s="73">
        <v>45108</v>
      </c>
      <c r="AB34" s="73">
        <v>45291</v>
      </c>
      <c r="AC34" s="55" t="s">
        <v>143</v>
      </c>
      <c r="AD34" s="75" t="s">
        <v>63</v>
      </c>
      <c r="AE34" s="60" t="s">
        <v>103</v>
      </c>
      <c r="AF34" s="61" t="str">
        <f t="shared" si="6"/>
        <v>C</v>
      </c>
      <c r="AG34" s="62">
        <f t="shared" si="7"/>
        <v>1</v>
      </c>
      <c r="AH34" s="78" t="s">
        <v>1160</v>
      </c>
      <c r="AI34" s="62">
        <v>1</v>
      </c>
      <c r="AJ34" s="77" t="s">
        <v>1161</v>
      </c>
      <c r="AK34" s="20">
        <f t="shared" si="2"/>
        <v>0</v>
      </c>
      <c r="AL34" s="20">
        <f t="shared" si="8"/>
        <v>0</v>
      </c>
      <c r="AM34" s="20">
        <f t="shared" si="9"/>
        <v>1</v>
      </c>
      <c r="AN34" s="20">
        <f t="shared" si="3"/>
        <v>0</v>
      </c>
      <c r="AO34" s="20">
        <f t="shared" si="4"/>
        <v>1</v>
      </c>
      <c r="AP34" s="19">
        <f t="shared" si="5"/>
        <v>0</v>
      </c>
    </row>
    <row r="35" spans="1:42" s="18" customFormat="1" ht="204.75" customHeight="1" x14ac:dyDescent="0.25">
      <c r="A35" s="63">
        <v>34</v>
      </c>
      <c r="B35" s="54">
        <v>1459</v>
      </c>
      <c r="C35" s="53"/>
      <c r="D35" s="53"/>
      <c r="E35" s="55" t="s">
        <v>258</v>
      </c>
      <c r="F35" s="56" t="s">
        <v>437</v>
      </c>
      <c r="G35" s="55" t="s">
        <v>108</v>
      </c>
      <c r="H35" s="55"/>
      <c r="I35" s="55" t="s">
        <v>56</v>
      </c>
      <c r="J35" s="59" t="s">
        <v>259</v>
      </c>
      <c r="K35" s="58" t="s">
        <v>37</v>
      </c>
      <c r="L35" s="58" t="s">
        <v>81</v>
      </c>
      <c r="M35" s="55" t="s">
        <v>57</v>
      </c>
      <c r="N35" s="55"/>
      <c r="O35" s="55"/>
      <c r="P35" s="56">
        <v>44907</v>
      </c>
      <c r="Q35" s="55"/>
      <c r="R35" s="71"/>
      <c r="S35" s="71"/>
      <c r="T35" s="55"/>
      <c r="U35" s="53">
        <v>2</v>
      </c>
      <c r="V35" s="72" t="s">
        <v>259</v>
      </c>
      <c r="W35" s="57" t="s">
        <v>260</v>
      </c>
      <c r="X35" s="55" t="s">
        <v>264</v>
      </c>
      <c r="Y35" s="55" t="s">
        <v>264</v>
      </c>
      <c r="Z35" s="55">
        <v>3</v>
      </c>
      <c r="AA35" s="73">
        <v>44986</v>
      </c>
      <c r="AB35" s="73">
        <v>45137</v>
      </c>
      <c r="AC35" s="55" t="s">
        <v>111</v>
      </c>
      <c r="AD35" s="75" t="s">
        <v>43</v>
      </c>
      <c r="AE35" s="60" t="s">
        <v>106</v>
      </c>
      <c r="AF35" s="61" t="str">
        <f t="shared" si="6"/>
        <v>C</v>
      </c>
      <c r="AG35" s="62">
        <f t="shared" si="7"/>
        <v>1</v>
      </c>
      <c r="AH35" s="78" t="s">
        <v>1105</v>
      </c>
      <c r="AI35" s="62">
        <v>1</v>
      </c>
      <c r="AJ35" s="77" t="s">
        <v>1107</v>
      </c>
      <c r="AK35" s="20">
        <f t="shared" si="2"/>
        <v>1</v>
      </c>
      <c r="AL35" s="20">
        <f t="shared" si="8"/>
        <v>0</v>
      </c>
      <c r="AM35" s="20">
        <f t="shared" si="9"/>
        <v>1</v>
      </c>
      <c r="AN35" s="20">
        <f t="shared" si="3"/>
        <v>0</v>
      </c>
      <c r="AO35" s="20">
        <f t="shared" si="4"/>
        <v>1</v>
      </c>
      <c r="AP35" s="19">
        <f t="shared" si="5"/>
        <v>0</v>
      </c>
    </row>
    <row r="36" spans="1:42" s="18" customFormat="1" ht="204.75" customHeight="1" x14ac:dyDescent="0.25">
      <c r="A36" s="63">
        <v>35</v>
      </c>
      <c r="B36" s="54">
        <v>1459</v>
      </c>
      <c r="C36" s="53"/>
      <c r="D36" s="53"/>
      <c r="E36" s="55" t="s">
        <v>258</v>
      </c>
      <c r="F36" s="56" t="s">
        <v>437</v>
      </c>
      <c r="G36" s="55" t="s">
        <v>108</v>
      </c>
      <c r="H36" s="55"/>
      <c r="I36" s="55" t="s">
        <v>56</v>
      </c>
      <c r="J36" s="59" t="s">
        <v>259</v>
      </c>
      <c r="K36" s="58" t="s">
        <v>37</v>
      </c>
      <c r="L36" s="58" t="s">
        <v>81</v>
      </c>
      <c r="M36" s="55" t="s">
        <v>57</v>
      </c>
      <c r="N36" s="55"/>
      <c r="O36" s="55" t="s">
        <v>531</v>
      </c>
      <c r="P36" s="56">
        <v>44907</v>
      </c>
      <c r="Q36" s="55"/>
      <c r="R36" s="71"/>
      <c r="S36" s="71"/>
      <c r="T36" s="55"/>
      <c r="U36" s="53">
        <v>3</v>
      </c>
      <c r="V36" s="72" t="s">
        <v>259</v>
      </c>
      <c r="W36" s="57" t="s">
        <v>261</v>
      </c>
      <c r="X36" s="55" t="s">
        <v>265</v>
      </c>
      <c r="Y36" s="55" t="s">
        <v>265</v>
      </c>
      <c r="Z36" s="55">
        <v>1</v>
      </c>
      <c r="AA36" s="73">
        <v>45047</v>
      </c>
      <c r="AB36" s="73">
        <v>45184</v>
      </c>
      <c r="AC36" s="55" t="s">
        <v>111</v>
      </c>
      <c r="AD36" s="75" t="s">
        <v>43</v>
      </c>
      <c r="AE36" s="60" t="s">
        <v>106</v>
      </c>
      <c r="AF36" s="61" t="str">
        <f t="shared" si="6"/>
        <v>C</v>
      </c>
      <c r="AG36" s="62">
        <f t="shared" si="7"/>
        <v>1</v>
      </c>
      <c r="AH36" s="78" t="s">
        <v>1108</v>
      </c>
      <c r="AI36" s="62">
        <v>1</v>
      </c>
      <c r="AJ36" s="77" t="s">
        <v>1112</v>
      </c>
      <c r="AK36" s="20">
        <f t="shared" si="2"/>
        <v>1</v>
      </c>
      <c r="AL36" s="20">
        <f t="shared" si="8"/>
        <v>0</v>
      </c>
      <c r="AM36" s="20">
        <f t="shared" si="9"/>
        <v>1</v>
      </c>
      <c r="AN36" s="20">
        <f t="shared" si="3"/>
        <v>0</v>
      </c>
      <c r="AO36" s="20">
        <f t="shared" si="4"/>
        <v>1</v>
      </c>
      <c r="AP36" s="19">
        <f t="shared" si="5"/>
        <v>0</v>
      </c>
    </row>
    <row r="37" spans="1:42" s="18" customFormat="1" ht="204.75" customHeight="1" x14ac:dyDescent="0.25">
      <c r="A37" s="63">
        <v>36</v>
      </c>
      <c r="B37" s="54">
        <v>1459</v>
      </c>
      <c r="C37" s="53"/>
      <c r="D37" s="53"/>
      <c r="E37" s="55" t="s">
        <v>258</v>
      </c>
      <c r="F37" s="56" t="s">
        <v>437</v>
      </c>
      <c r="G37" s="55" t="s">
        <v>108</v>
      </c>
      <c r="H37" s="55"/>
      <c r="I37" s="55" t="s">
        <v>56</v>
      </c>
      <c r="J37" s="59" t="s">
        <v>259</v>
      </c>
      <c r="K37" s="58" t="s">
        <v>37</v>
      </c>
      <c r="L37" s="58" t="s">
        <v>81</v>
      </c>
      <c r="M37" s="55" t="s">
        <v>57</v>
      </c>
      <c r="N37" s="55"/>
      <c r="O37" s="55"/>
      <c r="P37" s="56">
        <v>44907</v>
      </c>
      <c r="Q37" s="55"/>
      <c r="R37" s="71"/>
      <c r="S37" s="71"/>
      <c r="T37" s="55"/>
      <c r="U37" s="53">
        <v>4</v>
      </c>
      <c r="V37" s="72" t="s">
        <v>259</v>
      </c>
      <c r="W37" s="57" t="s">
        <v>262</v>
      </c>
      <c r="X37" s="55" t="s">
        <v>266</v>
      </c>
      <c r="Y37" s="55" t="s">
        <v>266</v>
      </c>
      <c r="Z37" s="55">
        <v>1</v>
      </c>
      <c r="AA37" s="73">
        <v>45139</v>
      </c>
      <c r="AB37" s="73">
        <v>45291</v>
      </c>
      <c r="AC37" s="55" t="s">
        <v>111</v>
      </c>
      <c r="AD37" s="75" t="s">
        <v>43</v>
      </c>
      <c r="AE37" s="60" t="s">
        <v>106</v>
      </c>
      <c r="AF37" s="61" t="str">
        <f t="shared" si="6"/>
        <v>A</v>
      </c>
      <c r="AG37" s="62">
        <f t="shared" si="7"/>
        <v>0</v>
      </c>
      <c r="AH37" s="78" t="s">
        <v>400</v>
      </c>
      <c r="AI37" s="62">
        <v>0</v>
      </c>
      <c r="AJ37" s="77" t="s">
        <v>1106</v>
      </c>
      <c r="AK37" s="20">
        <f t="shared" si="2"/>
        <v>0</v>
      </c>
      <c r="AL37" s="20">
        <f t="shared" si="8"/>
        <v>1</v>
      </c>
      <c r="AM37" s="20">
        <f t="shared" si="9"/>
        <v>0</v>
      </c>
      <c r="AN37" s="20">
        <f t="shared" si="3"/>
        <v>0</v>
      </c>
      <c r="AO37" s="20">
        <f t="shared" si="4"/>
        <v>0</v>
      </c>
      <c r="AP37" s="19">
        <f t="shared" si="5"/>
        <v>0</v>
      </c>
    </row>
    <row r="38" spans="1:42" s="18" customFormat="1" ht="204.75" customHeight="1" x14ac:dyDescent="0.25">
      <c r="A38" s="63">
        <v>37</v>
      </c>
      <c r="B38" s="54">
        <v>1459</v>
      </c>
      <c r="C38" s="53"/>
      <c r="D38" s="53"/>
      <c r="E38" s="55" t="s">
        <v>258</v>
      </c>
      <c r="F38" s="56" t="s">
        <v>437</v>
      </c>
      <c r="G38" s="55" t="s">
        <v>108</v>
      </c>
      <c r="H38" s="55"/>
      <c r="I38" s="55" t="s">
        <v>56</v>
      </c>
      <c r="J38" s="59" t="s">
        <v>259</v>
      </c>
      <c r="K38" s="58" t="s">
        <v>37</v>
      </c>
      <c r="L38" s="58" t="s">
        <v>81</v>
      </c>
      <c r="M38" s="55" t="s">
        <v>57</v>
      </c>
      <c r="N38" s="55"/>
      <c r="O38" s="55"/>
      <c r="P38" s="56">
        <v>44907</v>
      </c>
      <c r="Q38" s="55"/>
      <c r="R38" s="71"/>
      <c r="S38" s="71"/>
      <c r="T38" s="55"/>
      <c r="U38" s="53">
        <v>5</v>
      </c>
      <c r="V38" s="72" t="s">
        <v>259</v>
      </c>
      <c r="W38" s="57" t="s">
        <v>263</v>
      </c>
      <c r="X38" s="55" t="s">
        <v>267</v>
      </c>
      <c r="Y38" s="55" t="s">
        <v>267</v>
      </c>
      <c r="Z38" s="55">
        <v>1</v>
      </c>
      <c r="AA38" s="73">
        <v>45231</v>
      </c>
      <c r="AB38" s="73">
        <v>45291</v>
      </c>
      <c r="AC38" s="55" t="s">
        <v>111</v>
      </c>
      <c r="AD38" s="75" t="s">
        <v>43</v>
      </c>
      <c r="AE38" s="60" t="s">
        <v>106</v>
      </c>
      <c r="AF38" s="61" t="str">
        <f t="shared" si="6"/>
        <v>A</v>
      </c>
      <c r="AG38" s="62">
        <f t="shared" si="7"/>
        <v>0</v>
      </c>
      <c r="AH38" s="78" t="s">
        <v>400</v>
      </c>
      <c r="AI38" s="62">
        <v>0</v>
      </c>
      <c r="AJ38" s="77" t="s">
        <v>1106</v>
      </c>
      <c r="AK38" s="20">
        <f t="shared" si="2"/>
        <v>0</v>
      </c>
      <c r="AL38" s="20">
        <f t="shared" si="8"/>
        <v>1</v>
      </c>
      <c r="AM38" s="20">
        <f t="shared" si="9"/>
        <v>0</v>
      </c>
      <c r="AN38" s="20">
        <f t="shared" si="3"/>
        <v>0</v>
      </c>
      <c r="AO38" s="20">
        <f t="shared" si="4"/>
        <v>0</v>
      </c>
      <c r="AP38" s="19">
        <f t="shared" si="5"/>
        <v>0</v>
      </c>
    </row>
    <row r="39" spans="1:42" s="18" customFormat="1" ht="204.75" customHeight="1" x14ac:dyDescent="0.25">
      <c r="A39" s="63">
        <v>38</v>
      </c>
      <c r="B39" s="54">
        <v>1460</v>
      </c>
      <c r="C39" s="53"/>
      <c r="D39" s="53"/>
      <c r="E39" s="55" t="s">
        <v>81</v>
      </c>
      <c r="F39" s="56" t="s">
        <v>437</v>
      </c>
      <c r="G39" s="55" t="s">
        <v>108</v>
      </c>
      <c r="H39" s="55"/>
      <c r="I39" s="55" t="s">
        <v>56</v>
      </c>
      <c r="J39" s="59" t="s">
        <v>268</v>
      </c>
      <c r="K39" s="58" t="s">
        <v>37</v>
      </c>
      <c r="L39" s="58" t="s">
        <v>81</v>
      </c>
      <c r="M39" s="55" t="s">
        <v>57</v>
      </c>
      <c r="N39" s="55"/>
      <c r="O39" s="55"/>
      <c r="P39" s="56">
        <v>44907</v>
      </c>
      <c r="Q39" s="55"/>
      <c r="R39" s="71"/>
      <c r="S39" s="71"/>
      <c r="T39" s="55"/>
      <c r="U39" s="53">
        <v>3</v>
      </c>
      <c r="V39" s="72" t="s">
        <v>268</v>
      </c>
      <c r="W39" s="57" t="s">
        <v>269</v>
      </c>
      <c r="X39" s="55" t="s">
        <v>270</v>
      </c>
      <c r="Y39" s="55" t="s">
        <v>270</v>
      </c>
      <c r="Z39" s="55">
        <v>1</v>
      </c>
      <c r="AA39" s="73">
        <v>45078</v>
      </c>
      <c r="AB39" s="73">
        <v>45199</v>
      </c>
      <c r="AC39" s="55" t="s">
        <v>111</v>
      </c>
      <c r="AD39" s="75" t="s">
        <v>43</v>
      </c>
      <c r="AE39" s="60" t="s">
        <v>106</v>
      </c>
      <c r="AF39" s="61" t="str">
        <f t="shared" si="6"/>
        <v>C</v>
      </c>
      <c r="AG39" s="62">
        <f t="shared" si="7"/>
        <v>1</v>
      </c>
      <c r="AH39" s="78" t="s">
        <v>1281</v>
      </c>
      <c r="AI39" s="62">
        <v>1</v>
      </c>
      <c r="AJ39" s="77" t="s">
        <v>1282</v>
      </c>
      <c r="AK39" s="20">
        <f t="shared" si="2"/>
        <v>1</v>
      </c>
      <c r="AL39" s="20">
        <f t="shared" si="8"/>
        <v>0</v>
      </c>
      <c r="AM39" s="20">
        <f t="shared" si="9"/>
        <v>1</v>
      </c>
      <c r="AN39" s="20">
        <f t="shared" si="3"/>
        <v>0</v>
      </c>
      <c r="AO39" s="20">
        <f t="shared" si="4"/>
        <v>1</v>
      </c>
      <c r="AP39" s="19">
        <f t="shared" si="5"/>
        <v>0</v>
      </c>
    </row>
    <row r="40" spans="1:42" s="18" customFormat="1" ht="204.75" customHeight="1" x14ac:dyDescent="0.25">
      <c r="A40" s="63">
        <v>39</v>
      </c>
      <c r="B40" s="54">
        <v>1461</v>
      </c>
      <c r="C40" s="53"/>
      <c r="D40" s="53"/>
      <c r="E40" s="55" t="s">
        <v>81</v>
      </c>
      <c r="F40" s="56" t="s">
        <v>437</v>
      </c>
      <c r="G40" s="55" t="s">
        <v>108</v>
      </c>
      <c r="H40" s="55"/>
      <c r="I40" s="55" t="s">
        <v>56</v>
      </c>
      <c r="J40" s="59" t="s">
        <v>271</v>
      </c>
      <c r="K40" s="58" t="s">
        <v>37</v>
      </c>
      <c r="L40" s="58" t="s">
        <v>81</v>
      </c>
      <c r="M40" s="55" t="s">
        <v>57</v>
      </c>
      <c r="N40" s="55"/>
      <c r="O40" s="55"/>
      <c r="P40" s="56">
        <v>44907</v>
      </c>
      <c r="Q40" s="55"/>
      <c r="R40" s="71"/>
      <c r="S40" s="71"/>
      <c r="T40" s="55"/>
      <c r="U40" s="53">
        <v>3</v>
      </c>
      <c r="V40" s="72" t="s">
        <v>271</v>
      </c>
      <c r="W40" s="57" t="s">
        <v>272</v>
      </c>
      <c r="X40" s="55" t="s">
        <v>273</v>
      </c>
      <c r="Y40" s="55" t="s">
        <v>273</v>
      </c>
      <c r="Z40" s="55">
        <v>1</v>
      </c>
      <c r="AA40" s="73">
        <v>45108</v>
      </c>
      <c r="AB40" s="73">
        <v>45169</v>
      </c>
      <c r="AC40" s="55" t="s">
        <v>111</v>
      </c>
      <c r="AD40" s="75" t="s">
        <v>43</v>
      </c>
      <c r="AE40" s="60" t="s">
        <v>106</v>
      </c>
      <c r="AF40" s="61" t="str">
        <f t="shared" si="6"/>
        <v>C</v>
      </c>
      <c r="AG40" s="62">
        <f t="shared" si="7"/>
        <v>1</v>
      </c>
      <c r="AH40" s="78" t="s">
        <v>1109</v>
      </c>
      <c r="AI40" s="62">
        <v>1</v>
      </c>
      <c r="AJ40" s="77" t="s">
        <v>1110</v>
      </c>
      <c r="AK40" s="20">
        <f t="shared" si="2"/>
        <v>1</v>
      </c>
      <c r="AL40" s="20">
        <f t="shared" si="8"/>
        <v>0</v>
      </c>
      <c r="AM40" s="20">
        <f t="shared" si="9"/>
        <v>1</v>
      </c>
      <c r="AN40" s="20">
        <f t="shared" si="3"/>
        <v>0</v>
      </c>
      <c r="AO40" s="20">
        <f t="shared" si="4"/>
        <v>1</v>
      </c>
      <c r="AP40" s="19">
        <f t="shared" si="5"/>
        <v>0</v>
      </c>
    </row>
    <row r="41" spans="1:42" s="18" customFormat="1" ht="204.75" customHeight="1" x14ac:dyDescent="0.25">
      <c r="A41" s="63">
        <v>40</v>
      </c>
      <c r="B41" s="54">
        <v>1481</v>
      </c>
      <c r="C41" s="53"/>
      <c r="D41" s="53"/>
      <c r="E41" s="55" t="s">
        <v>256</v>
      </c>
      <c r="F41" s="56"/>
      <c r="G41" s="55" t="s">
        <v>108</v>
      </c>
      <c r="H41" s="55"/>
      <c r="I41" s="55" t="s">
        <v>73</v>
      </c>
      <c r="J41" s="59" t="s">
        <v>233</v>
      </c>
      <c r="K41" s="58" t="s">
        <v>37</v>
      </c>
      <c r="L41" s="58" t="s">
        <v>130</v>
      </c>
      <c r="M41" s="55" t="s">
        <v>57</v>
      </c>
      <c r="N41" s="55"/>
      <c r="O41" s="55"/>
      <c r="P41" s="56">
        <v>44924</v>
      </c>
      <c r="Q41" s="55"/>
      <c r="R41" s="71"/>
      <c r="S41" s="71"/>
      <c r="T41" s="55"/>
      <c r="U41" s="53">
        <v>1</v>
      </c>
      <c r="V41" s="72" t="s">
        <v>325</v>
      </c>
      <c r="W41" s="57" t="s">
        <v>326</v>
      </c>
      <c r="X41" s="55" t="s">
        <v>327</v>
      </c>
      <c r="Y41" s="55" t="s">
        <v>327</v>
      </c>
      <c r="Z41" s="55">
        <v>3</v>
      </c>
      <c r="AA41" s="73">
        <v>44957</v>
      </c>
      <c r="AB41" s="73">
        <v>45291</v>
      </c>
      <c r="AC41" s="55" t="s">
        <v>328</v>
      </c>
      <c r="AD41" s="75" t="s">
        <v>52</v>
      </c>
      <c r="AE41" s="60" t="s">
        <v>164</v>
      </c>
      <c r="AF41" s="61" t="str">
        <f t="shared" si="6"/>
        <v>A</v>
      </c>
      <c r="AG41" s="62">
        <f t="shared" si="7"/>
        <v>0.33</v>
      </c>
      <c r="AH41" s="78" t="s">
        <v>1255</v>
      </c>
      <c r="AI41" s="62">
        <v>0.33</v>
      </c>
      <c r="AJ41" s="77" t="s">
        <v>1256</v>
      </c>
      <c r="AK41" s="20">
        <f t="shared" si="2"/>
        <v>0</v>
      </c>
      <c r="AL41" s="20">
        <f t="shared" si="8"/>
        <v>1</v>
      </c>
      <c r="AM41" s="20">
        <f t="shared" si="9"/>
        <v>0</v>
      </c>
      <c r="AN41" s="20">
        <f t="shared" si="3"/>
        <v>0</v>
      </c>
      <c r="AO41" s="20">
        <f t="shared" si="4"/>
        <v>0</v>
      </c>
      <c r="AP41" s="19">
        <f t="shared" si="5"/>
        <v>0</v>
      </c>
    </row>
    <row r="42" spans="1:42" s="18" customFormat="1" ht="204.75" customHeight="1" x14ac:dyDescent="0.25">
      <c r="A42" s="63">
        <v>41</v>
      </c>
      <c r="B42" s="54">
        <v>1482</v>
      </c>
      <c r="C42" s="53"/>
      <c r="D42" s="53"/>
      <c r="E42" s="55" t="s">
        <v>256</v>
      </c>
      <c r="F42" s="56"/>
      <c r="G42" s="55" t="s">
        <v>108</v>
      </c>
      <c r="H42" s="55"/>
      <c r="I42" s="55" t="s">
        <v>73</v>
      </c>
      <c r="J42" s="59" t="s">
        <v>232</v>
      </c>
      <c r="K42" s="58" t="s">
        <v>37</v>
      </c>
      <c r="L42" s="58" t="s">
        <v>130</v>
      </c>
      <c r="M42" s="55" t="s">
        <v>57</v>
      </c>
      <c r="N42" s="55"/>
      <c r="O42" s="55"/>
      <c r="P42" s="56">
        <v>44924</v>
      </c>
      <c r="Q42" s="55"/>
      <c r="R42" s="71"/>
      <c r="S42" s="71"/>
      <c r="T42" s="55"/>
      <c r="U42" s="53">
        <v>2</v>
      </c>
      <c r="V42" s="72" t="s">
        <v>329</v>
      </c>
      <c r="W42" s="57" t="s">
        <v>330</v>
      </c>
      <c r="X42" s="55" t="s">
        <v>331</v>
      </c>
      <c r="Y42" s="55" t="s">
        <v>331</v>
      </c>
      <c r="Z42" s="55">
        <v>1</v>
      </c>
      <c r="AA42" s="73">
        <v>44986</v>
      </c>
      <c r="AB42" s="73">
        <v>45199</v>
      </c>
      <c r="AC42" s="55" t="s">
        <v>334</v>
      </c>
      <c r="AD42" s="75" t="s">
        <v>90</v>
      </c>
      <c r="AE42" s="60" t="s">
        <v>164</v>
      </c>
      <c r="AF42" s="61" t="str">
        <f t="shared" si="6"/>
        <v>C</v>
      </c>
      <c r="AG42" s="62">
        <f t="shared" si="7"/>
        <v>1</v>
      </c>
      <c r="AH42" s="78" t="s">
        <v>1257</v>
      </c>
      <c r="AI42" s="62">
        <v>1</v>
      </c>
      <c r="AJ42" s="77" t="s">
        <v>1258</v>
      </c>
      <c r="AK42" s="20">
        <f t="shared" si="2"/>
        <v>1</v>
      </c>
      <c r="AL42" s="20">
        <f t="shared" si="8"/>
        <v>0</v>
      </c>
      <c r="AM42" s="20">
        <f t="shared" si="9"/>
        <v>1</v>
      </c>
      <c r="AN42" s="20">
        <f t="shared" si="3"/>
        <v>0</v>
      </c>
      <c r="AO42" s="20">
        <f t="shared" si="4"/>
        <v>1</v>
      </c>
      <c r="AP42" s="19">
        <f t="shared" si="5"/>
        <v>0</v>
      </c>
    </row>
    <row r="43" spans="1:42" s="18" customFormat="1" ht="204.75" customHeight="1" x14ac:dyDescent="0.25">
      <c r="A43" s="63">
        <v>42</v>
      </c>
      <c r="B43" s="54">
        <v>1482</v>
      </c>
      <c r="C43" s="53"/>
      <c r="D43" s="53"/>
      <c r="E43" s="55" t="s">
        <v>256</v>
      </c>
      <c r="F43" s="56"/>
      <c r="G43" s="55" t="s">
        <v>108</v>
      </c>
      <c r="H43" s="55"/>
      <c r="I43" s="55" t="s">
        <v>73</v>
      </c>
      <c r="J43" s="59" t="s">
        <v>232</v>
      </c>
      <c r="K43" s="58" t="s">
        <v>37</v>
      </c>
      <c r="L43" s="58" t="s">
        <v>130</v>
      </c>
      <c r="M43" s="55" t="s">
        <v>57</v>
      </c>
      <c r="N43" s="55"/>
      <c r="O43" s="55"/>
      <c r="P43" s="56">
        <v>44924</v>
      </c>
      <c r="Q43" s="55"/>
      <c r="R43" s="71"/>
      <c r="S43" s="71"/>
      <c r="T43" s="55"/>
      <c r="U43" s="53">
        <v>3</v>
      </c>
      <c r="V43" s="72" t="s">
        <v>329</v>
      </c>
      <c r="W43" s="57" t="s">
        <v>332</v>
      </c>
      <c r="X43" s="55" t="s">
        <v>333</v>
      </c>
      <c r="Y43" s="55" t="s">
        <v>333</v>
      </c>
      <c r="Z43" s="55">
        <v>1</v>
      </c>
      <c r="AA43" s="73">
        <v>45200</v>
      </c>
      <c r="AB43" s="73">
        <v>45291</v>
      </c>
      <c r="AC43" s="55" t="s">
        <v>334</v>
      </c>
      <c r="AD43" s="75" t="s">
        <v>90</v>
      </c>
      <c r="AE43" s="60" t="s">
        <v>164</v>
      </c>
      <c r="AF43" s="61" t="str">
        <f t="shared" si="6"/>
        <v>A</v>
      </c>
      <c r="AG43" s="62">
        <f t="shared" si="7"/>
        <v>0</v>
      </c>
      <c r="AH43" s="78" t="s">
        <v>1251</v>
      </c>
      <c r="AI43" s="62">
        <v>0</v>
      </c>
      <c r="AJ43" s="77" t="s">
        <v>1251</v>
      </c>
      <c r="AK43" s="20">
        <f t="shared" si="2"/>
        <v>0</v>
      </c>
      <c r="AL43" s="20">
        <f t="shared" si="8"/>
        <v>1</v>
      </c>
      <c r="AM43" s="20">
        <f t="shared" si="9"/>
        <v>0</v>
      </c>
      <c r="AN43" s="20">
        <f t="shared" si="3"/>
        <v>0</v>
      </c>
      <c r="AO43" s="20">
        <f t="shared" si="4"/>
        <v>0</v>
      </c>
      <c r="AP43" s="19">
        <f t="shared" si="5"/>
        <v>0</v>
      </c>
    </row>
    <row r="44" spans="1:42" s="18" customFormat="1" ht="204.75" customHeight="1" x14ac:dyDescent="0.25">
      <c r="A44" s="63">
        <v>43</v>
      </c>
      <c r="B44" s="54">
        <v>1483</v>
      </c>
      <c r="C44" s="53"/>
      <c r="D44" s="53"/>
      <c r="E44" s="55" t="s">
        <v>256</v>
      </c>
      <c r="F44" s="56"/>
      <c r="G44" s="55" t="s">
        <v>108</v>
      </c>
      <c r="H44" s="55"/>
      <c r="I44" s="55" t="s">
        <v>73</v>
      </c>
      <c r="J44" s="59" t="s">
        <v>234</v>
      </c>
      <c r="K44" s="58" t="s">
        <v>37</v>
      </c>
      <c r="L44" s="58" t="s">
        <v>130</v>
      </c>
      <c r="M44" s="55" t="s">
        <v>57</v>
      </c>
      <c r="N44" s="55"/>
      <c r="O44" s="55"/>
      <c r="P44" s="56">
        <v>44924</v>
      </c>
      <c r="Q44" s="55"/>
      <c r="R44" s="71"/>
      <c r="S44" s="71"/>
      <c r="T44" s="55"/>
      <c r="U44" s="53">
        <v>1</v>
      </c>
      <c r="V44" s="72" t="s">
        <v>553</v>
      </c>
      <c r="W44" s="57" t="s">
        <v>554</v>
      </c>
      <c r="X44" s="55" t="s">
        <v>555</v>
      </c>
      <c r="Y44" s="55" t="s">
        <v>555</v>
      </c>
      <c r="Z44" s="55">
        <v>1</v>
      </c>
      <c r="AA44" s="73">
        <v>45017</v>
      </c>
      <c r="AB44" s="73">
        <v>45291</v>
      </c>
      <c r="AC44" s="55" t="s">
        <v>87</v>
      </c>
      <c r="AD44" s="75" t="s">
        <v>88</v>
      </c>
      <c r="AE44" s="60" t="s">
        <v>164</v>
      </c>
      <c r="AF44" s="61" t="str">
        <f t="shared" si="6"/>
        <v>A</v>
      </c>
      <c r="AG44" s="62">
        <f t="shared" si="7"/>
        <v>0</v>
      </c>
      <c r="AH44" s="78" t="s">
        <v>1251</v>
      </c>
      <c r="AI44" s="62">
        <v>0</v>
      </c>
      <c r="AJ44" s="77" t="s">
        <v>1251</v>
      </c>
      <c r="AK44" s="20">
        <f t="shared" si="2"/>
        <v>0</v>
      </c>
      <c r="AL44" s="20">
        <f t="shared" si="8"/>
        <v>1</v>
      </c>
      <c r="AM44" s="20">
        <f t="shared" si="9"/>
        <v>0</v>
      </c>
      <c r="AN44" s="20">
        <f t="shared" si="3"/>
        <v>0</v>
      </c>
      <c r="AO44" s="20">
        <f t="shared" si="4"/>
        <v>0</v>
      </c>
      <c r="AP44" s="19">
        <f t="shared" si="5"/>
        <v>0</v>
      </c>
    </row>
    <row r="45" spans="1:42" s="18" customFormat="1" ht="204.75" customHeight="1" x14ac:dyDescent="0.25">
      <c r="A45" s="63">
        <v>44</v>
      </c>
      <c r="B45" s="54">
        <v>1484</v>
      </c>
      <c r="C45" s="53"/>
      <c r="D45" s="53"/>
      <c r="E45" s="55" t="s">
        <v>256</v>
      </c>
      <c r="F45" s="56"/>
      <c r="G45" s="55" t="s">
        <v>108</v>
      </c>
      <c r="H45" s="55"/>
      <c r="I45" s="55" t="s">
        <v>73</v>
      </c>
      <c r="J45" s="59" t="s">
        <v>235</v>
      </c>
      <c r="K45" s="58" t="s">
        <v>37</v>
      </c>
      <c r="L45" s="58" t="s">
        <v>130</v>
      </c>
      <c r="M45" s="55" t="s">
        <v>57</v>
      </c>
      <c r="N45" s="55"/>
      <c r="O45" s="55"/>
      <c r="P45" s="56">
        <v>44924</v>
      </c>
      <c r="Q45" s="55"/>
      <c r="R45" s="71"/>
      <c r="S45" s="71"/>
      <c r="T45" s="55"/>
      <c r="U45" s="53">
        <v>2</v>
      </c>
      <c r="V45" s="72" t="s">
        <v>329</v>
      </c>
      <c r="W45" s="57" t="s">
        <v>330</v>
      </c>
      <c r="X45" s="55" t="s">
        <v>331</v>
      </c>
      <c r="Y45" s="55" t="s">
        <v>331</v>
      </c>
      <c r="Z45" s="55">
        <v>1</v>
      </c>
      <c r="AA45" s="73">
        <v>44986</v>
      </c>
      <c r="AB45" s="73">
        <v>45199</v>
      </c>
      <c r="AC45" s="55" t="s">
        <v>334</v>
      </c>
      <c r="AD45" s="75" t="s">
        <v>90</v>
      </c>
      <c r="AE45" s="60" t="s">
        <v>164</v>
      </c>
      <c r="AF45" s="61" t="str">
        <f t="shared" si="6"/>
        <v>C</v>
      </c>
      <c r="AG45" s="62">
        <f t="shared" si="7"/>
        <v>1</v>
      </c>
      <c r="AH45" s="78" t="s">
        <v>1259</v>
      </c>
      <c r="AI45" s="62">
        <v>1</v>
      </c>
      <c r="AJ45" s="77" t="s">
        <v>1258</v>
      </c>
      <c r="AK45" s="20">
        <f t="shared" si="2"/>
        <v>1</v>
      </c>
      <c r="AL45" s="20">
        <f t="shared" si="8"/>
        <v>0</v>
      </c>
      <c r="AM45" s="20">
        <f t="shared" si="9"/>
        <v>1</v>
      </c>
      <c r="AN45" s="20">
        <f t="shared" si="3"/>
        <v>0</v>
      </c>
      <c r="AO45" s="20">
        <f t="shared" si="4"/>
        <v>1</v>
      </c>
      <c r="AP45" s="19">
        <f t="shared" si="5"/>
        <v>0</v>
      </c>
    </row>
    <row r="46" spans="1:42" s="18" customFormat="1" ht="204.75" customHeight="1" x14ac:dyDescent="0.25">
      <c r="A46" s="63">
        <v>45</v>
      </c>
      <c r="B46" s="54">
        <v>1484</v>
      </c>
      <c r="C46" s="53"/>
      <c r="D46" s="53"/>
      <c r="E46" s="55" t="s">
        <v>256</v>
      </c>
      <c r="F46" s="56"/>
      <c r="G46" s="55" t="s">
        <v>108</v>
      </c>
      <c r="H46" s="55"/>
      <c r="I46" s="55" t="s">
        <v>73</v>
      </c>
      <c r="J46" s="59" t="s">
        <v>235</v>
      </c>
      <c r="K46" s="58" t="s">
        <v>37</v>
      </c>
      <c r="L46" s="58" t="s">
        <v>130</v>
      </c>
      <c r="M46" s="55" t="s">
        <v>57</v>
      </c>
      <c r="N46" s="55"/>
      <c r="O46" s="55"/>
      <c r="P46" s="56">
        <v>44924</v>
      </c>
      <c r="Q46" s="55"/>
      <c r="R46" s="71"/>
      <c r="S46" s="71"/>
      <c r="T46" s="55"/>
      <c r="U46" s="53">
        <v>3</v>
      </c>
      <c r="V46" s="72" t="s">
        <v>329</v>
      </c>
      <c r="W46" s="57" t="s">
        <v>332</v>
      </c>
      <c r="X46" s="55" t="s">
        <v>333</v>
      </c>
      <c r="Y46" s="55" t="s">
        <v>333</v>
      </c>
      <c r="Z46" s="55">
        <v>1</v>
      </c>
      <c r="AA46" s="73">
        <v>45200</v>
      </c>
      <c r="AB46" s="73">
        <v>45291</v>
      </c>
      <c r="AC46" s="55" t="s">
        <v>334</v>
      </c>
      <c r="AD46" s="75" t="s">
        <v>90</v>
      </c>
      <c r="AE46" s="60" t="s">
        <v>164</v>
      </c>
      <c r="AF46" s="61" t="str">
        <f t="shared" si="6"/>
        <v>A</v>
      </c>
      <c r="AG46" s="62">
        <f t="shared" si="7"/>
        <v>0</v>
      </c>
      <c r="AH46" s="78" t="s">
        <v>1251</v>
      </c>
      <c r="AI46" s="62">
        <v>0</v>
      </c>
      <c r="AJ46" s="77" t="s">
        <v>1251</v>
      </c>
      <c r="AK46" s="20">
        <f t="shared" si="2"/>
        <v>0</v>
      </c>
      <c r="AL46" s="20">
        <f t="shared" si="8"/>
        <v>1</v>
      </c>
      <c r="AM46" s="20">
        <f t="shared" si="9"/>
        <v>0</v>
      </c>
      <c r="AN46" s="20">
        <f t="shared" si="3"/>
        <v>0</v>
      </c>
      <c r="AO46" s="20">
        <f t="shared" si="4"/>
        <v>0</v>
      </c>
      <c r="AP46" s="19">
        <f t="shared" si="5"/>
        <v>0</v>
      </c>
    </row>
    <row r="47" spans="1:42" s="18" customFormat="1" ht="204.75" customHeight="1" x14ac:dyDescent="0.25">
      <c r="A47" s="63">
        <v>46</v>
      </c>
      <c r="B47" s="54">
        <v>1485</v>
      </c>
      <c r="C47" s="53"/>
      <c r="D47" s="53"/>
      <c r="E47" s="55" t="s">
        <v>256</v>
      </c>
      <c r="F47" s="56"/>
      <c r="G47" s="55" t="s">
        <v>108</v>
      </c>
      <c r="H47" s="55"/>
      <c r="I47" s="55" t="s">
        <v>73</v>
      </c>
      <c r="J47" s="59" t="s">
        <v>236</v>
      </c>
      <c r="K47" s="58" t="s">
        <v>37</v>
      </c>
      <c r="L47" s="58" t="s">
        <v>130</v>
      </c>
      <c r="M47" s="55" t="s">
        <v>57</v>
      </c>
      <c r="N47" s="55"/>
      <c r="O47" s="55"/>
      <c r="P47" s="56">
        <v>44924</v>
      </c>
      <c r="Q47" s="55"/>
      <c r="R47" s="71"/>
      <c r="S47" s="71"/>
      <c r="T47" s="55"/>
      <c r="U47" s="53">
        <v>1</v>
      </c>
      <c r="V47" s="72" t="s">
        <v>335</v>
      </c>
      <c r="W47" s="57" t="s">
        <v>336</v>
      </c>
      <c r="X47" s="55" t="s">
        <v>337</v>
      </c>
      <c r="Y47" s="55" t="s">
        <v>337</v>
      </c>
      <c r="Z47" s="55">
        <v>1</v>
      </c>
      <c r="AA47" s="73">
        <v>44927</v>
      </c>
      <c r="AB47" s="73">
        <v>45291</v>
      </c>
      <c r="AC47" s="55" t="s">
        <v>338</v>
      </c>
      <c r="AD47" s="75" t="s">
        <v>34</v>
      </c>
      <c r="AE47" s="60" t="s">
        <v>101</v>
      </c>
      <c r="AF47" s="61" t="str">
        <f t="shared" si="6"/>
        <v>C</v>
      </c>
      <c r="AG47" s="62">
        <f t="shared" si="7"/>
        <v>1</v>
      </c>
      <c r="AH47" s="78" t="s">
        <v>1126</v>
      </c>
      <c r="AI47" s="62">
        <v>1</v>
      </c>
      <c r="AJ47" s="77" t="s">
        <v>1127</v>
      </c>
      <c r="AK47" s="20">
        <f t="shared" si="2"/>
        <v>0</v>
      </c>
      <c r="AL47" s="20">
        <f t="shared" si="8"/>
        <v>0</v>
      </c>
      <c r="AM47" s="20">
        <f t="shared" si="9"/>
        <v>1</v>
      </c>
      <c r="AN47" s="20">
        <f t="shared" si="3"/>
        <v>0</v>
      </c>
      <c r="AO47" s="20">
        <f t="shared" si="4"/>
        <v>1</v>
      </c>
      <c r="AP47" s="19">
        <f t="shared" si="5"/>
        <v>0</v>
      </c>
    </row>
    <row r="48" spans="1:42" s="18" customFormat="1" ht="204.75" customHeight="1" x14ac:dyDescent="0.25">
      <c r="A48" s="63">
        <v>47</v>
      </c>
      <c r="B48" s="54">
        <v>1486</v>
      </c>
      <c r="C48" s="53"/>
      <c r="D48" s="53"/>
      <c r="E48" s="55" t="s">
        <v>256</v>
      </c>
      <c r="F48" s="56"/>
      <c r="G48" s="55" t="s">
        <v>108</v>
      </c>
      <c r="H48" s="55"/>
      <c r="I48" s="55" t="s">
        <v>73</v>
      </c>
      <c r="J48" s="59" t="s">
        <v>237</v>
      </c>
      <c r="K48" s="58" t="s">
        <v>37</v>
      </c>
      <c r="L48" s="58" t="s">
        <v>130</v>
      </c>
      <c r="M48" s="55" t="s">
        <v>57</v>
      </c>
      <c r="N48" s="55"/>
      <c r="O48" s="55"/>
      <c r="P48" s="56">
        <v>44924</v>
      </c>
      <c r="Q48" s="55"/>
      <c r="R48" s="71"/>
      <c r="S48" s="71"/>
      <c r="T48" s="55"/>
      <c r="U48" s="53">
        <v>1</v>
      </c>
      <c r="V48" s="72" t="s">
        <v>237</v>
      </c>
      <c r="W48" s="57" t="s">
        <v>339</v>
      </c>
      <c r="X48" s="55" t="s">
        <v>340</v>
      </c>
      <c r="Y48" s="55" t="s">
        <v>340</v>
      </c>
      <c r="Z48" s="55">
        <v>1</v>
      </c>
      <c r="AA48" s="73">
        <v>44936</v>
      </c>
      <c r="AB48" s="73">
        <v>45139</v>
      </c>
      <c r="AC48" s="55" t="s">
        <v>341</v>
      </c>
      <c r="AD48" s="75" t="s">
        <v>34</v>
      </c>
      <c r="AE48" s="60" t="s">
        <v>164</v>
      </c>
      <c r="AF48" s="61" t="str">
        <f t="shared" si="6"/>
        <v>C</v>
      </c>
      <c r="AG48" s="62">
        <f t="shared" si="7"/>
        <v>1</v>
      </c>
      <c r="AH48" s="78" t="s">
        <v>1260</v>
      </c>
      <c r="AI48" s="62">
        <v>1</v>
      </c>
      <c r="AJ48" s="77" t="s">
        <v>1261</v>
      </c>
      <c r="AK48" s="20">
        <f t="shared" si="2"/>
        <v>1</v>
      </c>
      <c r="AL48" s="20">
        <f t="shared" si="8"/>
        <v>0</v>
      </c>
      <c r="AM48" s="20">
        <f t="shared" si="9"/>
        <v>1</v>
      </c>
      <c r="AN48" s="20">
        <f t="shared" si="3"/>
        <v>0</v>
      </c>
      <c r="AO48" s="20">
        <f t="shared" si="4"/>
        <v>1</v>
      </c>
      <c r="AP48" s="19">
        <f t="shared" si="5"/>
        <v>0</v>
      </c>
    </row>
    <row r="49" spans="1:42" s="18" customFormat="1" ht="204.75" customHeight="1" x14ac:dyDescent="0.25">
      <c r="A49" s="63">
        <v>48</v>
      </c>
      <c r="B49" s="54">
        <v>1487</v>
      </c>
      <c r="C49" s="53"/>
      <c r="D49" s="53"/>
      <c r="E49" s="55" t="s">
        <v>256</v>
      </c>
      <c r="F49" s="56"/>
      <c r="G49" s="55" t="s">
        <v>108</v>
      </c>
      <c r="H49" s="55"/>
      <c r="I49" s="55" t="s">
        <v>73</v>
      </c>
      <c r="J49" s="59" t="s">
        <v>238</v>
      </c>
      <c r="K49" s="58" t="s">
        <v>37</v>
      </c>
      <c r="L49" s="58" t="s">
        <v>130</v>
      </c>
      <c r="M49" s="55" t="s">
        <v>57</v>
      </c>
      <c r="N49" s="55"/>
      <c r="O49" s="55"/>
      <c r="P49" s="56">
        <v>44924</v>
      </c>
      <c r="Q49" s="55"/>
      <c r="R49" s="71"/>
      <c r="S49" s="71"/>
      <c r="T49" s="55"/>
      <c r="U49" s="53">
        <v>1</v>
      </c>
      <c r="V49" s="72" t="s">
        <v>238</v>
      </c>
      <c r="W49" s="57" t="s">
        <v>342</v>
      </c>
      <c r="X49" s="55" t="s">
        <v>343</v>
      </c>
      <c r="Y49" s="55" t="s">
        <v>343</v>
      </c>
      <c r="Z49" s="55">
        <v>2</v>
      </c>
      <c r="AA49" s="73">
        <v>44958</v>
      </c>
      <c r="AB49" s="73">
        <v>45322</v>
      </c>
      <c r="AC49" s="55" t="s">
        <v>401</v>
      </c>
      <c r="AD49" s="75" t="s">
        <v>34</v>
      </c>
      <c r="AE49" s="60" t="s">
        <v>106</v>
      </c>
      <c r="AF49" s="61" t="str">
        <f t="shared" si="6"/>
        <v>A</v>
      </c>
      <c r="AG49" s="62">
        <f t="shared" si="7"/>
        <v>0.41</v>
      </c>
      <c r="AH49" s="78" t="s">
        <v>1111</v>
      </c>
      <c r="AI49" s="62">
        <v>0.41</v>
      </c>
      <c r="AJ49" s="77" t="s">
        <v>1283</v>
      </c>
      <c r="AK49" s="20">
        <f t="shared" si="2"/>
        <v>0</v>
      </c>
      <c r="AL49" s="20">
        <f t="shared" si="8"/>
        <v>1</v>
      </c>
      <c r="AM49" s="20">
        <f t="shared" si="9"/>
        <v>0</v>
      </c>
      <c r="AN49" s="20">
        <f t="shared" si="3"/>
        <v>0</v>
      </c>
      <c r="AO49" s="20">
        <f t="shared" si="4"/>
        <v>0</v>
      </c>
      <c r="AP49" s="19">
        <f t="shared" si="5"/>
        <v>0</v>
      </c>
    </row>
    <row r="50" spans="1:42" s="18" customFormat="1" ht="204.75" customHeight="1" x14ac:dyDescent="0.25">
      <c r="A50" s="63">
        <v>49</v>
      </c>
      <c r="B50" s="54">
        <v>1489</v>
      </c>
      <c r="C50" s="53"/>
      <c r="D50" s="53"/>
      <c r="E50" s="55" t="s">
        <v>256</v>
      </c>
      <c r="F50" s="56"/>
      <c r="G50" s="55" t="s">
        <v>108</v>
      </c>
      <c r="H50" s="55"/>
      <c r="I50" s="55" t="s">
        <v>73</v>
      </c>
      <c r="J50" s="59" t="s">
        <v>239</v>
      </c>
      <c r="K50" s="58" t="s">
        <v>37</v>
      </c>
      <c r="L50" s="58" t="s">
        <v>130</v>
      </c>
      <c r="M50" s="55" t="s">
        <v>57</v>
      </c>
      <c r="N50" s="55"/>
      <c r="O50" s="55"/>
      <c r="P50" s="56">
        <v>44924</v>
      </c>
      <c r="Q50" s="55"/>
      <c r="R50" s="71"/>
      <c r="S50" s="71"/>
      <c r="T50" s="55"/>
      <c r="U50" s="53">
        <v>2</v>
      </c>
      <c r="V50" s="72" t="s">
        <v>240</v>
      </c>
      <c r="W50" s="57" t="s">
        <v>241</v>
      </c>
      <c r="X50" s="55" t="s">
        <v>98</v>
      </c>
      <c r="Y50" s="55" t="s">
        <v>98</v>
      </c>
      <c r="Z50" s="55">
        <v>1</v>
      </c>
      <c r="AA50" s="73">
        <v>45139</v>
      </c>
      <c r="AB50" s="73">
        <v>45230</v>
      </c>
      <c r="AC50" s="55" t="s">
        <v>347</v>
      </c>
      <c r="AD50" s="75" t="s">
        <v>41</v>
      </c>
      <c r="AE50" s="60" t="s">
        <v>101</v>
      </c>
      <c r="AF50" s="61" t="str">
        <f t="shared" ref="AF50:AF96" si="10">IF(AI50="N.A.","A",(IF(AI50&lt;100%,"A",(IF(AI50=100%,"C")))))</f>
        <v>C</v>
      </c>
      <c r="AG50" s="62">
        <f t="shared" ref="AG50:AG96" si="11">AI50</f>
        <v>1</v>
      </c>
      <c r="AH50" s="78" t="s">
        <v>1128</v>
      </c>
      <c r="AI50" s="62">
        <v>1</v>
      </c>
      <c r="AJ50" s="77" t="s">
        <v>1129</v>
      </c>
      <c r="AK50" s="20">
        <f t="shared" si="2"/>
        <v>0</v>
      </c>
      <c r="AL50" s="20">
        <f t="shared" si="8"/>
        <v>0</v>
      </c>
      <c r="AM50" s="20">
        <f t="shared" si="9"/>
        <v>1</v>
      </c>
      <c r="AN50" s="20">
        <f t="shared" si="3"/>
        <v>0</v>
      </c>
      <c r="AO50" s="20">
        <f t="shared" si="4"/>
        <v>1</v>
      </c>
      <c r="AP50" s="19">
        <f t="shared" si="5"/>
        <v>0</v>
      </c>
    </row>
    <row r="51" spans="1:42" s="18" customFormat="1" ht="204.75" customHeight="1" x14ac:dyDescent="0.25">
      <c r="A51" s="63">
        <v>50</v>
      </c>
      <c r="B51" s="54">
        <v>1489</v>
      </c>
      <c r="C51" s="53"/>
      <c r="D51" s="53"/>
      <c r="E51" s="55" t="s">
        <v>256</v>
      </c>
      <c r="F51" s="56"/>
      <c r="G51" s="55" t="s">
        <v>108</v>
      </c>
      <c r="H51" s="55"/>
      <c r="I51" s="55" t="s">
        <v>73</v>
      </c>
      <c r="J51" s="59" t="s">
        <v>239</v>
      </c>
      <c r="K51" s="58" t="s">
        <v>37</v>
      </c>
      <c r="L51" s="58" t="s">
        <v>130</v>
      </c>
      <c r="M51" s="55" t="s">
        <v>57</v>
      </c>
      <c r="N51" s="55"/>
      <c r="O51" s="55"/>
      <c r="P51" s="56">
        <v>44924</v>
      </c>
      <c r="Q51" s="55"/>
      <c r="R51" s="71"/>
      <c r="S51" s="71"/>
      <c r="T51" s="55"/>
      <c r="U51" s="53">
        <v>3</v>
      </c>
      <c r="V51" s="72" t="s">
        <v>240</v>
      </c>
      <c r="W51" s="57" t="s">
        <v>242</v>
      </c>
      <c r="X51" s="55" t="s">
        <v>243</v>
      </c>
      <c r="Y51" s="55" t="s">
        <v>243</v>
      </c>
      <c r="Z51" s="55">
        <v>1</v>
      </c>
      <c r="AA51" s="73">
        <v>45231</v>
      </c>
      <c r="AB51" s="73">
        <v>45291</v>
      </c>
      <c r="AC51" s="55" t="s">
        <v>347</v>
      </c>
      <c r="AD51" s="75" t="s">
        <v>41</v>
      </c>
      <c r="AE51" s="60" t="s">
        <v>101</v>
      </c>
      <c r="AF51" s="61" t="str">
        <f t="shared" si="10"/>
        <v>C</v>
      </c>
      <c r="AG51" s="62">
        <f t="shared" si="11"/>
        <v>1</v>
      </c>
      <c r="AH51" s="78" t="s">
        <v>1130</v>
      </c>
      <c r="AI51" s="62">
        <v>1</v>
      </c>
      <c r="AJ51" s="77" t="s">
        <v>1131</v>
      </c>
      <c r="AK51" s="20">
        <f t="shared" si="2"/>
        <v>0</v>
      </c>
      <c r="AL51" s="20">
        <f t="shared" si="8"/>
        <v>0</v>
      </c>
      <c r="AM51" s="20">
        <f t="shared" si="9"/>
        <v>1</v>
      </c>
      <c r="AN51" s="20">
        <f t="shared" si="3"/>
        <v>0</v>
      </c>
      <c r="AO51" s="20">
        <f t="shared" si="4"/>
        <v>1</v>
      </c>
      <c r="AP51" s="19">
        <f t="shared" si="5"/>
        <v>0</v>
      </c>
    </row>
    <row r="52" spans="1:42" s="18" customFormat="1" ht="204.75" customHeight="1" x14ac:dyDescent="0.25">
      <c r="A52" s="63">
        <v>51</v>
      </c>
      <c r="B52" s="54">
        <v>1490</v>
      </c>
      <c r="C52" s="53"/>
      <c r="D52" s="53"/>
      <c r="E52" s="55" t="s">
        <v>256</v>
      </c>
      <c r="F52" s="56"/>
      <c r="G52" s="55" t="s">
        <v>108</v>
      </c>
      <c r="H52" s="55"/>
      <c r="I52" s="55" t="s">
        <v>73</v>
      </c>
      <c r="J52" s="59" t="s">
        <v>244</v>
      </c>
      <c r="K52" s="58" t="s">
        <v>37</v>
      </c>
      <c r="L52" s="58" t="s">
        <v>130</v>
      </c>
      <c r="M52" s="55" t="s">
        <v>57</v>
      </c>
      <c r="N52" s="55"/>
      <c r="O52" s="55" t="s">
        <v>563</v>
      </c>
      <c r="P52" s="56">
        <v>44924</v>
      </c>
      <c r="Q52" s="55"/>
      <c r="R52" s="71"/>
      <c r="S52" s="71"/>
      <c r="T52" s="55"/>
      <c r="U52" s="53">
        <v>1</v>
      </c>
      <c r="V52" s="72" t="s">
        <v>344</v>
      </c>
      <c r="W52" s="57" t="s">
        <v>345</v>
      </c>
      <c r="X52" s="55" t="s">
        <v>346</v>
      </c>
      <c r="Y52" s="55" t="s">
        <v>346</v>
      </c>
      <c r="Z52" s="55">
        <v>1</v>
      </c>
      <c r="AA52" s="73">
        <v>44986</v>
      </c>
      <c r="AB52" s="73">
        <v>45199</v>
      </c>
      <c r="AC52" s="55" t="s">
        <v>348</v>
      </c>
      <c r="AD52" s="75" t="s">
        <v>74</v>
      </c>
      <c r="AE52" s="60" t="s">
        <v>164</v>
      </c>
      <c r="AF52" s="61" t="str">
        <f t="shared" si="10"/>
        <v>C</v>
      </c>
      <c r="AG52" s="62">
        <f t="shared" si="11"/>
        <v>1</v>
      </c>
      <c r="AH52" s="78" t="s">
        <v>1262</v>
      </c>
      <c r="AI52" s="62">
        <v>1</v>
      </c>
      <c r="AJ52" s="77" t="s">
        <v>1263</v>
      </c>
      <c r="AK52" s="20">
        <f t="shared" si="2"/>
        <v>1</v>
      </c>
      <c r="AL52" s="20">
        <f t="shared" si="8"/>
        <v>0</v>
      </c>
      <c r="AM52" s="20">
        <f t="shared" si="9"/>
        <v>1</v>
      </c>
      <c r="AN52" s="20">
        <f t="shared" si="3"/>
        <v>0</v>
      </c>
      <c r="AO52" s="20">
        <f t="shared" si="4"/>
        <v>1</v>
      </c>
      <c r="AP52" s="19">
        <f t="shared" si="5"/>
        <v>0</v>
      </c>
    </row>
    <row r="53" spans="1:42" s="18" customFormat="1" ht="204.75" customHeight="1" x14ac:dyDescent="0.25">
      <c r="A53" s="63">
        <v>52</v>
      </c>
      <c r="B53" s="54">
        <v>1497</v>
      </c>
      <c r="C53" s="53"/>
      <c r="D53" s="53"/>
      <c r="E53" s="55" t="s">
        <v>245</v>
      </c>
      <c r="F53" s="56">
        <v>44914</v>
      </c>
      <c r="G53" s="55" t="s">
        <v>45</v>
      </c>
      <c r="H53" s="55">
        <v>12</v>
      </c>
      <c r="I53" s="55" t="s">
        <v>48</v>
      </c>
      <c r="J53" s="59" t="s">
        <v>246</v>
      </c>
      <c r="K53" s="58" t="s">
        <v>59</v>
      </c>
      <c r="L53" s="58" t="s">
        <v>112</v>
      </c>
      <c r="M53" s="55" t="s">
        <v>33</v>
      </c>
      <c r="N53" s="55"/>
      <c r="O53" s="55"/>
      <c r="P53" s="56">
        <v>44943</v>
      </c>
      <c r="Q53" s="55"/>
      <c r="R53" s="71"/>
      <c r="S53" s="71"/>
      <c r="T53" s="55"/>
      <c r="U53" s="53">
        <v>1</v>
      </c>
      <c r="V53" s="72" t="s">
        <v>249</v>
      </c>
      <c r="W53" s="57" t="s">
        <v>250</v>
      </c>
      <c r="X53" s="55" t="s">
        <v>251</v>
      </c>
      <c r="Y53" s="55" t="s">
        <v>252</v>
      </c>
      <c r="Z53" s="55">
        <v>1</v>
      </c>
      <c r="AA53" s="73">
        <v>44956</v>
      </c>
      <c r="AB53" s="73">
        <v>45137</v>
      </c>
      <c r="AC53" s="55" t="s">
        <v>349</v>
      </c>
      <c r="AD53" s="75" t="s">
        <v>54</v>
      </c>
      <c r="AE53" s="60" t="s">
        <v>103</v>
      </c>
      <c r="AF53" s="61" t="str">
        <f t="shared" si="10"/>
        <v>C</v>
      </c>
      <c r="AG53" s="62">
        <f t="shared" si="11"/>
        <v>1</v>
      </c>
      <c r="AH53" s="78" t="s">
        <v>1162</v>
      </c>
      <c r="AI53" s="62">
        <v>1</v>
      </c>
      <c r="AJ53" s="77" t="s">
        <v>1163</v>
      </c>
      <c r="AK53" s="20">
        <f t="shared" si="2"/>
        <v>1</v>
      </c>
      <c r="AL53" s="20">
        <f t="shared" si="8"/>
        <v>0</v>
      </c>
      <c r="AM53" s="20">
        <f t="shared" si="9"/>
        <v>1</v>
      </c>
      <c r="AN53" s="20">
        <f t="shared" si="3"/>
        <v>0</v>
      </c>
      <c r="AO53" s="20">
        <f t="shared" si="4"/>
        <v>1</v>
      </c>
      <c r="AP53" s="19">
        <f t="shared" si="5"/>
        <v>0</v>
      </c>
    </row>
    <row r="54" spans="1:42" s="18" customFormat="1" ht="204.75" customHeight="1" x14ac:dyDescent="0.25">
      <c r="A54" s="63">
        <v>53</v>
      </c>
      <c r="B54" s="54">
        <v>1500</v>
      </c>
      <c r="C54" s="53"/>
      <c r="D54" s="53"/>
      <c r="E54" s="55" t="s">
        <v>245</v>
      </c>
      <c r="F54" s="56">
        <v>44914</v>
      </c>
      <c r="G54" s="55" t="s">
        <v>45</v>
      </c>
      <c r="H54" s="55">
        <v>14</v>
      </c>
      <c r="I54" s="55" t="s">
        <v>48</v>
      </c>
      <c r="J54" s="59" t="s">
        <v>247</v>
      </c>
      <c r="K54" s="58" t="s">
        <v>59</v>
      </c>
      <c r="L54" s="58" t="s">
        <v>112</v>
      </c>
      <c r="M54" s="55" t="s">
        <v>33</v>
      </c>
      <c r="N54" s="55"/>
      <c r="O54" s="55"/>
      <c r="P54" s="56">
        <v>44943</v>
      </c>
      <c r="Q54" s="55"/>
      <c r="R54" s="71"/>
      <c r="S54" s="71"/>
      <c r="T54" s="55"/>
      <c r="U54" s="53">
        <v>2</v>
      </c>
      <c r="V54" s="72" t="s">
        <v>253</v>
      </c>
      <c r="W54" s="57" t="s">
        <v>254</v>
      </c>
      <c r="X54" s="55" t="s">
        <v>251</v>
      </c>
      <c r="Y54" s="55" t="s">
        <v>252</v>
      </c>
      <c r="Z54" s="55">
        <v>1</v>
      </c>
      <c r="AA54" s="73">
        <v>44956</v>
      </c>
      <c r="AB54" s="73">
        <v>45137</v>
      </c>
      <c r="AC54" s="55" t="s">
        <v>349</v>
      </c>
      <c r="AD54" s="75" t="s">
        <v>54</v>
      </c>
      <c r="AE54" s="60" t="s">
        <v>114</v>
      </c>
      <c r="AF54" s="61" t="str">
        <f t="shared" si="10"/>
        <v>C</v>
      </c>
      <c r="AG54" s="62">
        <f t="shared" si="11"/>
        <v>1</v>
      </c>
      <c r="AH54" s="78" t="s">
        <v>1267</v>
      </c>
      <c r="AI54" s="62">
        <v>1</v>
      </c>
      <c r="AJ54" s="77" t="s">
        <v>1268</v>
      </c>
      <c r="AK54" s="20">
        <f t="shared" si="2"/>
        <v>1</v>
      </c>
      <c r="AL54" s="20">
        <f t="shared" si="8"/>
        <v>0</v>
      </c>
      <c r="AM54" s="20">
        <f t="shared" si="9"/>
        <v>1</v>
      </c>
      <c r="AN54" s="20">
        <f t="shared" si="3"/>
        <v>0</v>
      </c>
      <c r="AO54" s="20">
        <f t="shared" si="4"/>
        <v>1</v>
      </c>
      <c r="AP54" s="19">
        <f t="shared" si="5"/>
        <v>0</v>
      </c>
    </row>
    <row r="55" spans="1:42" s="18" customFormat="1" ht="204.75" customHeight="1" x14ac:dyDescent="0.25">
      <c r="A55" s="63">
        <v>54</v>
      </c>
      <c r="B55" s="54">
        <v>1501</v>
      </c>
      <c r="C55" s="53"/>
      <c r="D55" s="53"/>
      <c r="E55" s="55" t="s">
        <v>442</v>
      </c>
      <c r="F55" s="56"/>
      <c r="G55" s="55" t="s">
        <v>35</v>
      </c>
      <c r="H55" s="55"/>
      <c r="I55" s="55" t="s">
        <v>36</v>
      </c>
      <c r="J55" s="59" t="s">
        <v>283</v>
      </c>
      <c r="K55" s="58" t="s">
        <v>37</v>
      </c>
      <c r="L55" s="58" t="s">
        <v>130</v>
      </c>
      <c r="M55" s="55" t="s">
        <v>57</v>
      </c>
      <c r="N55" s="55"/>
      <c r="O55" s="55"/>
      <c r="P55" s="56">
        <v>44965</v>
      </c>
      <c r="Q55" s="55"/>
      <c r="R55" s="71"/>
      <c r="S55" s="71"/>
      <c r="T55" s="55"/>
      <c r="U55" s="53">
        <v>1</v>
      </c>
      <c r="V55" s="72" t="s">
        <v>537</v>
      </c>
      <c r="W55" s="57" t="s">
        <v>538</v>
      </c>
      <c r="X55" s="55" t="s">
        <v>539</v>
      </c>
      <c r="Y55" s="55" t="s">
        <v>539</v>
      </c>
      <c r="Z55" s="55">
        <v>3</v>
      </c>
      <c r="AA55" s="73">
        <v>45017</v>
      </c>
      <c r="AB55" s="73">
        <v>45291</v>
      </c>
      <c r="AC55" s="55" t="s">
        <v>540</v>
      </c>
      <c r="AD55" s="75" t="s">
        <v>38</v>
      </c>
      <c r="AE55" s="60" t="s">
        <v>106</v>
      </c>
      <c r="AF55" s="61" t="str">
        <f t="shared" si="10"/>
        <v>A</v>
      </c>
      <c r="AG55" s="62">
        <f t="shared" si="11"/>
        <v>0.5</v>
      </c>
      <c r="AH55" s="78" t="s">
        <v>1113</v>
      </c>
      <c r="AI55" s="62">
        <v>0.5</v>
      </c>
      <c r="AJ55" s="77" t="s">
        <v>1284</v>
      </c>
      <c r="AK55" s="20">
        <f t="shared" si="2"/>
        <v>0</v>
      </c>
      <c r="AL55" s="20">
        <f t="shared" si="8"/>
        <v>1</v>
      </c>
      <c r="AM55" s="20">
        <f t="shared" si="9"/>
        <v>0</v>
      </c>
      <c r="AN55" s="20">
        <f t="shared" si="3"/>
        <v>0</v>
      </c>
      <c r="AO55" s="20">
        <f t="shared" si="4"/>
        <v>0</v>
      </c>
      <c r="AP55" s="19">
        <f t="shared" si="5"/>
        <v>0</v>
      </c>
    </row>
    <row r="56" spans="1:42" s="18" customFormat="1" ht="204.75" customHeight="1" x14ac:dyDescent="0.25">
      <c r="A56" s="63">
        <v>55</v>
      </c>
      <c r="B56" s="54">
        <v>1502</v>
      </c>
      <c r="C56" s="53"/>
      <c r="D56" s="53"/>
      <c r="E56" s="55" t="s">
        <v>299</v>
      </c>
      <c r="F56" s="56"/>
      <c r="G56" s="55" t="s">
        <v>108</v>
      </c>
      <c r="H56" s="55"/>
      <c r="I56" s="55" t="s">
        <v>58</v>
      </c>
      <c r="J56" s="59" t="s">
        <v>284</v>
      </c>
      <c r="K56" s="58" t="s">
        <v>37</v>
      </c>
      <c r="L56" s="58" t="s">
        <v>130</v>
      </c>
      <c r="M56" s="55" t="s">
        <v>57</v>
      </c>
      <c r="N56" s="55"/>
      <c r="O56" s="55"/>
      <c r="P56" s="56">
        <v>44965</v>
      </c>
      <c r="Q56" s="55"/>
      <c r="R56" s="71"/>
      <c r="S56" s="71"/>
      <c r="T56" s="55"/>
      <c r="U56" s="53">
        <v>1</v>
      </c>
      <c r="V56" s="72" t="s">
        <v>286</v>
      </c>
      <c r="W56" s="57" t="s">
        <v>287</v>
      </c>
      <c r="X56" s="55" t="s">
        <v>288</v>
      </c>
      <c r="Y56" s="55" t="s">
        <v>288</v>
      </c>
      <c r="Z56" s="55">
        <v>1</v>
      </c>
      <c r="AA56" s="73">
        <v>45078</v>
      </c>
      <c r="AB56" s="73">
        <v>45291</v>
      </c>
      <c r="AC56" s="55" t="s">
        <v>289</v>
      </c>
      <c r="AD56" s="75" t="s">
        <v>88</v>
      </c>
      <c r="AE56" s="60" t="s">
        <v>104</v>
      </c>
      <c r="AF56" s="61" t="str">
        <f t="shared" si="10"/>
        <v>A</v>
      </c>
      <c r="AG56" s="62">
        <f t="shared" si="11"/>
        <v>0</v>
      </c>
      <c r="AH56" s="78" t="s">
        <v>1172</v>
      </c>
      <c r="AI56" s="62">
        <v>0</v>
      </c>
      <c r="AJ56" s="77" t="s">
        <v>1173</v>
      </c>
      <c r="AK56" s="20">
        <f t="shared" si="2"/>
        <v>0</v>
      </c>
      <c r="AL56" s="20">
        <f t="shared" si="8"/>
        <v>1</v>
      </c>
      <c r="AM56" s="20">
        <f t="shared" si="9"/>
        <v>0</v>
      </c>
      <c r="AN56" s="20">
        <f t="shared" si="3"/>
        <v>0</v>
      </c>
      <c r="AO56" s="20">
        <f t="shared" si="4"/>
        <v>0</v>
      </c>
      <c r="AP56" s="19">
        <f t="shared" si="5"/>
        <v>0</v>
      </c>
    </row>
    <row r="57" spans="1:42" s="18" customFormat="1" ht="204.75" customHeight="1" x14ac:dyDescent="0.25">
      <c r="A57" s="63">
        <v>56</v>
      </c>
      <c r="B57" s="54">
        <v>1503</v>
      </c>
      <c r="C57" s="53"/>
      <c r="D57" s="53"/>
      <c r="E57" s="55" t="s">
        <v>299</v>
      </c>
      <c r="F57" s="56"/>
      <c r="G57" s="55" t="s">
        <v>107</v>
      </c>
      <c r="H57" s="55"/>
      <c r="I57" s="55" t="s">
        <v>58</v>
      </c>
      <c r="J57" s="59" t="s">
        <v>290</v>
      </c>
      <c r="K57" s="58" t="s">
        <v>37</v>
      </c>
      <c r="L57" s="58" t="s">
        <v>130</v>
      </c>
      <c r="M57" s="55" t="s">
        <v>33</v>
      </c>
      <c r="N57" s="55"/>
      <c r="O57" s="55"/>
      <c r="P57" s="56">
        <v>44965</v>
      </c>
      <c r="Q57" s="55"/>
      <c r="R57" s="71"/>
      <c r="S57" s="71"/>
      <c r="T57" s="55"/>
      <c r="U57" s="53">
        <v>1</v>
      </c>
      <c r="V57" s="72" t="s">
        <v>291</v>
      </c>
      <c r="W57" s="57" t="s">
        <v>292</v>
      </c>
      <c r="X57" s="55" t="s">
        <v>288</v>
      </c>
      <c r="Y57" s="55" t="s">
        <v>288</v>
      </c>
      <c r="Z57" s="55">
        <v>1</v>
      </c>
      <c r="AA57" s="73">
        <v>45017</v>
      </c>
      <c r="AB57" s="73">
        <v>45291</v>
      </c>
      <c r="AC57" s="55" t="s">
        <v>289</v>
      </c>
      <c r="AD57" s="75" t="s">
        <v>88</v>
      </c>
      <c r="AE57" s="60" t="s">
        <v>104</v>
      </c>
      <c r="AF57" s="61" t="str">
        <f t="shared" si="10"/>
        <v>A</v>
      </c>
      <c r="AG57" s="62">
        <f t="shared" si="11"/>
        <v>0</v>
      </c>
      <c r="AH57" s="78" t="s">
        <v>1172</v>
      </c>
      <c r="AI57" s="62">
        <v>0</v>
      </c>
      <c r="AJ57" s="77" t="s">
        <v>1173</v>
      </c>
      <c r="AK57" s="20">
        <f t="shared" si="2"/>
        <v>0</v>
      </c>
      <c r="AL57" s="20">
        <f t="shared" si="8"/>
        <v>1</v>
      </c>
      <c r="AM57" s="20">
        <f t="shared" si="9"/>
        <v>0</v>
      </c>
      <c r="AN57" s="20">
        <f t="shared" si="3"/>
        <v>0</v>
      </c>
      <c r="AO57" s="20">
        <f t="shared" si="4"/>
        <v>0</v>
      </c>
      <c r="AP57" s="19">
        <f t="shared" si="5"/>
        <v>0</v>
      </c>
    </row>
    <row r="58" spans="1:42" s="18" customFormat="1" ht="204.75" customHeight="1" x14ac:dyDescent="0.25">
      <c r="A58" s="63">
        <v>57</v>
      </c>
      <c r="B58" s="54">
        <v>1504</v>
      </c>
      <c r="C58" s="53"/>
      <c r="D58" s="53"/>
      <c r="E58" s="55" t="s">
        <v>299</v>
      </c>
      <c r="F58" s="56"/>
      <c r="G58" s="55" t="s">
        <v>107</v>
      </c>
      <c r="H58" s="55"/>
      <c r="I58" s="55" t="s">
        <v>58</v>
      </c>
      <c r="J58" s="59" t="s">
        <v>293</v>
      </c>
      <c r="K58" s="58" t="s">
        <v>37</v>
      </c>
      <c r="L58" s="58" t="s">
        <v>130</v>
      </c>
      <c r="M58" s="55" t="s">
        <v>33</v>
      </c>
      <c r="N58" s="55"/>
      <c r="O58" s="55"/>
      <c r="P58" s="56">
        <v>44965</v>
      </c>
      <c r="Q58" s="55"/>
      <c r="R58" s="71"/>
      <c r="S58" s="71"/>
      <c r="T58" s="55"/>
      <c r="U58" s="53">
        <v>1</v>
      </c>
      <c r="V58" s="72" t="s">
        <v>556</v>
      </c>
      <c r="W58" s="57" t="s">
        <v>557</v>
      </c>
      <c r="X58" s="55" t="s">
        <v>160</v>
      </c>
      <c r="Y58" s="55" t="s">
        <v>160</v>
      </c>
      <c r="Z58" s="55">
        <v>1</v>
      </c>
      <c r="AA58" s="73">
        <v>45017</v>
      </c>
      <c r="AB58" s="73">
        <v>45291</v>
      </c>
      <c r="AC58" s="55" t="s">
        <v>289</v>
      </c>
      <c r="AD58" s="75" t="s">
        <v>88</v>
      </c>
      <c r="AE58" s="60" t="s">
        <v>104</v>
      </c>
      <c r="AF58" s="61" t="str">
        <f t="shared" si="10"/>
        <v>A</v>
      </c>
      <c r="AG58" s="62">
        <f t="shared" si="11"/>
        <v>0</v>
      </c>
      <c r="AH58" s="78" t="s">
        <v>1172</v>
      </c>
      <c r="AI58" s="62">
        <v>0</v>
      </c>
      <c r="AJ58" s="77" t="s">
        <v>1173</v>
      </c>
      <c r="AK58" s="20">
        <f t="shared" si="2"/>
        <v>0</v>
      </c>
      <c r="AL58" s="20">
        <f t="shared" si="8"/>
        <v>1</v>
      </c>
      <c r="AM58" s="20">
        <f t="shared" si="9"/>
        <v>0</v>
      </c>
      <c r="AN58" s="20">
        <f t="shared" si="3"/>
        <v>0</v>
      </c>
      <c r="AO58" s="20">
        <f t="shared" si="4"/>
        <v>0</v>
      </c>
      <c r="AP58" s="19">
        <f t="shared" si="5"/>
        <v>0</v>
      </c>
    </row>
    <row r="59" spans="1:42" s="18" customFormat="1" ht="204.75" customHeight="1" x14ac:dyDescent="0.25">
      <c r="A59" s="63">
        <v>58</v>
      </c>
      <c r="B59" s="54">
        <v>1505</v>
      </c>
      <c r="C59" s="53"/>
      <c r="D59" s="53"/>
      <c r="E59" s="55" t="s">
        <v>299</v>
      </c>
      <c r="F59" s="56"/>
      <c r="G59" s="55" t="s">
        <v>107</v>
      </c>
      <c r="H59" s="55"/>
      <c r="I59" s="55" t="s">
        <v>58</v>
      </c>
      <c r="J59" s="59" t="s">
        <v>294</v>
      </c>
      <c r="K59" s="58" t="s">
        <v>37</v>
      </c>
      <c r="L59" s="58" t="s">
        <v>130</v>
      </c>
      <c r="M59" s="55" t="s">
        <v>33</v>
      </c>
      <c r="N59" s="55"/>
      <c r="O59" s="55"/>
      <c r="P59" s="56">
        <v>44965</v>
      </c>
      <c r="Q59" s="55"/>
      <c r="R59" s="71"/>
      <c r="S59" s="71"/>
      <c r="T59" s="55"/>
      <c r="U59" s="53">
        <v>1</v>
      </c>
      <c r="V59" s="72" t="s">
        <v>558</v>
      </c>
      <c r="W59" s="57" t="s">
        <v>559</v>
      </c>
      <c r="X59" s="55" t="s">
        <v>160</v>
      </c>
      <c r="Y59" s="55" t="s">
        <v>160</v>
      </c>
      <c r="Z59" s="55">
        <v>2</v>
      </c>
      <c r="AA59" s="73">
        <v>45017</v>
      </c>
      <c r="AB59" s="73">
        <v>45291</v>
      </c>
      <c r="AC59" s="55" t="s">
        <v>289</v>
      </c>
      <c r="AD59" s="75" t="s">
        <v>88</v>
      </c>
      <c r="AE59" s="60" t="s">
        <v>104</v>
      </c>
      <c r="AF59" s="61" t="str">
        <f t="shared" si="10"/>
        <v>A</v>
      </c>
      <c r="AG59" s="62">
        <f t="shared" si="11"/>
        <v>0</v>
      </c>
      <c r="AH59" s="78" t="s">
        <v>1172</v>
      </c>
      <c r="AI59" s="62">
        <v>0</v>
      </c>
      <c r="AJ59" s="77" t="s">
        <v>1173</v>
      </c>
      <c r="AK59" s="20">
        <f t="shared" si="2"/>
        <v>0</v>
      </c>
      <c r="AL59" s="20">
        <f t="shared" si="8"/>
        <v>1</v>
      </c>
      <c r="AM59" s="20">
        <f t="shared" si="9"/>
        <v>0</v>
      </c>
      <c r="AN59" s="20">
        <f t="shared" si="3"/>
        <v>0</v>
      </c>
      <c r="AO59" s="20">
        <f t="shared" si="4"/>
        <v>0</v>
      </c>
      <c r="AP59" s="19">
        <f t="shared" si="5"/>
        <v>0</v>
      </c>
    </row>
    <row r="60" spans="1:42" s="18" customFormat="1" ht="204.75" customHeight="1" x14ac:dyDescent="0.25">
      <c r="A60" s="63">
        <v>59</v>
      </c>
      <c r="B60" s="54">
        <v>1506</v>
      </c>
      <c r="C60" s="53"/>
      <c r="D60" s="53"/>
      <c r="E60" s="55" t="s">
        <v>299</v>
      </c>
      <c r="F60" s="56"/>
      <c r="G60" s="55" t="s">
        <v>107</v>
      </c>
      <c r="H60" s="55"/>
      <c r="I60" s="55" t="s">
        <v>58</v>
      </c>
      <c r="J60" s="59" t="s">
        <v>295</v>
      </c>
      <c r="K60" s="58" t="s">
        <v>37</v>
      </c>
      <c r="L60" s="58" t="s">
        <v>130</v>
      </c>
      <c r="M60" s="55" t="s">
        <v>33</v>
      </c>
      <c r="N60" s="55"/>
      <c r="O60" s="55"/>
      <c r="P60" s="56">
        <v>44965</v>
      </c>
      <c r="Q60" s="55"/>
      <c r="R60" s="71"/>
      <c r="S60" s="71"/>
      <c r="T60" s="55"/>
      <c r="U60" s="53">
        <v>1</v>
      </c>
      <c r="V60" s="72" t="s">
        <v>560</v>
      </c>
      <c r="W60" s="57" t="s">
        <v>561</v>
      </c>
      <c r="X60" s="55" t="s">
        <v>160</v>
      </c>
      <c r="Y60" s="55" t="s">
        <v>160</v>
      </c>
      <c r="Z60" s="55">
        <v>3</v>
      </c>
      <c r="AA60" s="73">
        <v>45017</v>
      </c>
      <c r="AB60" s="73">
        <v>45291</v>
      </c>
      <c r="AC60" s="55" t="s">
        <v>289</v>
      </c>
      <c r="AD60" s="75" t="s">
        <v>88</v>
      </c>
      <c r="AE60" s="60" t="s">
        <v>104</v>
      </c>
      <c r="AF60" s="61" t="str">
        <f t="shared" si="10"/>
        <v>A</v>
      </c>
      <c r="AG60" s="62">
        <f t="shared" si="11"/>
        <v>0</v>
      </c>
      <c r="AH60" s="78" t="s">
        <v>1172</v>
      </c>
      <c r="AI60" s="62">
        <v>0</v>
      </c>
      <c r="AJ60" s="77" t="s">
        <v>1173</v>
      </c>
      <c r="AK60" s="20">
        <f t="shared" si="2"/>
        <v>0</v>
      </c>
      <c r="AL60" s="20">
        <f t="shared" si="8"/>
        <v>1</v>
      </c>
      <c r="AM60" s="20">
        <f t="shared" si="9"/>
        <v>0</v>
      </c>
      <c r="AN60" s="20">
        <f t="shared" si="3"/>
        <v>0</v>
      </c>
      <c r="AO60" s="20">
        <f t="shared" si="4"/>
        <v>0</v>
      </c>
      <c r="AP60" s="19">
        <f t="shared" si="5"/>
        <v>0</v>
      </c>
    </row>
    <row r="61" spans="1:42" s="18" customFormat="1" ht="204.75" customHeight="1" x14ac:dyDescent="0.25">
      <c r="A61" s="63">
        <v>60</v>
      </c>
      <c r="B61" s="54">
        <v>1507</v>
      </c>
      <c r="C61" s="53"/>
      <c r="D61" s="53"/>
      <c r="E61" s="55" t="s">
        <v>442</v>
      </c>
      <c r="F61" s="56"/>
      <c r="G61" s="55" t="s">
        <v>108</v>
      </c>
      <c r="H61" s="55"/>
      <c r="I61" s="55" t="s">
        <v>36</v>
      </c>
      <c r="J61" s="59" t="s">
        <v>296</v>
      </c>
      <c r="K61" s="58" t="s">
        <v>37</v>
      </c>
      <c r="L61" s="58" t="s">
        <v>130</v>
      </c>
      <c r="M61" s="55"/>
      <c r="N61" s="55"/>
      <c r="O61" s="55"/>
      <c r="P61" s="56">
        <v>44965</v>
      </c>
      <c r="Q61" s="55"/>
      <c r="R61" s="71"/>
      <c r="S61" s="71"/>
      <c r="T61" s="55"/>
      <c r="U61" s="53">
        <v>1</v>
      </c>
      <c r="V61" s="72" t="s">
        <v>541</v>
      </c>
      <c r="W61" s="57" t="s">
        <v>542</v>
      </c>
      <c r="X61" s="55" t="s">
        <v>543</v>
      </c>
      <c r="Y61" s="55" t="s">
        <v>543</v>
      </c>
      <c r="Z61" s="55">
        <v>1</v>
      </c>
      <c r="AA61" s="73">
        <v>45017</v>
      </c>
      <c r="AB61" s="73">
        <v>45291</v>
      </c>
      <c r="AC61" s="55" t="s">
        <v>540</v>
      </c>
      <c r="AD61" s="75" t="s">
        <v>38</v>
      </c>
      <c r="AE61" s="60" t="s">
        <v>106</v>
      </c>
      <c r="AF61" s="61" t="str">
        <f t="shared" si="10"/>
        <v>A</v>
      </c>
      <c r="AG61" s="62">
        <f t="shared" si="11"/>
        <v>0.3</v>
      </c>
      <c r="AH61" s="78" t="s">
        <v>1285</v>
      </c>
      <c r="AI61" s="62">
        <v>0.3</v>
      </c>
      <c r="AJ61" s="77" t="s">
        <v>1286</v>
      </c>
      <c r="AK61" s="20">
        <f t="shared" si="2"/>
        <v>0</v>
      </c>
      <c r="AL61" s="20">
        <f t="shared" si="8"/>
        <v>1</v>
      </c>
      <c r="AM61" s="20">
        <f t="shared" si="9"/>
        <v>0</v>
      </c>
      <c r="AN61" s="20">
        <f t="shared" si="3"/>
        <v>0</v>
      </c>
      <c r="AO61" s="20">
        <f t="shared" si="4"/>
        <v>0</v>
      </c>
      <c r="AP61" s="19">
        <f t="shared" si="5"/>
        <v>0</v>
      </c>
    </row>
    <row r="62" spans="1:42" s="18" customFormat="1" ht="204.75" customHeight="1" x14ac:dyDescent="0.25">
      <c r="A62" s="63">
        <v>61</v>
      </c>
      <c r="B62" s="54">
        <v>1508</v>
      </c>
      <c r="C62" s="53"/>
      <c r="D62" s="53"/>
      <c r="E62" s="55" t="s">
        <v>442</v>
      </c>
      <c r="F62" s="56"/>
      <c r="G62" s="55" t="s">
        <v>108</v>
      </c>
      <c r="H62" s="55"/>
      <c r="I62" s="55" t="s">
        <v>36</v>
      </c>
      <c r="J62" s="59" t="s">
        <v>297</v>
      </c>
      <c r="K62" s="58" t="s">
        <v>37</v>
      </c>
      <c r="L62" s="58" t="s">
        <v>130</v>
      </c>
      <c r="M62" s="55"/>
      <c r="N62" s="55"/>
      <c r="O62" s="55"/>
      <c r="P62" s="56">
        <v>44965</v>
      </c>
      <c r="Q62" s="55"/>
      <c r="R62" s="71"/>
      <c r="S62" s="71"/>
      <c r="T62" s="55"/>
      <c r="U62" s="53">
        <v>1</v>
      </c>
      <c r="V62" s="72" t="s">
        <v>711</v>
      </c>
      <c r="W62" s="57" t="s">
        <v>712</v>
      </c>
      <c r="X62" s="55" t="s">
        <v>713</v>
      </c>
      <c r="Y62" s="55" t="s">
        <v>713</v>
      </c>
      <c r="Z62" s="55">
        <v>1</v>
      </c>
      <c r="AA62" s="73">
        <v>45108</v>
      </c>
      <c r="AB62" s="73">
        <v>45291</v>
      </c>
      <c r="AC62" s="55" t="s">
        <v>540</v>
      </c>
      <c r="AD62" s="75" t="s">
        <v>38</v>
      </c>
      <c r="AE62" s="60" t="s">
        <v>106</v>
      </c>
      <c r="AF62" s="61" t="str">
        <f t="shared" si="10"/>
        <v>A</v>
      </c>
      <c r="AG62" s="62">
        <f t="shared" si="11"/>
        <v>0</v>
      </c>
      <c r="AH62" s="78" t="s">
        <v>1287</v>
      </c>
      <c r="AI62" s="62">
        <v>0</v>
      </c>
      <c r="AJ62" s="77" t="s">
        <v>1288</v>
      </c>
      <c r="AK62" s="20">
        <f t="shared" si="2"/>
        <v>0</v>
      </c>
      <c r="AL62" s="20">
        <f t="shared" si="8"/>
        <v>1</v>
      </c>
      <c r="AM62" s="20">
        <f t="shared" si="9"/>
        <v>0</v>
      </c>
      <c r="AN62" s="20">
        <f t="shared" si="3"/>
        <v>0</v>
      </c>
      <c r="AO62" s="20">
        <f t="shared" si="4"/>
        <v>0</v>
      </c>
      <c r="AP62" s="19">
        <f t="shared" si="5"/>
        <v>0</v>
      </c>
    </row>
    <row r="63" spans="1:42" s="18" customFormat="1" ht="204.75" customHeight="1" x14ac:dyDescent="0.25">
      <c r="A63" s="63">
        <v>62</v>
      </c>
      <c r="B63" s="54">
        <v>1509</v>
      </c>
      <c r="C63" s="53"/>
      <c r="D63" s="53"/>
      <c r="E63" s="55" t="s">
        <v>442</v>
      </c>
      <c r="F63" s="56"/>
      <c r="G63" s="55" t="s">
        <v>108</v>
      </c>
      <c r="H63" s="55"/>
      <c r="I63" s="55" t="s">
        <v>36</v>
      </c>
      <c r="J63" s="59" t="s">
        <v>298</v>
      </c>
      <c r="K63" s="58" t="s">
        <v>37</v>
      </c>
      <c r="L63" s="58" t="s">
        <v>130</v>
      </c>
      <c r="M63" s="55"/>
      <c r="N63" s="55"/>
      <c r="O63" s="55"/>
      <c r="P63" s="56">
        <v>44965</v>
      </c>
      <c r="Q63" s="55"/>
      <c r="R63" s="71"/>
      <c r="S63" s="71"/>
      <c r="T63" s="55"/>
      <c r="U63" s="53">
        <v>1</v>
      </c>
      <c r="V63" s="72" t="s">
        <v>548</v>
      </c>
      <c r="W63" s="57" t="s">
        <v>549</v>
      </c>
      <c r="X63" s="55" t="s">
        <v>551</v>
      </c>
      <c r="Y63" s="55" t="s">
        <v>551</v>
      </c>
      <c r="Z63" s="55">
        <v>1</v>
      </c>
      <c r="AA63" s="73">
        <v>45108</v>
      </c>
      <c r="AB63" s="73">
        <v>45291</v>
      </c>
      <c r="AC63" s="55" t="s">
        <v>540</v>
      </c>
      <c r="AD63" s="75" t="s">
        <v>38</v>
      </c>
      <c r="AE63" s="60" t="s">
        <v>106</v>
      </c>
      <c r="AF63" s="61" t="str">
        <f t="shared" si="10"/>
        <v>C</v>
      </c>
      <c r="AG63" s="62">
        <f t="shared" si="11"/>
        <v>1</v>
      </c>
      <c r="AH63" s="78" t="s">
        <v>1289</v>
      </c>
      <c r="AI63" s="62">
        <v>1</v>
      </c>
      <c r="AJ63" s="77" t="s">
        <v>1290</v>
      </c>
      <c r="AK63" s="20">
        <f t="shared" si="2"/>
        <v>0</v>
      </c>
      <c r="AL63" s="20">
        <f t="shared" si="8"/>
        <v>0</v>
      </c>
      <c r="AM63" s="20">
        <f t="shared" si="9"/>
        <v>1</v>
      </c>
      <c r="AN63" s="20">
        <f t="shared" si="3"/>
        <v>0</v>
      </c>
      <c r="AO63" s="20">
        <f t="shared" si="4"/>
        <v>1</v>
      </c>
      <c r="AP63" s="19">
        <f t="shared" si="5"/>
        <v>0</v>
      </c>
    </row>
    <row r="64" spans="1:42" s="18" customFormat="1" ht="204.75" customHeight="1" x14ac:dyDescent="0.25">
      <c r="A64" s="63">
        <v>63</v>
      </c>
      <c r="B64" s="54">
        <v>1509</v>
      </c>
      <c r="C64" s="53"/>
      <c r="D64" s="53"/>
      <c r="E64" s="55" t="s">
        <v>442</v>
      </c>
      <c r="F64" s="56"/>
      <c r="G64" s="55" t="s">
        <v>108</v>
      </c>
      <c r="H64" s="55"/>
      <c r="I64" s="55" t="s">
        <v>36</v>
      </c>
      <c r="J64" s="59" t="s">
        <v>298</v>
      </c>
      <c r="K64" s="58" t="s">
        <v>37</v>
      </c>
      <c r="L64" s="58" t="s">
        <v>130</v>
      </c>
      <c r="M64" s="55"/>
      <c r="N64" s="55"/>
      <c r="O64" s="55"/>
      <c r="P64" s="56">
        <v>44965</v>
      </c>
      <c r="Q64" s="55"/>
      <c r="R64" s="71"/>
      <c r="S64" s="71"/>
      <c r="T64" s="55"/>
      <c r="U64" s="53">
        <v>2</v>
      </c>
      <c r="V64" s="72" t="s">
        <v>548</v>
      </c>
      <c r="W64" s="57" t="s">
        <v>550</v>
      </c>
      <c r="X64" s="55" t="s">
        <v>552</v>
      </c>
      <c r="Y64" s="55" t="s">
        <v>552</v>
      </c>
      <c r="Z64" s="55">
        <v>2</v>
      </c>
      <c r="AA64" s="73">
        <v>45108</v>
      </c>
      <c r="AB64" s="73">
        <v>45291</v>
      </c>
      <c r="AC64" s="55" t="s">
        <v>540</v>
      </c>
      <c r="AD64" s="75" t="s">
        <v>38</v>
      </c>
      <c r="AE64" s="60" t="s">
        <v>106</v>
      </c>
      <c r="AF64" s="61" t="str">
        <f t="shared" si="10"/>
        <v>A</v>
      </c>
      <c r="AG64" s="62">
        <f t="shared" si="11"/>
        <v>0</v>
      </c>
      <c r="AH64" s="78" t="s">
        <v>1291</v>
      </c>
      <c r="AI64" s="62">
        <v>0</v>
      </c>
      <c r="AJ64" s="77" t="s">
        <v>1292</v>
      </c>
      <c r="AK64" s="20">
        <f t="shared" si="2"/>
        <v>0</v>
      </c>
      <c r="AL64" s="20">
        <f t="shared" si="8"/>
        <v>1</v>
      </c>
      <c r="AM64" s="20">
        <f t="shared" si="9"/>
        <v>0</v>
      </c>
      <c r="AN64" s="20">
        <f t="shared" si="3"/>
        <v>0</v>
      </c>
      <c r="AO64" s="20">
        <f t="shared" si="4"/>
        <v>0</v>
      </c>
      <c r="AP64" s="19">
        <f t="shared" si="5"/>
        <v>0</v>
      </c>
    </row>
    <row r="65" spans="1:42" s="18" customFormat="1" ht="204.75" customHeight="1" x14ac:dyDescent="0.25">
      <c r="A65" s="63">
        <v>64</v>
      </c>
      <c r="B65" s="54">
        <v>1517</v>
      </c>
      <c r="C65" s="53"/>
      <c r="D65" s="53"/>
      <c r="E65" s="55" t="s">
        <v>324</v>
      </c>
      <c r="F65" s="56">
        <v>44973</v>
      </c>
      <c r="G65" s="55" t="s">
        <v>45</v>
      </c>
      <c r="H65" s="55">
        <v>1</v>
      </c>
      <c r="I65" s="55" t="s">
        <v>42</v>
      </c>
      <c r="J65" s="59" t="s">
        <v>300</v>
      </c>
      <c r="K65" s="58" t="s">
        <v>59</v>
      </c>
      <c r="L65" s="58" t="s">
        <v>112</v>
      </c>
      <c r="M65" s="55" t="s">
        <v>33</v>
      </c>
      <c r="N65" s="55"/>
      <c r="O65" s="55"/>
      <c r="P65" s="56">
        <v>44998</v>
      </c>
      <c r="Q65" s="55"/>
      <c r="R65" s="71"/>
      <c r="S65" s="71"/>
      <c r="T65" s="55"/>
      <c r="U65" s="53">
        <v>1</v>
      </c>
      <c r="V65" s="72" t="s">
        <v>304</v>
      </c>
      <c r="W65" s="57" t="s">
        <v>308</v>
      </c>
      <c r="X65" s="55" t="s">
        <v>309</v>
      </c>
      <c r="Y65" s="55" t="s">
        <v>310</v>
      </c>
      <c r="Z65" s="55" t="s">
        <v>311</v>
      </c>
      <c r="AA65" s="73">
        <v>45017</v>
      </c>
      <c r="AB65" s="73">
        <v>45199</v>
      </c>
      <c r="AC65" s="55" t="s">
        <v>350</v>
      </c>
      <c r="AD65" s="75" t="s">
        <v>64</v>
      </c>
      <c r="AE65" s="60" t="s">
        <v>105</v>
      </c>
      <c r="AF65" s="61" t="str">
        <f t="shared" si="10"/>
        <v>C</v>
      </c>
      <c r="AG65" s="62">
        <f t="shared" si="11"/>
        <v>1</v>
      </c>
      <c r="AH65" s="78" t="s">
        <v>1354</v>
      </c>
      <c r="AI65" s="62">
        <v>1</v>
      </c>
      <c r="AJ65" s="77" t="s">
        <v>1191</v>
      </c>
      <c r="AK65" s="20">
        <f t="shared" si="2"/>
        <v>1</v>
      </c>
      <c r="AL65" s="20">
        <f t="shared" si="8"/>
        <v>0</v>
      </c>
      <c r="AM65" s="20">
        <f t="shared" si="9"/>
        <v>1</v>
      </c>
      <c r="AN65" s="20">
        <f t="shared" si="3"/>
        <v>0</v>
      </c>
      <c r="AO65" s="20">
        <f t="shared" si="4"/>
        <v>1</v>
      </c>
      <c r="AP65" s="19">
        <f t="shared" si="5"/>
        <v>0</v>
      </c>
    </row>
    <row r="66" spans="1:42" s="18" customFormat="1" ht="204.75" customHeight="1" x14ac:dyDescent="0.25">
      <c r="A66" s="63">
        <v>65</v>
      </c>
      <c r="B66" s="54">
        <v>1518</v>
      </c>
      <c r="C66" s="53"/>
      <c r="D66" s="53"/>
      <c r="E66" s="55" t="s">
        <v>324</v>
      </c>
      <c r="F66" s="56">
        <v>44973</v>
      </c>
      <c r="G66" s="55" t="s">
        <v>45</v>
      </c>
      <c r="H66" s="55">
        <v>1</v>
      </c>
      <c r="I66" s="55" t="s">
        <v>42</v>
      </c>
      <c r="J66" s="59" t="s">
        <v>301</v>
      </c>
      <c r="K66" s="58" t="s">
        <v>59</v>
      </c>
      <c r="L66" s="58" t="s">
        <v>112</v>
      </c>
      <c r="M66" s="55" t="s">
        <v>33</v>
      </c>
      <c r="N66" s="55"/>
      <c r="O66" s="55"/>
      <c r="P66" s="56">
        <v>44998</v>
      </c>
      <c r="Q66" s="55"/>
      <c r="R66" s="71"/>
      <c r="S66" s="71"/>
      <c r="T66" s="55"/>
      <c r="U66" s="53">
        <v>1</v>
      </c>
      <c r="V66" s="72" t="s">
        <v>305</v>
      </c>
      <c r="W66" s="57" t="s">
        <v>308</v>
      </c>
      <c r="X66" s="55" t="s">
        <v>309</v>
      </c>
      <c r="Y66" s="55" t="s">
        <v>310</v>
      </c>
      <c r="Z66" s="55" t="s">
        <v>311</v>
      </c>
      <c r="AA66" s="73">
        <v>45017</v>
      </c>
      <c r="AB66" s="73">
        <v>45199</v>
      </c>
      <c r="AC66" s="55" t="s">
        <v>350</v>
      </c>
      <c r="AD66" s="75" t="s">
        <v>64</v>
      </c>
      <c r="AE66" s="60" t="s">
        <v>105</v>
      </c>
      <c r="AF66" s="61" t="str">
        <f t="shared" si="10"/>
        <v>C</v>
      </c>
      <c r="AG66" s="62">
        <f t="shared" si="11"/>
        <v>1</v>
      </c>
      <c r="AH66" s="78" t="s">
        <v>1190</v>
      </c>
      <c r="AI66" s="62">
        <v>1</v>
      </c>
      <c r="AJ66" s="77" t="s">
        <v>1191</v>
      </c>
      <c r="AK66" s="20">
        <f t="shared" si="2"/>
        <v>1</v>
      </c>
      <c r="AL66" s="20">
        <f t="shared" si="8"/>
        <v>0</v>
      </c>
      <c r="AM66" s="20">
        <f t="shared" si="9"/>
        <v>1</v>
      </c>
      <c r="AN66" s="20">
        <f t="shared" si="3"/>
        <v>0</v>
      </c>
      <c r="AO66" s="20">
        <f t="shared" si="4"/>
        <v>1</v>
      </c>
      <c r="AP66" s="19">
        <f t="shared" si="5"/>
        <v>0</v>
      </c>
    </row>
    <row r="67" spans="1:42" s="18" customFormat="1" ht="204.75" customHeight="1" x14ac:dyDescent="0.25">
      <c r="A67" s="63">
        <v>66</v>
      </c>
      <c r="B67" s="54">
        <v>1518</v>
      </c>
      <c r="C67" s="53"/>
      <c r="D67" s="53"/>
      <c r="E67" s="55" t="s">
        <v>324</v>
      </c>
      <c r="F67" s="56">
        <v>44973</v>
      </c>
      <c r="G67" s="55" t="s">
        <v>45</v>
      </c>
      <c r="H67" s="55">
        <v>1</v>
      </c>
      <c r="I67" s="55" t="s">
        <v>42</v>
      </c>
      <c r="J67" s="59" t="s">
        <v>301</v>
      </c>
      <c r="K67" s="58" t="s">
        <v>59</v>
      </c>
      <c r="L67" s="58" t="s">
        <v>112</v>
      </c>
      <c r="M67" s="55" t="s">
        <v>33</v>
      </c>
      <c r="N67" s="55"/>
      <c r="O67" s="55"/>
      <c r="P67" s="56">
        <v>44998</v>
      </c>
      <c r="Q67" s="55"/>
      <c r="R67" s="71"/>
      <c r="S67" s="71"/>
      <c r="T67" s="55"/>
      <c r="U67" s="53">
        <v>2</v>
      </c>
      <c r="V67" s="72" t="s">
        <v>305</v>
      </c>
      <c r="W67" s="57" t="s">
        <v>312</v>
      </c>
      <c r="X67" s="55" t="s">
        <v>313</v>
      </c>
      <c r="Y67" s="55" t="s">
        <v>314</v>
      </c>
      <c r="Z67" s="55" t="s">
        <v>315</v>
      </c>
      <c r="AA67" s="73">
        <v>45017</v>
      </c>
      <c r="AB67" s="73">
        <v>45199</v>
      </c>
      <c r="AC67" s="55" t="s">
        <v>350</v>
      </c>
      <c r="AD67" s="75" t="s">
        <v>64</v>
      </c>
      <c r="AE67" s="60" t="s">
        <v>105</v>
      </c>
      <c r="AF67" s="61" t="str">
        <f t="shared" si="10"/>
        <v>C</v>
      </c>
      <c r="AG67" s="62">
        <f t="shared" si="11"/>
        <v>1</v>
      </c>
      <c r="AH67" s="78" t="s">
        <v>1192</v>
      </c>
      <c r="AI67" s="62">
        <v>1</v>
      </c>
      <c r="AJ67" s="77" t="s">
        <v>1193</v>
      </c>
      <c r="AK67" s="20">
        <f t="shared" si="2"/>
        <v>1</v>
      </c>
      <c r="AL67" s="20">
        <f t="shared" si="8"/>
        <v>0</v>
      </c>
      <c r="AM67" s="20">
        <f t="shared" si="9"/>
        <v>1</v>
      </c>
      <c r="AN67" s="20">
        <f t="shared" si="3"/>
        <v>0</v>
      </c>
      <c r="AO67" s="20">
        <f t="shared" si="4"/>
        <v>1</v>
      </c>
      <c r="AP67" s="19">
        <f t="shared" si="5"/>
        <v>0</v>
      </c>
    </row>
    <row r="68" spans="1:42" s="18" customFormat="1" ht="204.75" customHeight="1" x14ac:dyDescent="0.25">
      <c r="A68" s="63">
        <v>67</v>
      </c>
      <c r="B68" s="54">
        <v>1519</v>
      </c>
      <c r="C68" s="53"/>
      <c r="D68" s="53"/>
      <c r="E68" s="55" t="s">
        <v>324</v>
      </c>
      <c r="F68" s="56">
        <v>44973</v>
      </c>
      <c r="G68" s="55" t="s">
        <v>45</v>
      </c>
      <c r="H68" s="55">
        <v>3</v>
      </c>
      <c r="I68" s="55" t="s">
        <v>42</v>
      </c>
      <c r="J68" s="59" t="s">
        <v>302</v>
      </c>
      <c r="K68" s="58" t="s">
        <v>59</v>
      </c>
      <c r="L68" s="58" t="s">
        <v>112</v>
      </c>
      <c r="M68" s="55" t="s">
        <v>33</v>
      </c>
      <c r="N68" s="55"/>
      <c r="O68" s="55"/>
      <c r="P68" s="56">
        <v>44998</v>
      </c>
      <c r="Q68" s="55"/>
      <c r="R68" s="71"/>
      <c r="S68" s="71"/>
      <c r="T68" s="55"/>
      <c r="U68" s="53">
        <v>1</v>
      </c>
      <c r="V68" s="72" t="s">
        <v>306</v>
      </c>
      <c r="W68" s="57" t="s">
        <v>316</v>
      </c>
      <c r="X68" s="55" t="s">
        <v>317</v>
      </c>
      <c r="Y68" s="55" t="s">
        <v>318</v>
      </c>
      <c r="Z68" s="55" t="s">
        <v>319</v>
      </c>
      <c r="AA68" s="73">
        <v>45017</v>
      </c>
      <c r="AB68" s="73">
        <v>45199</v>
      </c>
      <c r="AC68" s="55" t="s">
        <v>350</v>
      </c>
      <c r="AD68" s="75" t="s">
        <v>64</v>
      </c>
      <c r="AE68" s="60" t="s">
        <v>105</v>
      </c>
      <c r="AF68" s="61" t="str">
        <f t="shared" si="10"/>
        <v>C</v>
      </c>
      <c r="AG68" s="62">
        <f t="shared" si="11"/>
        <v>1</v>
      </c>
      <c r="AH68" s="78" t="s">
        <v>1194</v>
      </c>
      <c r="AI68" s="62">
        <v>1</v>
      </c>
      <c r="AJ68" s="77" t="s">
        <v>1195</v>
      </c>
      <c r="AK68" s="20">
        <f t="shared" si="2"/>
        <v>1</v>
      </c>
      <c r="AL68" s="20">
        <f t="shared" si="8"/>
        <v>0</v>
      </c>
      <c r="AM68" s="20">
        <f t="shared" si="9"/>
        <v>1</v>
      </c>
      <c r="AN68" s="20">
        <f t="shared" si="3"/>
        <v>0</v>
      </c>
      <c r="AO68" s="20">
        <f t="shared" si="4"/>
        <v>1</v>
      </c>
      <c r="AP68" s="19">
        <f t="shared" si="5"/>
        <v>0</v>
      </c>
    </row>
    <row r="69" spans="1:42" s="18" customFormat="1" ht="204.75" customHeight="1" x14ac:dyDescent="0.25">
      <c r="A69" s="63">
        <v>68</v>
      </c>
      <c r="B69" s="54">
        <v>1520</v>
      </c>
      <c r="C69" s="53"/>
      <c r="D69" s="53"/>
      <c r="E69" s="55" t="s">
        <v>324</v>
      </c>
      <c r="F69" s="56">
        <v>44973</v>
      </c>
      <c r="G69" s="55" t="s">
        <v>45</v>
      </c>
      <c r="H69" s="55">
        <v>4</v>
      </c>
      <c r="I69" s="55" t="s">
        <v>42</v>
      </c>
      <c r="J69" s="59" t="s">
        <v>303</v>
      </c>
      <c r="K69" s="58" t="s">
        <v>59</v>
      </c>
      <c r="L69" s="58" t="s">
        <v>112</v>
      </c>
      <c r="M69" s="55" t="s">
        <v>33</v>
      </c>
      <c r="N69" s="55"/>
      <c r="O69" s="55"/>
      <c r="P69" s="56">
        <v>44998</v>
      </c>
      <c r="Q69" s="55"/>
      <c r="R69" s="71"/>
      <c r="S69" s="71"/>
      <c r="T69" s="55"/>
      <c r="U69" s="53">
        <v>1</v>
      </c>
      <c r="V69" s="72" t="s">
        <v>307</v>
      </c>
      <c r="W69" s="57" t="s">
        <v>320</v>
      </c>
      <c r="X69" s="55" t="s">
        <v>321</v>
      </c>
      <c r="Y69" s="55" t="s">
        <v>322</v>
      </c>
      <c r="Z69" s="55" t="s">
        <v>323</v>
      </c>
      <c r="AA69" s="73">
        <v>45017</v>
      </c>
      <c r="AB69" s="73">
        <v>45199</v>
      </c>
      <c r="AC69" s="55" t="s">
        <v>350</v>
      </c>
      <c r="AD69" s="75" t="s">
        <v>64</v>
      </c>
      <c r="AE69" s="60" t="s">
        <v>105</v>
      </c>
      <c r="AF69" s="61" t="str">
        <f t="shared" si="10"/>
        <v>C</v>
      </c>
      <c r="AG69" s="62">
        <f t="shared" si="11"/>
        <v>1</v>
      </c>
      <c r="AH69" s="78" t="s">
        <v>1196</v>
      </c>
      <c r="AI69" s="62">
        <v>1</v>
      </c>
      <c r="AJ69" s="77" t="s">
        <v>1197</v>
      </c>
      <c r="AK69" s="20">
        <f t="shared" ref="AK69:AK132" si="12">IF($AA69="",0,(IF($AA69&lt;=$AK$3,IF($AB69&lt;=$AK$3,1,0),0)))</f>
        <v>1</v>
      </c>
      <c r="AL69" s="20">
        <f t="shared" si="8"/>
        <v>0</v>
      </c>
      <c r="AM69" s="20">
        <f t="shared" si="9"/>
        <v>1</v>
      </c>
      <c r="AN69" s="20">
        <f t="shared" ref="AN69:AN132" si="13">IF($AB69="",0,(IF($AF69="A",IF($AB69&lt;=$AK$3,1,0),0)))</f>
        <v>0</v>
      </c>
      <c r="AO69" s="20">
        <f t="shared" ref="AO69:AO132" si="14">(IF(AND($AK69=1,$AM69=1),1,IF(AND($AK69=0,$AM69=1),1,IF(AND($AK69=1,$AM69=0),1,0))))</f>
        <v>1</v>
      </c>
      <c r="AP69" s="19">
        <f t="shared" ref="AP69:AP132" si="15">IF($AA69="",1,0)</f>
        <v>0</v>
      </c>
    </row>
    <row r="70" spans="1:42" s="18" customFormat="1" ht="204.75" customHeight="1" x14ac:dyDescent="0.25">
      <c r="A70" s="63">
        <v>69</v>
      </c>
      <c r="B70" s="54">
        <v>1523</v>
      </c>
      <c r="C70" s="53"/>
      <c r="D70" s="53"/>
      <c r="E70" s="55" t="s">
        <v>399</v>
      </c>
      <c r="F70" s="56"/>
      <c r="G70" s="55"/>
      <c r="H70" s="55"/>
      <c r="I70" s="55" t="s">
        <v>177</v>
      </c>
      <c r="J70" s="59" t="s">
        <v>351</v>
      </c>
      <c r="K70" s="58" t="s">
        <v>37</v>
      </c>
      <c r="L70" s="58" t="s">
        <v>130</v>
      </c>
      <c r="M70" s="55" t="s">
        <v>57</v>
      </c>
      <c r="N70" s="55"/>
      <c r="O70" s="55" t="s">
        <v>569</v>
      </c>
      <c r="P70" s="56">
        <v>45009</v>
      </c>
      <c r="Q70" s="55"/>
      <c r="R70" s="71"/>
      <c r="S70" s="71"/>
      <c r="T70" s="55"/>
      <c r="U70" s="53">
        <v>1</v>
      </c>
      <c r="V70" s="72" t="s">
        <v>377</v>
      </c>
      <c r="W70" s="57" t="s">
        <v>359</v>
      </c>
      <c r="X70" s="55" t="s">
        <v>360</v>
      </c>
      <c r="Y70" s="55" t="s">
        <v>360</v>
      </c>
      <c r="Z70" s="55">
        <v>1</v>
      </c>
      <c r="AA70" s="73">
        <v>45122</v>
      </c>
      <c r="AB70" s="73">
        <v>45657</v>
      </c>
      <c r="AC70" s="55" t="s">
        <v>365</v>
      </c>
      <c r="AD70" s="75" t="s">
        <v>140</v>
      </c>
      <c r="AE70" s="60" t="s">
        <v>106</v>
      </c>
      <c r="AF70" s="61" t="str">
        <f t="shared" si="10"/>
        <v>A</v>
      </c>
      <c r="AG70" s="62">
        <f t="shared" si="11"/>
        <v>0.16</v>
      </c>
      <c r="AH70" s="78" t="s">
        <v>1293</v>
      </c>
      <c r="AI70" s="62">
        <v>0.16</v>
      </c>
      <c r="AJ70" s="77" t="s">
        <v>1294</v>
      </c>
      <c r="AK70" s="20">
        <f t="shared" si="12"/>
        <v>0</v>
      </c>
      <c r="AL70" s="20">
        <f t="shared" ref="AL70:AL133" si="16">IF($AF70="A",1,0)</f>
        <v>1</v>
      </c>
      <c r="AM70" s="20">
        <f t="shared" ref="AM70:AM133" si="17">IF($AF70="C",1,0)</f>
        <v>0</v>
      </c>
      <c r="AN70" s="20">
        <f t="shared" si="13"/>
        <v>0</v>
      </c>
      <c r="AO70" s="20">
        <f t="shared" si="14"/>
        <v>0</v>
      </c>
      <c r="AP70" s="19">
        <f t="shared" si="15"/>
        <v>0</v>
      </c>
    </row>
    <row r="71" spans="1:42" s="18" customFormat="1" ht="204.75" customHeight="1" x14ac:dyDescent="0.25">
      <c r="A71" s="63">
        <v>70</v>
      </c>
      <c r="B71" s="54">
        <v>1524</v>
      </c>
      <c r="C71" s="53"/>
      <c r="D71" s="53"/>
      <c r="E71" s="55" t="s">
        <v>399</v>
      </c>
      <c r="F71" s="56"/>
      <c r="G71" s="55"/>
      <c r="H71" s="55"/>
      <c r="I71" s="55" t="s">
        <v>177</v>
      </c>
      <c r="J71" s="59" t="s">
        <v>352</v>
      </c>
      <c r="K71" s="58" t="s">
        <v>37</v>
      </c>
      <c r="L71" s="58" t="s">
        <v>130</v>
      </c>
      <c r="M71" s="55"/>
      <c r="N71" s="55"/>
      <c r="O71" s="55" t="s">
        <v>569</v>
      </c>
      <c r="P71" s="56">
        <v>45009</v>
      </c>
      <c r="Q71" s="55"/>
      <c r="R71" s="71"/>
      <c r="S71" s="71"/>
      <c r="T71" s="55"/>
      <c r="U71" s="53">
        <v>1</v>
      </c>
      <c r="V71" s="72" t="s">
        <v>378</v>
      </c>
      <c r="W71" s="57" t="s">
        <v>361</v>
      </c>
      <c r="X71" s="55" t="s">
        <v>360</v>
      </c>
      <c r="Y71" s="55" t="s">
        <v>360</v>
      </c>
      <c r="Z71" s="55">
        <v>1</v>
      </c>
      <c r="AA71" s="73">
        <v>45122</v>
      </c>
      <c r="AB71" s="73">
        <v>45657</v>
      </c>
      <c r="AC71" s="55" t="s">
        <v>365</v>
      </c>
      <c r="AD71" s="75" t="s">
        <v>140</v>
      </c>
      <c r="AE71" s="60" t="s">
        <v>106</v>
      </c>
      <c r="AF71" s="61" t="str">
        <f t="shared" si="10"/>
        <v>A</v>
      </c>
      <c r="AG71" s="62">
        <f t="shared" si="11"/>
        <v>0.16</v>
      </c>
      <c r="AH71" s="78" t="s">
        <v>1114</v>
      </c>
      <c r="AI71" s="62">
        <v>0.16</v>
      </c>
      <c r="AJ71" s="77" t="s">
        <v>1294</v>
      </c>
      <c r="AK71" s="20">
        <f t="shared" si="12"/>
        <v>0</v>
      </c>
      <c r="AL71" s="20">
        <f t="shared" si="16"/>
        <v>1</v>
      </c>
      <c r="AM71" s="20">
        <f t="shared" si="17"/>
        <v>0</v>
      </c>
      <c r="AN71" s="20">
        <f t="shared" si="13"/>
        <v>0</v>
      </c>
      <c r="AO71" s="20">
        <f t="shared" si="14"/>
        <v>0</v>
      </c>
      <c r="AP71" s="19">
        <f t="shared" si="15"/>
        <v>0</v>
      </c>
    </row>
    <row r="72" spans="1:42" s="18" customFormat="1" ht="204.75" customHeight="1" x14ac:dyDescent="0.25">
      <c r="A72" s="63">
        <v>71</v>
      </c>
      <c r="B72" s="54">
        <v>1525</v>
      </c>
      <c r="C72" s="53"/>
      <c r="D72" s="53"/>
      <c r="E72" s="55" t="s">
        <v>399</v>
      </c>
      <c r="F72" s="56"/>
      <c r="G72" s="55"/>
      <c r="H72" s="55"/>
      <c r="I72" s="55" t="s">
        <v>177</v>
      </c>
      <c r="J72" s="59" t="s">
        <v>353</v>
      </c>
      <c r="K72" s="58" t="s">
        <v>37</v>
      </c>
      <c r="L72" s="58" t="s">
        <v>130</v>
      </c>
      <c r="M72" s="55"/>
      <c r="N72" s="55"/>
      <c r="O72" s="55" t="s">
        <v>569</v>
      </c>
      <c r="P72" s="56">
        <v>45009</v>
      </c>
      <c r="Q72" s="55"/>
      <c r="R72" s="71"/>
      <c r="S72" s="71"/>
      <c r="T72" s="55"/>
      <c r="U72" s="53">
        <v>1</v>
      </c>
      <c r="V72" s="72" t="s">
        <v>379</v>
      </c>
      <c r="W72" s="57" t="s">
        <v>362</v>
      </c>
      <c r="X72" s="55" t="s">
        <v>360</v>
      </c>
      <c r="Y72" s="55" t="s">
        <v>360</v>
      </c>
      <c r="Z72" s="55">
        <v>1</v>
      </c>
      <c r="AA72" s="73">
        <v>45122</v>
      </c>
      <c r="AB72" s="73">
        <v>45657</v>
      </c>
      <c r="AC72" s="55" t="s">
        <v>365</v>
      </c>
      <c r="AD72" s="75" t="s">
        <v>140</v>
      </c>
      <c r="AE72" s="60" t="s">
        <v>106</v>
      </c>
      <c r="AF72" s="61" t="str">
        <f t="shared" si="10"/>
        <v>A</v>
      </c>
      <c r="AG72" s="62">
        <f t="shared" si="11"/>
        <v>0.16</v>
      </c>
      <c r="AH72" s="78" t="s">
        <v>1115</v>
      </c>
      <c r="AI72" s="62">
        <v>0.16</v>
      </c>
      <c r="AJ72" s="77" t="s">
        <v>1294</v>
      </c>
      <c r="AK72" s="20">
        <f t="shared" si="12"/>
        <v>0</v>
      </c>
      <c r="AL72" s="20">
        <f t="shared" si="16"/>
        <v>1</v>
      </c>
      <c r="AM72" s="20">
        <f t="shared" si="17"/>
        <v>0</v>
      </c>
      <c r="AN72" s="20">
        <f t="shared" si="13"/>
        <v>0</v>
      </c>
      <c r="AO72" s="20">
        <f t="shared" si="14"/>
        <v>0</v>
      </c>
      <c r="AP72" s="19">
        <f t="shared" si="15"/>
        <v>0</v>
      </c>
    </row>
    <row r="73" spans="1:42" s="18" customFormat="1" ht="204.75" customHeight="1" x14ac:dyDescent="0.25">
      <c r="A73" s="63">
        <v>72</v>
      </c>
      <c r="B73" s="54">
        <v>1526</v>
      </c>
      <c r="C73" s="53"/>
      <c r="D73" s="53"/>
      <c r="E73" s="55" t="s">
        <v>399</v>
      </c>
      <c r="F73" s="56"/>
      <c r="G73" s="55"/>
      <c r="H73" s="55"/>
      <c r="I73" s="55" t="s">
        <v>177</v>
      </c>
      <c r="J73" s="59" t="s">
        <v>354</v>
      </c>
      <c r="K73" s="58" t="s">
        <v>37</v>
      </c>
      <c r="L73" s="58" t="s">
        <v>130</v>
      </c>
      <c r="M73" s="55"/>
      <c r="N73" s="55"/>
      <c r="O73" s="55" t="s">
        <v>569</v>
      </c>
      <c r="P73" s="56">
        <v>45009</v>
      </c>
      <c r="Q73" s="55"/>
      <c r="R73" s="71"/>
      <c r="S73" s="71"/>
      <c r="T73" s="55"/>
      <c r="U73" s="53">
        <v>1</v>
      </c>
      <c r="V73" s="72" t="s">
        <v>380</v>
      </c>
      <c r="W73" s="57" t="s">
        <v>363</v>
      </c>
      <c r="X73" s="55" t="s">
        <v>360</v>
      </c>
      <c r="Y73" s="55" t="s">
        <v>360</v>
      </c>
      <c r="Z73" s="55">
        <v>1</v>
      </c>
      <c r="AA73" s="73">
        <v>45122</v>
      </c>
      <c r="AB73" s="73">
        <v>45657</v>
      </c>
      <c r="AC73" s="55" t="s">
        <v>365</v>
      </c>
      <c r="AD73" s="75" t="s">
        <v>140</v>
      </c>
      <c r="AE73" s="60" t="s">
        <v>106</v>
      </c>
      <c r="AF73" s="61" t="str">
        <f t="shared" si="10"/>
        <v>A</v>
      </c>
      <c r="AG73" s="62">
        <f t="shared" si="11"/>
        <v>0.16</v>
      </c>
      <c r="AH73" s="78" t="s">
        <v>1116</v>
      </c>
      <c r="AI73" s="62">
        <v>0.16</v>
      </c>
      <c r="AJ73" s="77" t="s">
        <v>1294</v>
      </c>
      <c r="AK73" s="20">
        <f t="shared" si="12"/>
        <v>0</v>
      </c>
      <c r="AL73" s="20">
        <f t="shared" si="16"/>
        <v>1</v>
      </c>
      <c r="AM73" s="20">
        <f t="shared" si="17"/>
        <v>0</v>
      </c>
      <c r="AN73" s="20">
        <f t="shared" si="13"/>
        <v>0</v>
      </c>
      <c r="AO73" s="20">
        <f t="shared" si="14"/>
        <v>0</v>
      </c>
      <c r="AP73" s="19">
        <f t="shared" si="15"/>
        <v>0</v>
      </c>
    </row>
    <row r="74" spans="1:42" s="18" customFormat="1" ht="204.75" customHeight="1" x14ac:dyDescent="0.25">
      <c r="A74" s="63">
        <v>73</v>
      </c>
      <c r="B74" s="54">
        <v>1527</v>
      </c>
      <c r="C74" s="53"/>
      <c r="D74" s="53"/>
      <c r="E74" s="55" t="s">
        <v>399</v>
      </c>
      <c r="F74" s="56"/>
      <c r="G74" s="55"/>
      <c r="H74" s="55"/>
      <c r="I74" s="55" t="s">
        <v>177</v>
      </c>
      <c r="J74" s="59" t="s">
        <v>355</v>
      </c>
      <c r="K74" s="58" t="s">
        <v>37</v>
      </c>
      <c r="L74" s="58" t="s">
        <v>130</v>
      </c>
      <c r="M74" s="55"/>
      <c r="N74" s="55"/>
      <c r="O74" s="55" t="s">
        <v>569</v>
      </c>
      <c r="P74" s="56">
        <v>45009</v>
      </c>
      <c r="Q74" s="55"/>
      <c r="R74" s="71"/>
      <c r="S74" s="71"/>
      <c r="T74" s="55"/>
      <c r="U74" s="53">
        <v>1</v>
      </c>
      <c r="V74" s="72" t="s">
        <v>381</v>
      </c>
      <c r="W74" s="57" t="s">
        <v>364</v>
      </c>
      <c r="X74" s="55" t="s">
        <v>360</v>
      </c>
      <c r="Y74" s="55" t="s">
        <v>360</v>
      </c>
      <c r="Z74" s="55">
        <v>1</v>
      </c>
      <c r="AA74" s="73">
        <v>45122</v>
      </c>
      <c r="AB74" s="73">
        <v>45657</v>
      </c>
      <c r="AC74" s="55" t="s">
        <v>365</v>
      </c>
      <c r="AD74" s="75" t="s">
        <v>140</v>
      </c>
      <c r="AE74" s="60" t="s">
        <v>106</v>
      </c>
      <c r="AF74" s="61" t="str">
        <f t="shared" si="10"/>
        <v>A</v>
      </c>
      <c r="AG74" s="62">
        <f t="shared" si="11"/>
        <v>0.16</v>
      </c>
      <c r="AH74" s="78" t="s">
        <v>1117</v>
      </c>
      <c r="AI74" s="62">
        <v>0.16</v>
      </c>
      <c r="AJ74" s="77" t="s">
        <v>1294</v>
      </c>
      <c r="AK74" s="20">
        <f t="shared" si="12"/>
        <v>0</v>
      </c>
      <c r="AL74" s="20">
        <f t="shared" si="16"/>
        <v>1</v>
      </c>
      <c r="AM74" s="20">
        <f t="shared" si="17"/>
        <v>0</v>
      </c>
      <c r="AN74" s="20">
        <f t="shared" si="13"/>
        <v>0</v>
      </c>
      <c r="AO74" s="20">
        <f t="shared" si="14"/>
        <v>0</v>
      </c>
      <c r="AP74" s="19">
        <f t="shared" si="15"/>
        <v>0</v>
      </c>
    </row>
    <row r="75" spans="1:42" s="18" customFormat="1" ht="204.75" customHeight="1" x14ac:dyDescent="0.25">
      <c r="A75" s="63">
        <v>74</v>
      </c>
      <c r="B75" s="54">
        <v>1528</v>
      </c>
      <c r="C75" s="53"/>
      <c r="D75" s="53"/>
      <c r="E75" s="55" t="s">
        <v>399</v>
      </c>
      <c r="F75" s="56"/>
      <c r="G75" s="55"/>
      <c r="H75" s="55"/>
      <c r="I75" s="55" t="s">
        <v>177</v>
      </c>
      <c r="J75" s="59" t="s">
        <v>356</v>
      </c>
      <c r="K75" s="58" t="s">
        <v>37</v>
      </c>
      <c r="L75" s="58" t="s">
        <v>130</v>
      </c>
      <c r="M75" s="55"/>
      <c r="N75" s="55"/>
      <c r="O75" s="55" t="s">
        <v>569</v>
      </c>
      <c r="P75" s="56">
        <v>45009</v>
      </c>
      <c r="Q75" s="55"/>
      <c r="R75" s="71"/>
      <c r="S75" s="71"/>
      <c r="T75" s="55"/>
      <c r="U75" s="53">
        <v>1</v>
      </c>
      <c r="V75" s="72" t="s">
        <v>382</v>
      </c>
      <c r="W75" s="57" t="s">
        <v>366</v>
      </c>
      <c r="X75" s="55" t="s">
        <v>360</v>
      </c>
      <c r="Y75" s="55" t="s">
        <v>360</v>
      </c>
      <c r="Z75" s="55">
        <v>1</v>
      </c>
      <c r="AA75" s="73">
        <v>45122</v>
      </c>
      <c r="AB75" s="73">
        <v>45657</v>
      </c>
      <c r="AC75" s="55" t="s">
        <v>365</v>
      </c>
      <c r="AD75" s="75" t="s">
        <v>140</v>
      </c>
      <c r="AE75" s="60" t="s">
        <v>106</v>
      </c>
      <c r="AF75" s="61" t="str">
        <f t="shared" si="10"/>
        <v>A</v>
      </c>
      <c r="AG75" s="62">
        <f t="shared" si="11"/>
        <v>0.16</v>
      </c>
      <c r="AH75" s="78" t="s">
        <v>1118</v>
      </c>
      <c r="AI75" s="62">
        <v>0.16</v>
      </c>
      <c r="AJ75" s="77" t="s">
        <v>1294</v>
      </c>
      <c r="AK75" s="20">
        <f t="shared" si="12"/>
        <v>0</v>
      </c>
      <c r="AL75" s="20">
        <f t="shared" si="16"/>
        <v>1</v>
      </c>
      <c r="AM75" s="20">
        <f t="shared" si="17"/>
        <v>0</v>
      </c>
      <c r="AN75" s="20">
        <f t="shared" si="13"/>
        <v>0</v>
      </c>
      <c r="AO75" s="20">
        <f t="shared" si="14"/>
        <v>0</v>
      </c>
      <c r="AP75" s="19">
        <f t="shared" si="15"/>
        <v>0</v>
      </c>
    </row>
    <row r="76" spans="1:42" s="18" customFormat="1" ht="204.75" customHeight="1" x14ac:dyDescent="0.25">
      <c r="A76" s="63">
        <v>75</v>
      </c>
      <c r="B76" s="54">
        <v>1528</v>
      </c>
      <c r="C76" s="53"/>
      <c r="D76" s="53"/>
      <c r="E76" s="55" t="s">
        <v>399</v>
      </c>
      <c r="F76" s="56"/>
      <c r="G76" s="55"/>
      <c r="H76" s="55"/>
      <c r="I76" s="55" t="s">
        <v>177</v>
      </c>
      <c r="J76" s="59" t="s">
        <v>356</v>
      </c>
      <c r="K76" s="58" t="s">
        <v>37</v>
      </c>
      <c r="L76" s="58" t="s">
        <v>130</v>
      </c>
      <c r="M76" s="55"/>
      <c r="N76" s="55"/>
      <c r="O76" s="55" t="s">
        <v>569</v>
      </c>
      <c r="P76" s="56">
        <v>45009</v>
      </c>
      <c r="Q76" s="55"/>
      <c r="R76" s="71"/>
      <c r="S76" s="71"/>
      <c r="T76" s="55"/>
      <c r="U76" s="53">
        <v>2</v>
      </c>
      <c r="V76" s="72" t="s">
        <v>383</v>
      </c>
      <c r="W76" s="57" t="s">
        <v>367</v>
      </c>
      <c r="X76" s="55" t="s">
        <v>360</v>
      </c>
      <c r="Y76" s="55" t="s">
        <v>360</v>
      </c>
      <c r="Z76" s="55">
        <v>1</v>
      </c>
      <c r="AA76" s="73">
        <v>45122</v>
      </c>
      <c r="AB76" s="73">
        <v>45657</v>
      </c>
      <c r="AC76" s="55" t="s">
        <v>365</v>
      </c>
      <c r="AD76" s="75" t="s">
        <v>140</v>
      </c>
      <c r="AE76" s="60" t="s">
        <v>106</v>
      </c>
      <c r="AF76" s="61" t="str">
        <f t="shared" si="10"/>
        <v>A</v>
      </c>
      <c r="AG76" s="62">
        <f t="shared" si="11"/>
        <v>0.16</v>
      </c>
      <c r="AH76" s="78" t="s">
        <v>1119</v>
      </c>
      <c r="AI76" s="62">
        <v>0.16</v>
      </c>
      <c r="AJ76" s="77" t="s">
        <v>1294</v>
      </c>
      <c r="AK76" s="20">
        <f t="shared" si="12"/>
        <v>0</v>
      </c>
      <c r="AL76" s="20">
        <f t="shared" si="16"/>
        <v>1</v>
      </c>
      <c r="AM76" s="20">
        <f t="shared" si="17"/>
        <v>0</v>
      </c>
      <c r="AN76" s="20">
        <f t="shared" si="13"/>
        <v>0</v>
      </c>
      <c r="AO76" s="20">
        <f t="shared" si="14"/>
        <v>0</v>
      </c>
      <c r="AP76" s="19">
        <f t="shared" si="15"/>
        <v>0</v>
      </c>
    </row>
    <row r="77" spans="1:42" s="18" customFormat="1" ht="204.75" customHeight="1" x14ac:dyDescent="0.25">
      <c r="A77" s="63">
        <v>76</v>
      </c>
      <c r="B77" s="54">
        <v>1529</v>
      </c>
      <c r="C77" s="53"/>
      <c r="D77" s="53"/>
      <c r="E77" s="55" t="s">
        <v>399</v>
      </c>
      <c r="F77" s="56"/>
      <c r="G77" s="55"/>
      <c r="H77" s="55"/>
      <c r="I77" s="55" t="s">
        <v>177</v>
      </c>
      <c r="J77" s="59" t="s">
        <v>357</v>
      </c>
      <c r="K77" s="58" t="s">
        <v>37</v>
      </c>
      <c r="L77" s="58" t="s">
        <v>130</v>
      </c>
      <c r="M77" s="55"/>
      <c r="N77" s="55"/>
      <c r="O77" s="55"/>
      <c r="P77" s="56">
        <v>45009</v>
      </c>
      <c r="Q77" s="55"/>
      <c r="R77" s="71"/>
      <c r="S77" s="71"/>
      <c r="T77" s="55"/>
      <c r="U77" s="53">
        <v>1</v>
      </c>
      <c r="V77" s="72" t="s">
        <v>384</v>
      </c>
      <c r="W77" s="57" t="s">
        <v>368</v>
      </c>
      <c r="X77" s="55" t="s">
        <v>360</v>
      </c>
      <c r="Y77" s="55" t="s">
        <v>360</v>
      </c>
      <c r="Z77" s="55">
        <v>1</v>
      </c>
      <c r="AA77" s="73">
        <v>45122</v>
      </c>
      <c r="AB77" s="73">
        <v>45272</v>
      </c>
      <c r="AC77" s="55" t="s">
        <v>365</v>
      </c>
      <c r="AD77" s="75" t="s">
        <v>140</v>
      </c>
      <c r="AE77" s="60" t="s">
        <v>106</v>
      </c>
      <c r="AF77" s="61" t="str">
        <f t="shared" si="10"/>
        <v>A</v>
      </c>
      <c r="AG77" s="62">
        <f t="shared" si="11"/>
        <v>0.16</v>
      </c>
      <c r="AH77" s="78" t="s">
        <v>1120</v>
      </c>
      <c r="AI77" s="62">
        <v>0.16</v>
      </c>
      <c r="AJ77" s="77" t="s">
        <v>1294</v>
      </c>
      <c r="AK77" s="20">
        <f t="shared" si="12"/>
        <v>0</v>
      </c>
      <c r="AL77" s="20">
        <f t="shared" si="16"/>
        <v>1</v>
      </c>
      <c r="AM77" s="20">
        <f t="shared" si="17"/>
        <v>0</v>
      </c>
      <c r="AN77" s="20">
        <f t="shared" si="13"/>
        <v>0</v>
      </c>
      <c r="AO77" s="20">
        <f t="shared" si="14"/>
        <v>0</v>
      </c>
      <c r="AP77" s="19">
        <f t="shared" si="15"/>
        <v>0</v>
      </c>
    </row>
    <row r="78" spans="1:42" s="18" customFormat="1" ht="204.75" customHeight="1" x14ac:dyDescent="0.25">
      <c r="A78" s="63">
        <v>77</v>
      </c>
      <c r="B78" s="54">
        <v>1530</v>
      </c>
      <c r="C78" s="53"/>
      <c r="D78" s="53"/>
      <c r="E78" s="55" t="s">
        <v>70</v>
      </c>
      <c r="F78" s="56" t="s">
        <v>437</v>
      </c>
      <c r="G78" s="55"/>
      <c r="H78" s="55"/>
      <c r="I78" s="55" t="s">
        <v>47</v>
      </c>
      <c r="J78" s="59" t="s">
        <v>358</v>
      </c>
      <c r="K78" s="58" t="s">
        <v>37</v>
      </c>
      <c r="L78" s="58" t="s">
        <v>70</v>
      </c>
      <c r="M78" s="55"/>
      <c r="N78" s="55"/>
      <c r="O78" s="55" t="s">
        <v>1338</v>
      </c>
      <c r="P78" s="56">
        <v>45014</v>
      </c>
      <c r="Q78" s="55"/>
      <c r="R78" s="71"/>
      <c r="S78" s="71"/>
      <c r="T78" s="55"/>
      <c r="U78" s="53">
        <v>1</v>
      </c>
      <c r="V78" s="72" t="s">
        <v>385</v>
      </c>
      <c r="W78" s="57" t="s">
        <v>369</v>
      </c>
      <c r="X78" s="55" t="s">
        <v>370</v>
      </c>
      <c r="Y78" s="55" t="s">
        <v>370</v>
      </c>
      <c r="Z78" s="55">
        <v>1</v>
      </c>
      <c r="AA78" s="73">
        <v>45019</v>
      </c>
      <c r="AB78" s="73">
        <v>45229</v>
      </c>
      <c r="AC78" s="55" t="s">
        <v>375</v>
      </c>
      <c r="AD78" s="75" t="s">
        <v>75</v>
      </c>
      <c r="AE78" s="60" t="s">
        <v>105</v>
      </c>
      <c r="AF78" s="61" t="str">
        <f t="shared" si="10"/>
        <v>C</v>
      </c>
      <c r="AG78" s="62">
        <f t="shared" si="11"/>
        <v>1</v>
      </c>
      <c r="AH78" s="78" t="s">
        <v>1341</v>
      </c>
      <c r="AI78" s="62">
        <v>1</v>
      </c>
      <c r="AJ78" s="77" t="s">
        <v>1340</v>
      </c>
      <c r="AK78" s="20">
        <f t="shared" si="12"/>
        <v>0</v>
      </c>
      <c r="AL78" s="20">
        <f t="shared" si="16"/>
        <v>0</v>
      </c>
      <c r="AM78" s="20">
        <f t="shared" si="17"/>
        <v>1</v>
      </c>
      <c r="AN78" s="20">
        <f t="shared" si="13"/>
        <v>0</v>
      </c>
      <c r="AO78" s="20">
        <f t="shared" si="14"/>
        <v>1</v>
      </c>
      <c r="AP78" s="19">
        <f t="shared" si="15"/>
        <v>0</v>
      </c>
    </row>
    <row r="79" spans="1:42" s="18" customFormat="1" ht="204.75" customHeight="1" x14ac:dyDescent="0.25">
      <c r="A79" s="63">
        <v>78</v>
      </c>
      <c r="B79" s="54">
        <v>1530</v>
      </c>
      <c r="C79" s="53"/>
      <c r="D79" s="53"/>
      <c r="E79" s="55" t="s">
        <v>70</v>
      </c>
      <c r="F79" s="56" t="s">
        <v>437</v>
      </c>
      <c r="G79" s="55"/>
      <c r="H79" s="55"/>
      <c r="I79" s="55" t="s">
        <v>47</v>
      </c>
      <c r="J79" s="59" t="s">
        <v>358</v>
      </c>
      <c r="K79" s="58" t="s">
        <v>37</v>
      </c>
      <c r="L79" s="58" t="s">
        <v>70</v>
      </c>
      <c r="M79" s="55"/>
      <c r="N79" s="55"/>
      <c r="O79" s="55"/>
      <c r="P79" s="56">
        <v>45014</v>
      </c>
      <c r="Q79" s="55"/>
      <c r="R79" s="71"/>
      <c r="S79" s="71"/>
      <c r="T79" s="55"/>
      <c r="U79" s="53">
        <v>2</v>
      </c>
      <c r="V79" s="72" t="s">
        <v>386</v>
      </c>
      <c r="W79" s="57" t="s">
        <v>371</v>
      </c>
      <c r="X79" s="55" t="s">
        <v>372</v>
      </c>
      <c r="Y79" s="55" t="s">
        <v>372</v>
      </c>
      <c r="Z79" s="55">
        <v>1</v>
      </c>
      <c r="AA79" s="73">
        <v>45019</v>
      </c>
      <c r="AB79" s="73">
        <v>45131</v>
      </c>
      <c r="AC79" s="55" t="s">
        <v>375</v>
      </c>
      <c r="AD79" s="75" t="s">
        <v>75</v>
      </c>
      <c r="AE79" s="60" t="s">
        <v>105</v>
      </c>
      <c r="AF79" s="61" t="str">
        <f t="shared" si="10"/>
        <v>C</v>
      </c>
      <c r="AG79" s="62">
        <f t="shared" si="11"/>
        <v>1</v>
      </c>
      <c r="AH79" s="78" t="s">
        <v>1343</v>
      </c>
      <c r="AI79" s="62">
        <v>1</v>
      </c>
      <c r="AJ79" s="77" t="s">
        <v>1342</v>
      </c>
      <c r="AK79" s="20">
        <f t="shared" si="12"/>
        <v>1</v>
      </c>
      <c r="AL79" s="20">
        <f t="shared" si="16"/>
        <v>0</v>
      </c>
      <c r="AM79" s="20">
        <f t="shared" si="17"/>
        <v>1</v>
      </c>
      <c r="AN79" s="20">
        <f t="shared" si="13"/>
        <v>0</v>
      </c>
      <c r="AO79" s="20">
        <f t="shared" si="14"/>
        <v>1</v>
      </c>
      <c r="AP79" s="19">
        <f t="shared" si="15"/>
        <v>0</v>
      </c>
    </row>
    <row r="80" spans="1:42" s="18" customFormat="1" ht="204.75" customHeight="1" x14ac:dyDescent="0.25">
      <c r="A80" s="63">
        <v>79</v>
      </c>
      <c r="B80" s="54">
        <v>1530</v>
      </c>
      <c r="C80" s="53"/>
      <c r="D80" s="53"/>
      <c r="E80" s="55" t="s">
        <v>70</v>
      </c>
      <c r="F80" s="56" t="s">
        <v>437</v>
      </c>
      <c r="G80" s="55"/>
      <c r="H80" s="55"/>
      <c r="I80" s="55" t="s">
        <v>47</v>
      </c>
      <c r="J80" s="59" t="s">
        <v>358</v>
      </c>
      <c r="K80" s="58" t="s">
        <v>37</v>
      </c>
      <c r="L80" s="58" t="s">
        <v>70</v>
      </c>
      <c r="M80" s="55"/>
      <c r="N80" s="55"/>
      <c r="O80" s="55" t="s">
        <v>1338</v>
      </c>
      <c r="P80" s="56">
        <v>45014</v>
      </c>
      <c r="Q80" s="55"/>
      <c r="R80" s="71"/>
      <c r="S80" s="71"/>
      <c r="T80" s="55"/>
      <c r="U80" s="53">
        <v>3</v>
      </c>
      <c r="V80" s="72" t="s">
        <v>387</v>
      </c>
      <c r="W80" s="57" t="s">
        <v>373</v>
      </c>
      <c r="X80" s="55" t="s">
        <v>374</v>
      </c>
      <c r="Y80" s="55" t="s">
        <v>374</v>
      </c>
      <c r="Z80" s="55">
        <v>3</v>
      </c>
      <c r="AA80" s="73">
        <v>45019</v>
      </c>
      <c r="AB80" s="73">
        <v>45229</v>
      </c>
      <c r="AC80" s="55" t="s">
        <v>375</v>
      </c>
      <c r="AD80" s="75" t="s">
        <v>75</v>
      </c>
      <c r="AE80" s="60" t="s">
        <v>105</v>
      </c>
      <c r="AF80" s="61" t="str">
        <f t="shared" si="10"/>
        <v>A</v>
      </c>
      <c r="AG80" s="62">
        <f t="shared" si="11"/>
        <v>0.75</v>
      </c>
      <c r="AH80" s="78" t="s">
        <v>1198</v>
      </c>
      <c r="AI80" s="62">
        <v>0.75</v>
      </c>
      <c r="AJ80" s="77" t="s">
        <v>1199</v>
      </c>
      <c r="AK80" s="20">
        <f t="shared" si="12"/>
        <v>0</v>
      </c>
      <c r="AL80" s="20">
        <f t="shared" si="16"/>
        <v>1</v>
      </c>
      <c r="AM80" s="20">
        <f t="shared" si="17"/>
        <v>0</v>
      </c>
      <c r="AN80" s="20">
        <f t="shared" si="13"/>
        <v>0</v>
      </c>
      <c r="AO80" s="20">
        <f t="shared" si="14"/>
        <v>0</v>
      </c>
      <c r="AP80" s="19">
        <f t="shared" si="15"/>
        <v>0</v>
      </c>
    </row>
    <row r="81" spans="1:42" s="18" customFormat="1" ht="204.75" customHeight="1" x14ac:dyDescent="0.25">
      <c r="A81" s="63">
        <v>80</v>
      </c>
      <c r="B81" s="54">
        <v>1619</v>
      </c>
      <c r="C81" s="53"/>
      <c r="D81" s="53"/>
      <c r="E81" s="55" t="s">
        <v>438</v>
      </c>
      <c r="F81" s="56" t="s">
        <v>437</v>
      </c>
      <c r="G81" s="55" t="s">
        <v>439</v>
      </c>
      <c r="H81" s="55"/>
      <c r="I81" s="55" t="s">
        <v>42</v>
      </c>
      <c r="J81" s="59" t="s">
        <v>376</v>
      </c>
      <c r="K81" s="58" t="s">
        <v>37</v>
      </c>
      <c r="L81" s="58" t="s">
        <v>438</v>
      </c>
      <c r="M81" s="55" t="s">
        <v>33</v>
      </c>
      <c r="N81" s="55"/>
      <c r="O81" s="55"/>
      <c r="P81" s="56">
        <v>45016</v>
      </c>
      <c r="Q81" s="55"/>
      <c r="R81" s="71"/>
      <c r="S81" s="71"/>
      <c r="T81" s="55"/>
      <c r="U81" s="53">
        <v>1</v>
      </c>
      <c r="V81" s="72" t="s">
        <v>396</v>
      </c>
      <c r="W81" s="57" t="s">
        <v>389</v>
      </c>
      <c r="X81" s="55" t="s">
        <v>390</v>
      </c>
      <c r="Y81" s="55" t="s">
        <v>390</v>
      </c>
      <c r="Z81" s="55">
        <v>5</v>
      </c>
      <c r="AA81" s="73">
        <v>45019</v>
      </c>
      <c r="AB81" s="73">
        <v>45169</v>
      </c>
      <c r="AC81" s="55" t="s">
        <v>395</v>
      </c>
      <c r="AD81" s="75" t="s">
        <v>388</v>
      </c>
      <c r="AE81" s="60" t="s">
        <v>101</v>
      </c>
      <c r="AF81" s="61" t="str">
        <f t="shared" si="10"/>
        <v>C</v>
      </c>
      <c r="AG81" s="62">
        <f t="shared" si="11"/>
        <v>1</v>
      </c>
      <c r="AH81" s="78" t="s">
        <v>1138</v>
      </c>
      <c r="AI81" s="62">
        <v>1</v>
      </c>
      <c r="AJ81" s="77" t="s">
        <v>1139</v>
      </c>
      <c r="AK81" s="20">
        <f t="shared" si="12"/>
        <v>1</v>
      </c>
      <c r="AL81" s="20">
        <f t="shared" si="16"/>
        <v>0</v>
      </c>
      <c r="AM81" s="20">
        <f t="shared" si="17"/>
        <v>1</v>
      </c>
      <c r="AN81" s="20">
        <f t="shared" si="13"/>
        <v>0</v>
      </c>
      <c r="AO81" s="20">
        <f t="shared" si="14"/>
        <v>1</v>
      </c>
      <c r="AP81" s="19">
        <f t="shared" si="15"/>
        <v>0</v>
      </c>
    </row>
    <row r="82" spans="1:42" s="18" customFormat="1" ht="204.75" customHeight="1" x14ac:dyDescent="0.25">
      <c r="A82" s="63">
        <v>81</v>
      </c>
      <c r="B82" s="54">
        <v>1619</v>
      </c>
      <c r="C82" s="53"/>
      <c r="D82" s="53"/>
      <c r="E82" s="55" t="s">
        <v>438</v>
      </c>
      <c r="F82" s="56" t="s">
        <v>437</v>
      </c>
      <c r="G82" s="55" t="s">
        <v>439</v>
      </c>
      <c r="H82" s="55"/>
      <c r="I82" s="55" t="s">
        <v>42</v>
      </c>
      <c r="J82" s="59" t="s">
        <v>376</v>
      </c>
      <c r="K82" s="58" t="s">
        <v>37</v>
      </c>
      <c r="L82" s="58" t="s">
        <v>438</v>
      </c>
      <c r="M82" s="55" t="s">
        <v>33</v>
      </c>
      <c r="N82" s="55"/>
      <c r="O82" s="55" t="s">
        <v>1137</v>
      </c>
      <c r="P82" s="56">
        <v>45016</v>
      </c>
      <c r="Q82" s="55"/>
      <c r="R82" s="71"/>
      <c r="S82" s="71"/>
      <c r="T82" s="55"/>
      <c r="U82" s="53">
        <v>4</v>
      </c>
      <c r="V82" s="72" t="s">
        <v>397</v>
      </c>
      <c r="W82" s="57" t="s">
        <v>1132</v>
      </c>
      <c r="X82" s="55" t="s">
        <v>1133</v>
      </c>
      <c r="Y82" s="55" t="s">
        <v>1133</v>
      </c>
      <c r="Z82" s="55">
        <v>4</v>
      </c>
      <c r="AA82" s="73">
        <v>45019</v>
      </c>
      <c r="AB82" s="73">
        <v>45289</v>
      </c>
      <c r="AC82" s="55" t="s">
        <v>395</v>
      </c>
      <c r="AD82" s="75" t="s">
        <v>388</v>
      </c>
      <c r="AE82" s="60" t="s">
        <v>101</v>
      </c>
      <c r="AF82" s="61" t="str">
        <f t="shared" si="10"/>
        <v>A</v>
      </c>
      <c r="AG82" s="62">
        <f t="shared" si="11"/>
        <v>0</v>
      </c>
      <c r="AH82" s="78" t="s">
        <v>1140</v>
      </c>
      <c r="AI82" s="62">
        <v>0</v>
      </c>
      <c r="AJ82" s="77" t="s">
        <v>1141</v>
      </c>
      <c r="AK82" s="20">
        <f t="shared" si="12"/>
        <v>0</v>
      </c>
      <c r="AL82" s="20">
        <f t="shared" si="16"/>
        <v>1</v>
      </c>
      <c r="AM82" s="20">
        <f t="shared" si="17"/>
        <v>0</v>
      </c>
      <c r="AN82" s="20">
        <f t="shared" si="13"/>
        <v>0</v>
      </c>
      <c r="AO82" s="20">
        <f t="shared" si="14"/>
        <v>0</v>
      </c>
      <c r="AP82" s="19">
        <f t="shared" si="15"/>
        <v>0</v>
      </c>
    </row>
    <row r="83" spans="1:42" s="18" customFormat="1" ht="204.75" customHeight="1" x14ac:dyDescent="0.25">
      <c r="A83" s="63">
        <v>82</v>
      </c>
      <c r="B83" s="54">
        <v>1619</v>
      </c>
      <c r="C83" s="53"/>
      <c r="D83" s="53"/>
      <c r="E83" s="55" t="s">
        <v>438</v>
      </c>
      <c r="F83" s="56" t="s">
        <v>437</v>
      </c>
      <c r="G83" s="55" t="s">
        <v>439</v>
      </c>
      <c r="H83" s="55"/>
      <c r="I83" s="55" t="s">
        <v>42</v>
      </c>
      <c r="J83" s="59" t="s">
        <v>376</v>
      </c>
      <c r="K83" s="58" t="s">
        <v>37</v>
      </c>
      <c r="L83" s="58" t="s">
        <v>438</v>
      </c>
      <c r="M83" s="55" t="s">
        <v>33</v>
      </c>
      <c r="N83" s="55"/>
      <c r="O83" s="55" t="s">
        <v>532</v>
      </c>
      <c r="P83" s="56">
        <v>45016</v>
      </c>
      <c r="Q83" s="55"/>
      <c r="R83" s="71"/>
      <c r="S83" s="71"/>
      <c r="T83" s="55"/>
      <c r="U83" s="53">
        <v>5</v>
      </c>
      <c r="V83" s="72" t="s">
        <v>397</v>
      </c>
      <c r="W83" s="57" t="s">
        <v>391</v>
      </c>
      <c r="X83" s="55" t="s">
        <v>392</v>
      </c>
      <c r="Y83" s="55" t="s">
        <v>392</v>
      </c>
      <c r="Z83" s="55">
        <v>1</v>
      </c>
      <c r="AA83" s="73">
        <v>45019</v>
      </c>
      <c r="AB83" s="73" t="s">
        <v>1353</v>
      </c>
      <c r="AC83" s="55" t="s">
        <v>395</v>
      </c>
      <c r="AD83" s="75" t="s">
        <v>388</v>
      </c>
      <c r="AE83" s="60" t="s">
        <v>101</v>
      </c>
      <c r="AF83" s="61" t="str">
        <f t="shared" si="10"/>
        <v>A</v>
      </c>
      <c r="AG83" s="62">
        <f t="shared" si="11"/>
        <v>0</v>
      </c>
      <c r="AH83" s="78" t="s">
        <v>1140</v>
      </c>
      <c r="AI83" s="62">
        <v>0</v>
      </c>
      <c r="AJ83" s="77" t="s">
        <v>1141</v>
      </c>
      <c r="AK83" s="20">
        <f t="shared" si="12"/>
        <v>0</v>
      </c>
      <c r="AL83" s="20">
        <f t="shared" si="16"/>
        <v>1</v>
      </c>
      <c r="AM83" s="20">
        <f t="shared" si="17"/>
        <v>0</v>
      </c>
      <c r="AN83" s="20">
        <f t="shared" si="13"/>
        <v>0</v>
      </c>
      <c r="AO83" s="20">
        <f t="shared" si="14"/>
        <v>0</v>
      </c>
      <c r="AP83" s="19">
        <f t="shared" si="15"/>
        <v>0</v>
      </c>
    </row>
    <row r="84" spans="1:42" s="18" customFormat="1" ht="204.75" customHeight="1" x14ac:dyDescent="0.25">
      <c r="A84" s="63">
        <v>83</v>
      </c>
      <c r="B84" s="54">
        <v>1619</v>
      </c>
      <c r="C84" s="53"/>
      <c r="D84" s="53"/>
      <c r="E84" s="55" t="s">
        <v>438</v>
      </c>
      <c r="F84" s="56" t="s">
        <v>437</v>
      </c>
      <c r="G84" s="55" t="s">
        <v>439</v>
      </c>
      <c r="H84" s="55"/>
      <c r="I84" s="55" t="s">
        <v>42</v>
      </c>
      <c r="J84" s="59" t="s">
        <v>376</v>
      </c>
      <c r="K84" s="58" t="s">
        <v>37</v>
      </c>
      <c r="L84" s="58" t="s">
        <v>438</v>
      </c>
      <c r="M84" s="55" t="s">
        <v>33</v>
      </c>
      <c r="N84" s="55"/>
      <c r="O84" s="55"/>
      <c r="P84" s="56">
        <v>45016</v>
      </c>
      <c r="Q84" s="55"/>
      <c r="R84" s="71"/>
      <c r="S84" s="71"/>
      <c r="T84" s="55"/>
      <c r="U84" s="53">
        <v>6</v>
      </c>
      <c r="V84" s="72" t="s">
        <v>397</v>
      </c>
      <c r="W84" s="57" t="s">
        <v>393</v>
      </c>
      <c r="X84" s="55" t="s">
        <v>394</v>
      </c>
      <c r="Y84" s="55" t="s">
        <v>394</v>
      </c>
      <c r="Z84" s="55">
        <v>1</v>
      </c>
      <c r="AA84" s="73">
        <v>45110</v>
      </c>
      <c r="AB84" s="73" t="s">
        <v>1353</v>
      </c>
      <c r="AC84" s="55" t="s">
        <v>395</v>
      </c>
      <c r="AD84" s="75" t="s">
        <v>388</v>
      </c>
      <c r="AE84" s="60" t="s">
        <v>101</v>
      </c>
      <c r="AF84" s="61" t="str">
        <f t="shared" si="10"/>
        <v>A</v>
      </c>
      <c r="AG84" s="62">
        <f t="shared" si="11"/>
        <v>0</v>
      </c>
      <c r="AH84" s="78" t="s">
        <v>1142</v>
      </c>
      <c r="AI84" s="62">
        <v>0</v>
      </c>
      <c r="AJ84" s="77" t="s">
        <v>1141</v>
      </c>
      <c r="AK84" s="20">
        <f t="shared" si="12"/>
        <v>0</v>
      </c>
      <c r="AL84" s="20">
        <f t="shared" si="16"/>
        <v>1</v>
      </c>
      <c r="AM84" s="20">
        <f t="shared" si="17"/>
        <v>0</v>
      </c>
      <c r="AN84" s="20">
        <f t="shared" si="13"/>
        <v>0</v>
      </c>
      <c r="AO84" s="20">
        <f t="shared" si="14"/>
        <v>0</v>
      </c>
      <c r="AP84" s="19">
        <f t="shared" si="15"/>
        <v>0</v>
      </c>
    </row>
    <row r="85" spans="1:42" s="18" customFormat="1" ht="204.75" customHeight="1" x14ac:dyDescent="0.25">
      <c r="A85" s="63">
        <v>84</v>
      </c>
      <c r="B85" s="54">
        <v>1619</v>
      </c>
      <c r="C85" s="53"/>
      <c r="D85" s="53"/>
      <c r="E85" s="55" t="s">
        <v>438</v>
      </c>
      <c r="F85" s="56" t="s">
        <v>437</v>
      </c>
      <c r="G85" s="55" t="s">
        <v>439</v>
      </c>
      <c r="H85" s="55"/>
      <c r="I85" s="55" t="s">
        <v>42</v>
      </c>
      <c r="J85" s="59" t="s">
        <v>376</v>
      </c>
      <c r="K85" s="58" t="s">
        <v>37</v>
      </c>
      <c r="L85" s="58" t="s">
        <v>438</v>
      </c>
      <c r="M85" s="55" t="s">
        <v>33</v>
      </c>
      <c r="N85" s="55"/>
      <c r="O85" s="55" t="s">
        <v>532</v>
      </c>
      <c r="P85" s="56">
        <v>45016</v>
      </c>
      <c r="Q85" s="55"/>
      <c r="R85" s="71"/>
      <c r="S85" s="71"/>
      <c r="T85" s="55"/>
      <c r="U85" s="53">
        <v>7</v>
      </c>
      <c r="V85" s="72" t="s">
        <v>398</v>
      </c>
      <c r="W85" s="57" t="s">
        <v>1134</v>
      </c>
      <c r="X85" s="55" t="s">
        <v>1135</v>
      </c>
      <c r="Y85" s="55" t="s">
        <v>1135</v>
      </c>
      <c r="Z85" s="55">
        <v>1</v>
      </c>
      <c r="AA85" s="73">
        <v>45019</v>
      </c>
      <c r="AB85" s="73">
        <v>45351</v>
      </c>
      <c r="AC85" s="55" t="s">
        <v>395</v>
      </c>
      <c r="AD85" s="75" t="s">
        <v>388</v>
      </c>
      <c r="AE85" s="60" t="s">
        <v>101</v>
      </c>
      <c r="AF85" s="61" t="str">
        <f t="shared" si="10"/>
        <v>A</v>
      </c>
      <c r="AG85" s="62">
        <f t="shared" si="11"/>
        <v>0</v>
      </c>
      <c r="AH85" s="78" t="s">
        <v>1142</v>
      </c>
      <c r="AI85" s="62">
        <v>0</v>
      </c>
      <c r="AJ85" s="77" t="s">
        <v>1141</v>
      </c>
      <c r="AK85" s="20">
        <f t="shared" si="12"/>
        <v>0</v>
      </c>
      <c r="AL85" s="20">
        <f t="shared" si="16"/>
        <v>1</v>
      </c>
      <c r="AM85" s="20">
        <f t="shared" si="17"/>
        <v>0</v>
      </c>
      <c r="AN85" s="20">
        <f t="shared" si="13"/>
        <v>0</v>
      </c>
      <c r="AO85" s="20">
        <f t="shared" si="14"/>
        <v>0</v>
      </c>
      <c r="AP85" s="19">
        <f t="shared" si="15"/>
        <v>0</v>
      </c>
    </row>
    <row r="86" spans="1:42" s="18" customFormat="1" ht="204.75" customHeight="1" x14ac:dyDescent="0.25">
      <c r="A86" s="63">
        <v>85</v>
      </c>
      <c r="B86" s="54">
        <v>1627</v>
      </c>
      <c r="C86" s="53"/>
      <c r="D86" s="53"/>
      <c r="E86" s="55" t="s">
        <v>231</v>
      </c>
      <c r="F86" s="56">
        <v>44726</v>
      </c>
      <c r="G86" s="55" t="s">
        <v>45</v>
      </c>
      <c r="H86" s="55"/>
      <c r="I86" s="55" t="s">
        <v>42</v>
      </c>
      <c r="J86" s="59" t="s">
        <v>409</v>
      </c>
      <c r="K86" s="58" t="s">
        <v>59</v>
      </c>
      <c r="L86" s="58" t="s">
        <v>112</v>
      </c>
      <c r="M86" s="55" t="s">
        <v>33</v>
      </c>
      <c r="N86" s="55"/>
      <c r="O86" s="55"/>
      <c r="P86" s="56">
        <v>45028</v>
      </c>
      <c r="Q86" s="55"/>
      <c r="R86" s="71"/>
      <c r="S86" s="71"/>
      <c r="T86" s="55"/>
      <c r="U86" s="53">
        <v>2</v>
      </c>
      <c r="V86" s="72" t="s">
        <v>113</v>
      </c>
      <c r="W86" s="57" t="s">
        <v>443</v>
      </c>
      <c r="X86" s="55" t="s">
        <v>444</v>
      </c>
      <c r="Y86" s="55" t="s">
        <v>444</v>
      </c>
      <c r="Z86" s="55">
        <v>1</v>
      </c>
      <c r="AA86" s="73">
        <v>45108</v>
      </c>
      <c r="AB86" s="73">
        <v>45137</v>
      </c>
      <c r="AC86" s="55" t="s">
        <v>445</v>
      </c>
      <c r="AD86" s="75" t="s">
        <v>64</v>
      </c>
      <c r="AE86" s="60" t="s">
        <v>103</v>
      </c>
      <c r="AF86" s="61" t="str">
        <f t="shared" si="10"/>
        <v>C</v>
      </c>
      <c r="AG86" s="62">
        <f t="shared" si="11"/>
        <v>1</v>
      </c>
      <c r="AH86" s="78" t="s">
        <v>1164</v>
      </c>
      <c r="AI86" s="62">
        <v>1</v>
      </c>
      <c r="AJ86" s="77" t="s">
        <v>1165</v>
      </c>
      <c r="AK86" s="20">
        <f t="shared" si="12"/>
        <v>1</v>
      </c>
      <c r="AL86" s="20">
        <f t="shared" si="16"/>
        <v>0</v>
      </c>
      <c r="AM86" s="20">
        <f t="shared" si="17"/>
        <v>1</v>
      </c>
      <c r="AN86" s="20">
        <f t="shared" si="13"/>
        <v>0</v>
      </c>
      <c r="AO86" s="20">
        <f t="shared" si="14"/>
        <v>1</v>
      </c>
      <c r="AP86" s="19">
        <f t="shared" si="15"/>
        <v>0</v>
      </c>
    </row>
    <row r="87" spans="1:42" s="18" customFormat="1" ht="204.75" customHeight="1" x14ac:dyDescent="0.25">
      <c r="A87" s="63">
        <v>86</v>
      </c>
      <c r="B87" s="54">
        <v>1628</v>
      </c>
      <c r="C87" s="53"/>
      <c r="D87" s="53"/>
      <c r="E87" s="55" t="s">
        <v>231</v>
      </c>
      <c r="F87" s="56">
        <v>44726</v>
      </c>
      <c r="G87" s="55" t="s">
        <v>45</v>
      </c>
      <c r="H87" s="55"/>
      <c r="I87" s="55" t="s">
        <v>42</v>
      </c>
      <c r="J87" s="59" t="s">
        <v>410</v>
      </c>
      <c r="K87" s="58" t="s">
        <v>59</v>
      </c>
      <c r="L87" s="58" t="s">
        <v>112</v>
      </c>
      <c r="M87" s="55" t="s">
        <v>33</v>
      </c>
      <c r="N87" s="55"/>
      <c r="O87" s="55"/>
      <c r="P87" s="56">
        <v>45028</v>
      </c>
      <c r="Q87" s="55"/>
      <c r="R87" s="71"/>
      <c r="S87" s="71"/>
      <c r="T87" s="55"/>
      <c r="U87" s="53">
        <v>2</v>
      </c>
      <c r="V87" s="72" t="s">
        <v>446</v>
      </c>
      <c r="W87" s="57" t="s">
        <v>447</v>
      </c>
      <c r="X87" s="55" t="s">
        <v>444</v>
      </c>
      <c r="Y87" s="55" t="s">
        <v>444</v>
      </c>
      <c r="Z87" s="55">
        <v>1</v>
      </c>
      <c r="AA87" s="73">
        <v>45108</v>
      </c>
      <c r="AB87" s="73">
        <v>45137</v>
      </c>
      <c r="AC87" s="55" t="s">
        <v>445</v>
      </c>
      <c r="AD87" s="75" t="s">
        <v>64</v>
      </c>
      <c r="AE87" s="60" t="s">
        <v>103</v>
      </c>
      <c r="AF87" s="61" t="str">
        <f t="shared" si="10"/>
        <v>C</v>
      </c>
      <c r="AG87" s="62">
        <f t="shared" si="11"/>
        <v>1</v>
      </c>
      <c r="AH87" s="78" t="s">
        <v>1166</v>
      </c>
      <c r="AI87" s="62">
        <v>1</v>
      </c>
      <c r="AJ87" s="77" t="s">
        <v>1167</v>
      </c>
      <c r="AK87" s="20">
        <f t="shared" si="12"/>
        <v>1</v>
      </c>
      <c r="AL87" s="20">
        <f t="shared" si="16"/>
        <v>0</v>
      </c>
      <c r="AM87" s="20">
        <f t="shared" si="17"/>
        <v>1</v>
      </c>
      <c r="AN87" s="20">
        <f t="shared" si="13"/>
        <v>0</v>
      </c>
      <c r="AO87" s="20">
        <f t="shared" si="14"/>
        <v>1</v>
      </c>
      <c r="AP87" s="19">
        <f t="shared" si="15"/>
        <v>0</v>
      </c>
    </row>
    <row r="88" spans="1:42" s="18" customFormat="1" ht="204.75" customHeight="1" x14ac:dyDescent="0.25">
      <c r="A88" s="63">
        <v>87</v>
      </c>
      <c r="B88" s="54">
        <v>1629</v>
      </c>
      <c r="C88" s="53"/>
      <c r="D88" s="53"/>
      <c r="E88" s="55" t="s">
        <v>441</v>
      </c>
      <c r="F88" s="56"/>
      <c r="G88" s="55" t="s">
        <v>108</v>
      </c>
      <c r="H88" s="55"/>
      <c r="I88" s="55" t="s">
        <v>60</v>
      </c>
      <c r="J88" s="59" t="s">
        <v>411</v>
      </c>
      <c r="K88" s="58"/>
      <c r="L88" s="58"/>
      <c r="M88" s="55"/>
      <c r="N88" s="55"/>
      <c r="O88" s="55"/>
      <c r="P88" s="56">
        <v>45035</v>
      </c>
      <c r="Q88" s="55"/>
      <c r="R88" s="71"/>
      <c r="S88" s="71"/>
      <c r="T88" s="55"/>
      <c r="U88" s="53">
        <v>1</v>
      </c>
      <c r="V88" s="72"/>
      <c r="W88" s="57" t="s">
        <v>285</v>
      </c>
      <c r="X88" s="55"/>
      <c r="Y88" s="55"/>
      <c r="Z88" s="55"/>
      <c r="AA88" s="73"/>
      <c r="AB88" s="73"/>
      <c r="AC88" s="55" t="s">
        <v>450</v>
      </c>
      <c r="AD88" s="75" t="s">
        <v>63</v>
      </c>
      <c r="AE88" s="60" t="s">
        <v>106</v>
      </c>
      <c r="AF88" s="61" t="str">
        <f t="shared" si="10"/>
        <v>A</v>
      </c>
      <c r="AG88" s="62">
        <f t="shared" si="11"/>
        <v>0</v>
      </c>
      <c r="AH88" s="78" t="s">
        <v>1295</v>
      </c>
      <c r="AI88" s="62">
        <v>0</v>
      </c>
      <c r="AJ88" s="77" t="s">
        <v>1296</v>
      </c>
      <c r="AK88" s="20">
        <f t="shared" si="12"/>
        <v>0</v>
      </c>
      <c r="AL88" s="20">
        <f t="shared" si="16"/>
        <v>1</v>
      </c>
      <c r="AM88" s="20">
        <f t="shared" si="17"/>
        <v>0</v>
      </c>
      <c r="AN88" s="20">
        <f t="shared" si="13"/>
        <v>0</v>
      </c>
      <c r="AO88" s="20">
        <f t="shared" si="14"/>
        <v>0</v>
      </c>
      <c r="AP88" s="19">
        <f t="shared" si="15"/>
        <v>1</v>
      </c>
    </row>
    <row r="89" spans="1:42" s="18" customFormat="1" ht="204.75" customHeight="1" x14ac:dyDescent="0.25">
      <c r="A89" s="63">
        <v>88</v>
      </c>
      <c r="B89" s="54">
        <v>1630</v>
      </c>
      <c r="C89" s="53"/>
      <c r="D89" s="53"/>
      <c r="E89" s="55"/>
      <c r="F89" s="56"/>
      <c r="G89" s="55" t="s">
        <v>108</v>
      </c>
      <c r="H89" s="55"/>
      <c r="I89" s="55" t="s">
        <v>60</v>
      </c>
      <c r="J89" s="59" t="s">
        <v>412</v>
      </c>
      <c r="K89" s="58"/>
      <c r="L89" s="58"/>
      <c r="M89" s="55" t="s">
        <v>57</v>
      </c>
      <c r="N89" s="55"/>
      <c r="O89" s="55"/>
      <c r="P89" s="56">
        <v>45035</v>
      </c>
      <c r="Q89" s="55"/>
      <c r="R89" s="71"/>
      <c r="S89" s="71"/>
      <c r="T89" s="55"/>
      <c r="U89" s="53">
        <v>1</v>
      </c>
      <c r="V89" s="72" t="s">
        <v>451</v>
      </c>
      <c r="W89" s="57" t="s">
        <v>448</v>
      </c>
      <c r="X89" s="55" t="s">
        <v>449</v>
      </c>
      <c r="Y89" s="55" t="s">
        <v>449</v>
      </c>
      <c r="Z89" s="55">
        <v>3</v>
      </c>
      <c r="AA89" s="73">
        <v>45058</v>
      </c>
      <c r="AB89" s="73">
        <v>45291</v>
      </c>
      <c r="AC89" s="55" t="s">
        <v>450</v>
      </c>
      <c r="AD89" s="75" t="s">
        <v>63</v>
      </c>
      <c r="AE89" s="60" t="s">
        <v>114</v>
      </c>
      <c r="AF89" s="61" t="str">
        <f t="shared" si="10"/>
        <v>A</v>
      </c>
      <c r="AG89" s="62">
        <f t="shared" si="11"/>
        <v>0.5</v>
      </c>
      <c r="AH89" s="78" t="s">
        <v>1269</v>
      </c>
      <c r="AI89" s="62">
        <v>0.5</v>
      </c>
      <c r="AJ89" s="77" t="s">
        <v>1270</v>
      </c>
      <c r="AK89" s="20">
        <f t="shared" si="12"/>
        <v>0</v>
      </c>
      <c r="AL89" s="20">
        <f t="shared" si="16"/>
        <v>1</v>
      </c>
      <c r="AM89" s="20">
        <f t="shared" si="17"/>
        <v>0</v>
      </c>
      <c r="AN89" s="20">
        <f t="shared" si="13"/>
        <v>0</v>
      </c>
      <c r="AO89" s="20">
        <f t="shared" si="14"/>
        <v>0</v>
      </c>
      <c r="AP89" s="19">
        <f t="shared" si="15"/>
        <v>0</v>
      </c>
    </row>
    <row r="90" spans="1:42" s="18" customFormat="1" ht="204.75" customHeight="1" x14ac:dyDescent="0.25">
      <c r="A90" s="63">
        <v>89</v>
      </c>
      <c r="B90" s="54">
        <v>1631</v>
      </c>
      <c r="C90" s="53"/>
      <c r="D90" s="53"/>
      <c r="E90" s="55" t="s">
        <v>441</v>
      </c>
      <c r="F90" s="56"/>
      <c r="G90" s="55" t="s">
        <v>108</v>
      </c>
      <c r="H90" s="55"/>
      <c r="I90" s="55" t="s">
        <v>60</v>
      </c>
      <c r="J90" s="59" t="s">
        <v>413</v>
      </c>
      <c r="K90" s="58"/>
      <c r="L90" s="58"/>
      <c r="M90" s="55"/>
      <c r="N90" s="55"/>
      <c r="O90" s="55"/>
      <c r="P90" s="56">
        <v>45035</v>
      </c>
      <c r="Q90" s="55"/>
      <c r="R90" s="71"/>
      <c r="S90" s="71"/>
      <c r="T90" s="55"/>
      <c r="U90" s="53">
        <v>1</v>
      </c>
      <c r="V90" s="72" t="s">
        <v>984</v>
      </c>
      <c r="W90" s="57" t="s">
        <v>985</v>
      </c>
      <c r="X90" s="55" t="s">
        <v>986</v>
      </c>
      <c r="Y90" s="55" t="s">
        <v>986</v>
      </c>
      <c r="Z90" s="55">
        <v>1</v>
      </c>
      <c r="AA90" s="73">
        <v>45208</v>
      </c>
      <c r="AB90" s="73">
        <v>45289</v>
      </c>
      <c r="AC90" s="55" t="s">
        <v>450</v>
      </c>
      <c r="AD90" s="75" t="s">
        <v>63</v>
      </c>
      <c r="AE90" s="60" t="s">
        <v>114</v>
      </c>
      <c r="AF90" s="61" t="str">
        <f t="shared" si="10"/>
        <v>A</v>
      </c>
      <c r="AG90" s="62">
        <f t="shared" si="11"/>
        <v>0</v>
      </c>
      <c r="AH90" s="78" t="s">
        <v>1271</v>
      </c>
      <c r="AI90" s="62">
        <v>0</v>
      </c>
      <c r="AJ90" s="77" t="s">
        <v>1271</v>
      </c>
      <c r="AK90" s="20">
        <f t="shared" si="12"/>
        <v>0</v>
      </c>
      <c r="AL90" s="20">
        <f t="shared" si="16"/>
        <v>1</v>
      </c>
      <c r="AM90" s="20">
        <f t="shared" si="17"/>
        <v>0</v>
      </c>
      <c r="AN90" s="20">
        <f t="shared" si="13"/>
        <v>0</v>
      </c>
      <c r="AO90" s="20">
        <f t="shared" si="14"/>
        <v>0</v>
      </c>
      <c r="AP90" s="19">
        <f t="shared" si="15"/>
        <v>0</v>
      </c>
    </row>
    <row r="91" spans="1:42" s="18" customFormat="1" ht="204.75" customHeight="1" x14ac:dyDescent="0.25">
      <c r="A91" s="63">
        <v>90</v>
      </c>
      <c r="B91" s="54">
        <v>1632</v>
      </c>
      <c r="C91" s="53"/>
      <c r="D91" s="53"/>
      <c r="E91" s="55"/>
      <c r="F91" s="56"/>
      <c r="G91" s="55" t="s">
        <v>45</v>
      </c>
      <c r="H91" s="55"/>
      <c r="I91" s="55" t="s">
        <v>60</v>
      </c>
      <c r="J91" s="59" t="s">
        <v>414</v>
      </c>
      <c r="K91" s="58"/>
      <c r="L91" s="58"/>
      <c r="M91" s="55"/>
      <c r="N91" s="55"/>
      <c r="O91" s="55" t="s">
        <v>1336</v>
      </c>
      <c r="P91" s="56">
        <v>45035</v>
      </c>
      <c r="Q91" s="55"/>
      <c r="R91" s="71"/>
      <c r="S91" s="71"/>
      <c r="T91" s="55"/>
      <c r="U91" s="53">
        <v>1</v>
      </c>
      <c r="V91" s="72" t="s">
        <v>452</v>
      </c>
      <c r="W91" s="57" t="s">
        <v>455</v>
      </c>
      <c r="X91" s="55" t="s">
        <v>453</v>
      </c>
      <c r="Y91" s="55" t="s">
        <v>453</v>
      </c>
      <c r="Z91" s="55">
        <v>1</v>
      </c>
      <c r="AA91" s="73">
        <v>45058</v>
      </c>
      <c r="AB91" s="73">
        <v>45290</v>
      </c>
      <c r="AC91" s="55" t="s">
        <v>454</v>
      </c>
      <c r="AD91" s="75" t="s">
        <v>63</v>
      </c>
      <c r="AE91" s="60" t="s">
        <v>105</v>
      </c>
      <c r="AF91" s="61" t="str">
        <f t="shared" si="10"/>
        <v>A</v>
      </c>
      <c r="AG91" s="62">
        <f t="shared" si="11"/>
        <v>0.2</v>
      </c>
      <c r="AH91" s="78" t="s">
        <v>1200</v>
      </c>
      <c r="AI91" s="62">
        <v>0.2</v>
      </c>
      <c r="AJ91" s="77" t="s">
        <v>1201</v>
      </c>
      <c r="AK91" s="20">
        <f t="shared" si="12"/>
        <v>0</v>
      </c>
      <c r="AL91" s="20">
        <f t="shared" si="16"/>
        <v>1</v>
      </c>
      <c r="AM91" s="20">
        <f t="shared" si="17"/>
        <v>0</v>
      </c>
      <c r="AN91" s="20">
        <f t="shared" si="13"/>
        <v>0</v>
      </c>
      <c r="AO91" s="20">
        <f t="shared" si="14"/>
        <v>0</v>
      </c>
      <c r="AP91" s="19">
        <f t="shared" si="15"/>
        <v>0</v>
      </c>
    </row>
    <row r="92" spans="1:42" s="18" customFormat="1" ht="204.75" customHeight="1" x14ac:dyDescent="0.25">
      <c r="A92" s="63">
        <v>91</v>
      </c>
      <c r="B92" s="54">
        <v>1633</v>
      </c>
      <c r="C92" s="53"/>
      <c r="D92" s="53"/>
      <c r="E92" s="55"/>
      <c r="F92" s="56"/>
      <c r="G92" s="55" t="s">
        <v>45</v>
      </c>
      <c r="H92" s="55"/>
      <c r="I92" s="55" t="s">
        <v>60</v>
      </c>
      <c r="J92" s="59" t="s">
        <v>415</v>
      </c>
      <c r="K92" s="58"/>
      <c r="L92" s="58"/>
      <c r="M92" s="55" t="s">
        <v>33</v>
      </c>
      <c r="N92" s="55"/>
      <c r="O92" s="55" t="s">
        <v>1337</v>
      </c>
      <c r="P92" s="56">
        <v>45035</v>
      </c>
      <c r="Q92" s="55"/>
      <c r="R92" s="71"/>
      <c r="S92" s="71"/>
      <c r="T92" s="55"/>
      <c r="U92" s="53">
        <v>1</v>
      </c>
      <c r="V92" s="72" t="s">
        <v>456</v>
      </c>
      <c r="W92" s="57" t="s">
        <v>458</v>
      </c>
      <c r="X92" s="55" t="s">
        <v>457</v>
      </c>
      <c r="Y92" s="55" t="s">
        <v>457</v>
      </c>
      <c r="Z92" s="55">
        <v>1</v>
      </c>
      <c r="AA92" s="73">
        <v>45078</v>
      </c>
      <c r="AB92" s="73">
        <v>45260</v>
      </c>
      <c r="AC92" s="55" t="s">
        <v>454</v>
      </c>
      <c r="AD92" s="75" t="s">
        <v>63</v>
      </c>
      <c r="AE92" s="60" t="s">
        <v>105</v>
      </c>
      <c r="AF92" s="61" t="str">
        <f t="shared" si="10"/>
        <v>A</v>
      </c>
      <c r="AG92" s="62">
        <f t="shared" si="11"/>
        <v>0</v>
      </c>
      <c r="AH92" s="78" t="s">
        <v>400</v>
      </c>
      <c r="AI92" s="62">
        <v>0</v>
      </c>
      <c r="AJ92" s="77" t="s">
        <v>1339</v>
      </c>
      <c r="AK92" s="20">
        <f t="shared" si="12"/>
        <v>0</v>
      </c>
      <c r="AL92" s="20">
        <f t="shared" si="16"/>
        <v>1</v>
      </c>
      <c r="AM92" s="20">
        <f t="shared" si="17"/>
        <v>0</v>
      </c>
      <c r="AN92" s="20">
        <f t="shared" si="13"/>
        <v>0</v>
      </c>
      <c r="AO92" s="20">
        <f t="shared" si="14"/>
        <v>0</v>
      </c>
      <c r="AP92" s="19">
        <f t="shared" si="15"/>
        <v>0</v>
      </c>
    </row>
    <row r="93" spans="1:42" s="18" customFormat="1" ht="204.75" customHeight="1" x14ac:dyDescent="0.25">
      <c r="A93" s="63">
        <v>92</v>
      </c>
      <c r="B93" s="54">
        <v>1634</v>
      </c>
      <c r="C93" s="53"/>
      <c r="D93" s="53"/>
      <c r="E93" s="55"/>
      <c r="F93" s="56"/>
      <c r="G93" s="55" t="s">
        <v>45</v>
      </c>
      <c r="H93" s="55"/>
      <c r="I93" s="55" t="s">
        <v>60</v>
      </c>
      <c r="J93" s="59" t="s">
        <v>416</v>
      </c>
      <c r="K93" s="58"/>
      <c r="L93" s="58"/>
      <c r="M93" s="55" t="s">
        <v>33</v>
      </c>
      <c r="N93" s="55"/>
      <c r="O93" s="55"/>
      <c r="P93" s="56">
        <v>45035</v>
      </c>
      <c r="Q93" s="55"/>
      <c r="R93" s="71"/>
      <c r="S93" s="71"/>
      <c r="T93" s="55"/>
      <c r="U93" s="53">
        <v>2</v>
      </c>
      <c r="V93" s="72" t="s">
        <v>459</v>
      </c>
      <c r="W93" s="57" t="s">
        <v>462</v>
      </c>
      <c r="X93" s="55" t="s">
        <v>460</v>
      </c>
      <c r="Y93" s="55" t="s">
        <v>460</v>
      </c>
      <c r="Z93" s="55">
        <v>1</v>
      </c>
      <c r="AA93" s="73">
        <v>45096</v>
      </c>
      <c r="AB93" s="73">
        <v>45169</v>
      </c>
      <c r="AC93" s="55" t="s">
        <v>454</v>
      </c>
      <c r="AD93" s="75" t="s">
        <v>63</v>
      </c>
      <c r="AE93" s="60" t="s">
        <v>105</v>
      </c>
      <c r="AF93" s="61" t="str">
        <f t="shared" si="10"/>
        <v>C</v>
      </c>
      <c r="AG93" s="62">
        <f t="shared" si="11"/>
        <v>1</v>
      </c>
      <c r="AH93" s="78" t="s">
        <v>1202</v>
      </c>
      <c r="AI93" s="62">
        <v>1</v>
      </c>
      <c r="AJ93" s="77" t="s">
        <v>1203</v>
      </c>
      <c r="AK93" s="20">
        <f t="shared" si="12"/>
        <v>1</v>
      </c>
      <c r="AL93" s="20">
        <f t="shared" si="16"/>
        <v>0</v>
      </c>
      <c r="AM93" s="20">
        <f t="shared" si="17"/>
        <v>1</v>
      </c>
      <c r="AN93" s="20">
        <f t="shared" si="13"/>
        <v>0</v>
      </c>
      <c r="AO93" s="20">
        <f t="shared" si="14"/>
        <v>1</v>
      </c>
      <c r="AP93" s="19">
        <f t="shared" si="15"/>
        <v>0</v>
      </c>
    </row>
    <row r="94" spans="1:42" s="18" customFormat="1" ht="204.75" customHeight="1" x14ac:dyDescent="0.25">
      <c r="A94" s="63">
        <v>93</v>
      </c>
      <c r="B94" s="54">
        <v>1635</v>
      </c>
      <c r="C94" s="53"/>
      <c r="D94" s="53"/>
      <c r="E94" s="55"/>
      <c r="F94" s="56"/>
      <c r="G94" s="55" t="s">
        <v>45</v>
      </c>
      <c r="H94" s="55"/>
      <c r="I94" s="55" t="s">
        <v>60</v>
      </c>
      <c r="J94" s="59" t="s">
        <v>417</v>
      </c>
      <c r="K94" s="58"/>
      <c r="L94" s="58"/>
      <c r="M94" s="55"/>
      <c r="N94" s="55"/>
      <c r="O94" s="55" t="s">
        <v>1344</v>
      </c>
      <c r="P94" s="56">
        <v>45035</v>
      </c>
      <c r="Q94" s="55"/>
      <c r="R94" s="71"/>
      <c r="S94" s="71"/>
      <c r="T94" s="55"/>
      <c r="U94" s="53">
        <v>1</v>
      </c>
      <c r="V94" s="72" t="s">
        <v>461</v>
      </c>
      <c r="W94" s="57" t="s">
        <v>464</v>
      </c>
      <c r="X94" s="55" t="s">
        <v>463</v>
      </c>
      <c r="Y94" s="55" t="s">
        <v>463</v>
      </c>
      <c r="Z94" s="55">
        <v>1</v>
      </c>
      <c r="AA94" s="73">
        <v>45058</v>
      </c>
      <c r="AB94" s="73">
        <v>45198</v>
      </c>
      <c r="AC94" s="55" t="s">
        <v>454</v>
      </c>
      <c r="AD94" s="75" t="s">
        <v>63</v>
      </c>
      <c r="AE94" s="60" t="s">
        <v>105</v>
      </c>
      <c r="AF94" s="61" t="str">
        <f t="shared" si="10"/>
        <v>A</v>
      </c>
      <c r="AG94" s="62">
        <f t="shared" si="11"/>
        <v>0</v>
      </c>
      <c r="AH94" s="78" t="s">
        <v>400</v>
      </c>
      <c r="AI94" s="62">
        <v>0</v>
      </c>
      <c r="AJ94" s="77" t="s">
        <v>1345</v>
      </c>
      <c r="AK94" s="20">
        <f t="shared" si="12"/>
        <v>1</v>
      </c>
      <c r="AL94" s="20">
        <f t="shared" si="16"/>
        <v>1</v>
      </c>
      <c r="AM94" s="20">
        <f t="shared" si="17"/>
        <v>0</v>
      </c>
      <c r="AN94" s="20">
        <f t="shared" si="13"/>
        <v>1</v>
      </c>
      <c r="AO94" s="20">
        <f t="shared" si="14"/>
        <v>1</v>
      </c>
      <c r="AP94" s="19">
        <f t="shared" si="15"/>
        <v>0</v>
      </c>
    </row>
    <row r="95" spans="1:42" s="18" customFormat="1" ht="204.75" customHeight="1" x14ac:dyDescent="0.25">
      <c r="A95" s="63">
        <v>94</v>
      </c>
      <c r="B95" s="54">
        <v>1636</v>
      </c>
      <c r="C95" s="53"/>
      <c r="D95" s="53"/>
      <c r="E95" s="55"/>
      <c r="F95" s="56"/>
      <c r="G95" s="55" t="s">
        <v>108</v>
      </c>
      <c r="H95" s="55"/>
      <c r="I95" s="55" t="s">
        <v>56</v>
      </c>
      <c r="J95" s="59" t="s">
        <v>418</v>
      </c>
      <c r="K95" s="58"/>
      <c r="L95" s="58"/>
      <c r="M95" s="55" t="s">
        <v>57</v>
      </c>
      <c r="N95" s="55"/>
      <c r="O95" s="55"/>
      <c r="P95" s="56">
        <v>45035</v>
      </c>
      <c r="Q95" s="55"/>
      <c r="R95" s="71"/>
      <c r="S95" s="71"/>
      <c r="T95" s="55"/>
      <c r="U95" s="53">
        <v>1</v>
      </c>
      <c r="V95" s="72" t="s">
        <v>465</v>
      </c>
      <c r="W95" s="57" t="s">
        <v>466</v>
      </c>
      <c r="X95" s="55" t="s">
        <v>467</v>
      </c>
      <c r="Y95" s="55" t="s">
        <v>467</v>
      </c>
      <c r="Z95" s="55">
        <v>1</v>
      </c>
      <c r="AA95" s="73">
        <v>45078</v>
      </c>
      <c r="AB95" s="73">
        <v>45291</v>
      </c>
      <c r="AC95" s="55" t="s">
        <v>111</v>
      </c>
      <c r="AD95" s="75" t="s">
        <v>43</v>
      </c>
      <c r="AE95" s="60" t="s">
        <v>114</v>
      </c>
      <c r="AF95" s="61" t="str">
        <f t="shared" si="10"/>
        <v>A</v>
      </c>
      <c r="AG95" s="62">
        <f t="shared" si="11"/>
        <v>0</v>
      </c>
      <c r="AH95" s="78" t="s">
        <v>1272</v>
      </c>
      <c r="AI95" s="62">
        <v>0</v>
      </c>
      <c r="AJ95" s="77" t="s">
        <v>1272</v>
      </c>
      <c r="AK95" s="20">
        <f t="shared" si="12"/>
        <v>0</v>
      </c>
      <c r="AL95" s="20">
        <f t="shared" si="16"/>
        <v>1</v>
      </c>
      <c r="AM95" s="20">
        <f t="shared" si="17"/>
        <v>0</v>
      </c>
      <c r="AN95" s="20">
        <f t="shared" si="13"/>
        <v>0</v>
      </c>
      <c r="AO95" s="20">
        <f t="shared" si="14"/>
        <v>0</v>
      </c>
      <c r="AP95" s="19">
        <f t="shared" si="15"/>
        <v>0</v>
      </c>
    </row>
    <row r="96" spans="1:42" s="18" customFormat="1" ht="204.75" customHeight="1" x14ac:dyDescent="0.25">
      <c r="A96" s="63">
        <v>95</v>
      </c>
      <c r="B96" s="54">
        <v>1637</v>
      </c>
      <c r="C96" s="53"/>
      <c r="D96" s="53"/>
      <c r="E96" s="55"/>
      <c r="F96" s="56"/>
      <c r="G96" s="55" t="s">
        <v>45</v>
      </c>
      <c r="H96" s="55"/>
      <c r="I96" s="55" t="s">
        <v>56</v>
      </c>
      <c r="J96" s="59" t="s">
        <v>419</v>
      </c>
      <c r="K96" s="58"/>
      <c r="L96" s="58"/>
      <c r="M96" s="55" t="s">
        <v>33</v>
      </c>
      <c r="N96" s="55"/>
      <c r="O96" s="55"/>
      <c r="P96" s="56">
        <v>45035</v>
      </c>
      <c r="Q96" s="55"/>
      <c r="R96" s="71"/>
      <c r="S96" s="71"/>
      <c r="T96" s="55"/>
      <c r="U96" s="53">
        <v>2</v>
      </c>
      <c r="V96" s="72" t="s">
        <v>468</v>
      </c>
      <c r="W96" s="57" t="s">
        <v>469</v>
      </c>
      <c r="X96" s="55" t="s">
        <v>471</v>
      </c>
      <c r="Y96" s="55" t="s">
        <v>471</v>
      </c>
      <c r="Z96" s="55">
        <v>1</v>
      </c>
      <c r="AA96" s="73">
        <v>45078</v>
      </c>
      <c r="AB96" s="73">
        <v>45169</v>
      </c>
      <c r="AC96" s="55" t="s">
        <v>111</v>
      </c>
      <c r="AD96" s="75" t="s">
        <v>43</v>
      </c>
      <c r="AE96" s="60" t="s">
        <v>114</v>
      </c>
      <c r="AF96" s="61" t="str">
        <f t="shared" si="10"/>
        <v>C</v>
      </c>
      <c r="AG96" s="62">
        <f t="shared" si="11"/>
        <v>1</v>
      </c>
      <c r="AH96" s="78" t="s">
        <v>1273</v>
      </c>
      <c r="AI96" s="62">
        <v>1</v>
      </c>
      <c r="AJ96" s="77" t="s">
        <v>1274</v>
      </c>
      <c r="AK96" s="20">
        <f t="shared" si="12"/>
        <v>1</v>
      </c>
      <c r="AL96" s="20">
        <f t="shared" si="16"/>
        <v>0</v>
      </c>
      <c r="AM96" s="20">
        <f t="shared" si="17"/>
        <v>1</v>
      </c>
      <c r="AN96" s="20">
        <f t="shared" si="13"/>
        <v>0</v>
      </c>
      <c r="AO96" s="20">
        <f t="shared" si="14"/>
        <v>1</v>
      </c>
      <c r="AP96" s="19">
        <f t="shared" si="15"/>
        <v>0</v>
      </c>
    </row>
    <row r="97" spans="1:42" s="18" customFormat="1" ht="204.75" customHeight="1" x14ac:dyDescent="0.25">
      <c r="A97" s="63">
        <v>96</v>
      </c>
      <c r="B97" s="54">
        <v>1637</v>
      </c>
      <c r="C97" s="53"/>
      <c r="D97" s="53"/>
      <c r="E97" s="55"/>
      <c r="F97" s="56"/>
      <c r="G97" s="55" t="s">
        <v>45</v>
      </c>
      <c r="H97" s="55"/>
      <c r="I97" s="55" t="s">
        <v>56</v>
      </c>
      <c r="J97" s="59" t="s">
        <v>419</v>
      </c>
      <c r="K97" s="58"/>
      <c r="L97" s="58"/>
      <c r="M97" s="55" t="s">
        <v>33</v>
      </c>
      <c r="N97" s="55"/>
      <c r="O97" s="55"/>
      <c r="P97" s="56">
        <v>45035</v>
      </c>
      <c r="Q97" s="55"/>
      <c r="R97" s="71"/>
      <c r="S97" s="71"/>
      <c r="T97" s="55"/>
      <c r="U97" s="53">
        <v>3</v>
      </c>
      <c r="V97" s="72" t="s">
        <v>468</v>
      </c>
      <c r="W97" s="57" t="s">
        <v>470</v>
      </c>
      <c r="X97" s="55" t="s">
        <v>472</v>
      </c>
      <c r="Y97" s="55" t="s">
        <v>472</v>
      </c>
      <c r="Z97" s="55">
        <v>1</v>
      </c>
      <c r="AA97" s="73">
        <v>45170</v>
      </c>
      <c r="AB97" s="73">
        <v>45412</v>
      </c>
      <c r="AC97" s="55" t="s">
        <v>111</v>
      </c>
      <c r="AD97" s="75" t="s">
        <v>43</v>
      </c>
      <c r="AE97" s="60" t="s">
        <v>114</v>
      </c>
      <c r="AF97" s="61" t="str">
        <f t="shared" ref="AF97:AF159" si="18">IF(AI97="N.A.","A",(IF(AI97&lt;100%,"A",(IF(AI97=100%,"C")))))</f>
        <v>C</v>
      </c>
      <c r="AG97" s="62">
        <f t="shared" ref="AG97:AG159" si="19">AI97</f>
        <v>1</v>
      </c>
      <c r="AH97" s="78" t="s">
        <v>1275</v>
      </c>
      <c r="AI97" s="62">
        <v>1</v>
      </c>
      <c r="AJ97" s="77" t="s">
        <v>1276</v>
      </c>
      <c r="AK97" s="20">
        <f t="shared" si="12"/>
        <v>0</v>
      </c>
      <c r="AL97" s="20">
        <f t="shared" si="16"/>
        <v>0</v>
      </c>
      <c r="AM97" s="20">
        <f t="shared" si="17"/>
        <v>1</v>
      </c>
      <c r="AN97" s="20">
        <f t="shared" si="13"/>
        <v>0</v>
      </c>
      <c r="AO97" s="20">
        <f t="shared" si="14"/>
        <v>1</v>
      </c>
      <c r="AP97" s="19">
        <f t="shared" si="15"/>
        <v>0</v>
      </c>
    </row>
    <row r="98" spans="1:42" s="18" customFormat="1" ht="204.75" customHeight="1" x14ac:dyDescent="0.25">
      <c r="A98" s="63">
        <v>97</v>
      </c>
      <c r="B98" s="54">
        <v>1638</v>
      </c>
      <c r="C98" s="53"/>
      <c r="D98" s="53"/>
      <c r="E98" s="55"/>
      <c r="F98" s="56"/>
      <c r="G98" s="55" t="s">
        <v>108</v>
      </c>
      <c r="H98" s="55"/>
      <c r="I98" s="55" t="s">
        <v>208</v>
      </c>
      <c r="J98" s="59" t="s">
        <v>420</v>
      </c>
      <c r="K98" s="58"/>
      <c r="L98" s="58"/>
      <c r="M98" s="55"/>
      <c r="N98" s="55"/>
      <c r="O98" s="55"/>
      <c r="P98" s="56">
        <v>45054</v>
      </c>
      <c r="Q98" s="55"/>
      <c r="R98" s="71"/>
      <c r="S98" s="71"/>
      <c r="T98" s="55"/>
      <c r="U98" s="53">
        <v>1</v>
      </c>
      <c r="V98" s="72" t="s">
        <v>473</v>
      </c>
      <c r="W98" s="57" t="s">
        <v>474</v>
      </c>
      <c r="X98" s="55" t="s">
        <v>160</v>
      </c>
      <c r="Y98" s="55" t="s">
        <v>160</v>
      </c>
      <c r="Z98" s="55">
        <v>1</v>
      </c>
      <c r="AA98" s="73">
        <v>45078</v>
      </c>
      <c r="AB98" s="73">
        <v>45169</v>
      </c>
      <c r="AC98" s="55" t="s">
        <v>476</v>
      </c>
      <c r="AD98" s="75" t="s">
        <v>478</v>
      </c>
      <c r="AE98" s="60" t="s">
        <v>104</v>
      </c>
      <c r="AF98" s="61" t="str">
        <f t="shared" si="18"/>
        <v>C</v>
      </c>
      <c r="AG98" s="62">
        <f t="shared" si="19"/>
        <v>1</v>
      </c>
      <c r="AH98" s="78" t="s">
        <v>1176</v>
      </c>
      <c r="AI98" s="62">
        <v>1</v>
      </c>
      <c r="AJ98" s="77" t="s">
        <v>1177</v>
      </c>
      <c r="AK98" s="20">
        <f t="shared" si="12"/>
        <v>1</v>
      </c>
      <c r="AL98" s="20">
        <f t="shared" si="16"/>
        <v>0</v>
      </c>
      <c r="AM98" s="20">
        <f t="shared" si="17"/>
        <v>1</v>
      </c>
      <c r="AN98" s="20">
        <f t="shared" si="13"/>
        <v>0</v>
      </c>
      <c r="AO98" s="20">
        <f t="shared" si="14"/>
        <v>1</v>
      </c>
      <c r="AP98" s="19">
        <f t="shared" si="15"/>
        <v>0</v>
      </c>
    </row>
    <row r="99" spans="1:42" s="18" customFormat="1" ht="204.75" customHeight="1" x14ac:dyDescent="0.25">
      <c r="A99" s="63">
        <v>98</v>
      </c>
      <c r="B99" s="54">
        <v>1638</v>
      </c>
      <c r="C99" s="53"/>
      <c r="D99" s="53"/>
      <c r="E99" s="55"/>
      <c r="F99" s="56"/>
      <c r="G99" s="55" t="s">
        <v>108</v>
      </c>
      <c r="H99" s="55"/>
      <c r="I99" s="55" t="s">
        <v>208</v>
      </c>
      <c r="J99" s="59" t="s">
        <v>420</v>
      </c>
      <c r="K99" s="58"/>
      <c r="L99" s="58"/>
      <c r="M99" s="55"/>
      <c r="N99" s="55"/>
      <c r="O99" s="55"/>
      <c r="P99" s="56">
        <v>45054</v>
      </c>
      <c r="Q99" s="55"/>
      <c r="R99" s="71"/>
      <c r="S99" s="71"/>
      <c r="T99" s="55"/>
      <c r="U99" s="53">
        <v>2</v>
      </c>
      <c r="V99" s="72" t="s">
        <v>473</v>
      </c>
      <c r="W99" s="57" t="s">
        <v>475</v>
      </c>
      <c r="X99" s="55" t="s">
        <v>477</v>
      </c>
      <c r="Y99" s="55" t="s">
        <v>477</v>
      </c>
      <c r="Z99" s="55">
        <v>3</v>
      </c>
      <c r="AA99" s="73">
        <v>45170</v>
      </c>
      <c r="AB99" s="73">
        <v>45443</v>
      </c>
      <c r="AC99" s="55" t="s">
        <v>476</v>
      </c>
      <c r="AD99" s="75" t="s">
        <v>478</v>
      </c>
      <c r="AE99" s="60" t="s">
        <v>104</v>
      </c>
      <c r="AF99" s="61" t="str">
        <f t="shared" si="18"/>
        <v>A</v>
      </c>
      <c r="AG99" s="62">
        <f t="shared" si="19"/>
        <v>0.33</v>
      </c>
      <c r="AH99" s="78" t="s">
        <v>1178</v>
      </c>
      <c r="AI99" s="62">
        <v>0.33</v>
      </c>
      <c r="AJ99" s="77" t="s">
        <v>1179</v>
      </c>
      <c r="AK99" s="20">
        <f t="shared" si="12"/>
        <v>0</v>
      </c>
      <c r="AL99" s="20">
        <f t="shared" si="16"/>
        <v>1</v>
      </c>
      <c r="AM99" s="20">
        <f t="shared" si="17"/>
        <v>0</v>
      </c>
      <c r="AN99" s="20">
        <f t="shared" si="13"/>
        <v>0</v>
      </c>
      <c r="AO99" s="20">
        <f t="shared" si="14"/>
        <v>0</v>
      </c>
      <c r="AP99" s="19">
        <f t="shared" si="15"/>
        <v>0</v>
      </c>
    </row>
    <row r="100" spans="1:42" s="18" customFormat="1" ht="204.75" customHeight="1" x14ac:dyDescent="0.25">
      <c r="A100" s="63">
        <v>99</v>
      </c>
      <c r="B100" s="54">
        <v>1639</v>
      </c>
      <c r="C100" s="53"/>
      <c r="D100" s="53"/>
      <c r="E100" s="55" t="s">
        <v>440</v>
      </c>
      <c r="F100" s="56"/>
      <c r="G100" s="55" t="s">
        <v>108</v>
      </c>
      <c r="H100" s="55"/>
      <c r="I100" s="55" t="s">
        <v>47</v>
      </c>
      <c r="J100" s="59" t="s">
        <v>421</v>
      </c>
      <c r="K100" s="58"/>
      <c r="L100" s="58"/>
      <c r="M100" s="55"/>
      <c r="N100" s="55"/>
      <c r="O100" s="55"/>
      <c r="P100" s="56">
        <v>45054</v>
      </c>
      <c r="Q100" s="55"/>
      <c r="R100" s="71"/>
      <c r="S100" s="71"/>
      <c r="T100" s="55"/>
      <c r="U100" s="53">
        <v>1</v>
      </c>
      <c r="V100" s="72" t="s">
        <v>714</v>
      </c>
      <c r="W100" s="57" t="s">
        <v>715</v>
      </c>
      <c r="X100" s="55" t="s">
        <v>716</v>
      </c>
      <c r="Y100" s="55" t="s">
        <v>716</v>
      </c>
      <c r="Z100" s="55">
        <v>1</v>
      </c>
      <c r="AA100" s="73">
        <v>45166</v>
      </c>
      <c r="AB100" s="73">
        <v>45380</v>
      </c>
      <c r="AC100" s="55" t="s">
        <v>717</v>
      </c>
      <c r="AD100" s="75" t="s">
        <v>75</v>
      </c>
      <c r="AE100" s="60" t="s">
        <v>105</v>
      </c>
      <c r="AF100" s="61" t="str">
        <f t="shared" si="18"/>
        <v>A</v>
      </c>
      <c r="AG100" s="62">
        <f t="shared" si="19"/>
        <v>0</v>
      </c>
      <c r="AH100" s="78" t="s">
        <v>529</v>
      </c>
      <c r="AI100" s="62">
        <v>0</v>
      </c>
      <c r="AJ100" s="77" t="s">
        <v>1204</v>
      </c>
      <c r="AK100" s="20">
        <f t="shared" si="12"/>
        <v>0</v>
      </c>
      <c r="AL100" s="20">
        <f t="shared" si="16"/>
        <v>1</v>
      </c>
      <c r="AM100" s="20">
        <f t="shared" si="17"/>
        <v>0</v>
      </c>
      <c r="AN100" s="20">
        <f t="shared" si="13"/>
        <v>0</v>
      </c>
      <c r="AO100" s="20">
        <f t="shared" si="14"/>
        <v>0</v>
      </c>
      <c r="AP100" s="19">
        <f t="shared" si="15"/>
        <v>0</v>
      </c>
    </row>
    <row r="101" spans="1:42" s="18" customFormat="1" ht="204.75" customHeight="1" x14ac:dyDescent="0.25">
      <c r="A101" s="63">
        <v>100</v>
      </c>
      <c r="B101" s="54">
        <v>1640</v>
      </c>
      <c r="C101" s="53"/>
      <c r="D101" s="53"/>
      <c r="E101" s="55" t="s">
        <v>440</v>
      </c>
      <c r="F101" s="56"/>
      <c r="G101" s="55" t="s">
        <v>108</v>
      </c>
      <c r="H101" s="55"/>
      <c r="I101" s="55" t="s">
        <v>47</v>
      </c>
      <c r="J101" s="59" t="s">
        <v>422</v>
      </c>
      <c r="K101" s="58"/>
      <c r="L101" s="58"/>
      <c r="M101" s="55"/>
      <c r="N101" s="55"/>
      <c r="O101" s="55"/>
      <c r="P101" s="56">
        <v>45054</v>
      </c>
      <c r="Q101" s="55"/>
      <c r="R101" s="71"/>
      <c r="S101" s="71"/>
      <c r="T101" s="55"/>
      <c r="U101" s="53">
        <v>1</v>
      </c>
      <c r="V101" s="72" t="s">
        <v>714</v>
      </c>
      <c r="W101" s="57" t="s">
        <v>718</v>
      </c>
      <c r="X101" s="55" t="s">
        <v>716</v>
      </c>
      <c r="Y101" s="55" t="s">
        <v>716</v>
      </c>
      <c r="Z101" s="55">
        <v>1</v>
      </c>
      <c r="AA101" s="73">
        <v>45166</v>
      </c>
      <c r="AB101" s="73">
        <v>45380</v>
      </c>
      <c r="AC101" s="55" t="s">
        <v>717</v>
      </c>
      <c r="AD101" s="75" t="s">
        <v>75</v>
      </c>
      <c r="AE101" s="60" t="s">
        <v>105</v>
      </c>
      <c r="AF101" s="61" t="str">
        <f t="shared" si="18"/>
        <v>A</v>
      </c>
      <c r="AG101" s="62">
        <f t="shared" si="19"/>
        <v>0</v>
      </c>
      <c r="AH101" s="78" t="s">
        <v>529</v>
      </c>
      <c r="AI101" s="62">
        <v>0</v>
      </c>
      <c r="AJ101" s="77" t="s">
        <v>1204</v>
      </c>
      <c r="AK101" s="20">
        <f t="shared" si="12"/>
        <v>0</v>
      </c>
      <c r="AL101" s="20">
        <f t="shared" si="16"/>
        <v>1</v>
      </c>
      <c r="AM101" s="20">
        <f t="shared" si="17"/>
        <v>0</v>
      </c>
      <c r="AN101" s="20">
        <f t="shared" si="13"/>
        <v>0</v>
      </c>
      <c r="AO101" s="20">
        <f t="shared" si="14"/>
        <v>0</v>
      </c>
      <c r="AP101" s="19">
        <f t="shared" si="15"/>
        <v>0</v>
      </c>
    </row>
    <row r="102" spans="1:42" s="18" customFormat="1" ht="204.75" customHeight="1" x14ac:dyDescent="0.25">
      <c r="A102" s="63">
        <v>101</v>
      </c>
      <c r="B102" s="54">
        <v>1645</v>
      </c>
      <c r="C102" s="53"/>
      <c r="D102" s="53"/>
      <c r="E102" s="55" t="s">
        <v>440</v>
      </c>
      <c r="F102" s="56"/>
      <c r="G102" s="55" t="s">
        <v>108</v>
      </c>
      <c r="H102" s="55"/>
      <c r="I102" s="55" t="s">
        <v>47</v>
      </c>
      <c r="J102" s="59" t="s">
        <v>423</v>
      </c>
      <c r="K102" s="58"/>
      <c r="L102" s="58"/>
      <c r="M102" s="55"/>
      <c r="N102" s="55"/>
      <c r="O102" s="55"/>
      <c r="P102" s="56">
        <v>45054</v>
      </c>
      <c r="Q102" s="55"/>
      <c r="R102" s="71"/>
      <c r="S102" s="71"/>
      <c r="T102" s="55"/>
      <c r="U102" s="53">
        <v>1</v>
      </c>
      <c r="V102" s="72" t="s">
        <v>987</v>
      </c>
      <c r="W102" s="57" t="s">
        <v>990</v>
      </c>
      <c r="X102" s="55" t="s">
        <v>993</v>
      </c>
      <c r="Y102" s="55" t="s">
        <v>993</v>
      </c>
      <c r="Z102" s="55">
        <v>1</v>
      </c>
      <c r="AA102" s="73">
        <v>45208</v>
      </c>
      <c r="AB102" s="73">
        <v>45380</v>
      </c>
      <c r="AC102" s="55" t="s">
        <v>454</v>
      </c>
      <c r="AD102" s="75" t="s">
        <v>63</v>
      </c>
      <c r="AE102" s="60" t="s">
        <v>105</v>
      </c>
      <c r="AF102" s="61" t="str">
        <f t="shared" si="18"/>
        <v>A</v>
      </c>
      <c r="AG102" s="62">
        <f t="shared" si="19"/>
        <v>0</v>
      </c>
      <c r="AH102" s="78" t="s">
        <v>529</v>
      </c>
      <c r="AI102" s="62">
        <v>0</v>
      </c>
      <c r="AJ102" s="77" t="s">
        <v>1243</v>
      </c>
      <c r="AK102" s="20">
        <f t="shared" si="12"/>
        <v>0</v>
      </c>
      <c r="AL102" s="20">
        <f t="shared" si="16"/>
        <v>1</v>
      </c>
      <c r="AM102" s="20">
        <f t="shared" si="17"/>
        <v>0</v>
      </c>
      <c r="AN102" s="20">
        <f t="shared" si="13"/>
        <v>0</v>
      </c>
      <c r="AO102" s="20">
        <f t="shared" si="14"/>
        <v>0</v>
      </c>
      <c r="AP102" s="19">
        <f t="shared" si="15"/>
        <v>0</v>
      </c>
    </row>
    <row r="103" spans="1:42" s="18" customFormat="1" ht="204.75" customHeight="1" x14ac:dyDescent="0.25">
      <c r="A103" s="63">
        <v>102</v>
      </c>
      <c r="B103" s="54">
        <v>1645</v>
      </c>
      <c r="C103" s="53"/>
      <c r="D103" s="53"/>
      <c r="E103" s="55" t="s">
        <v>440</v>
      </c>
      <c r="F103" s="56"/>
      <c r="G103" s="55" t="s">
        <v>108</v>
      </c>
      <c r="H103" s="55"/>
      <c r="I103" s="55" t="s">
        <v>47</v>
      </c>
      <c r="J103" s="59" t="s">
        <v>423</v>
      </c>
      <c r="K103" s="58"/>
      <c r="L103" s="58"/>
      <c r="M103" s="55"/>
      <c r="N103" s="55"/>
      <c r="O103" s="55"/>
      <c r="P103" s="56">
        <v>45054</v>
      </c>
      <c r="Q103" s="55"/>
      <c r="R103" s="71"/>
      <c r="S103" s="71"/>
      <c r="T103" s="55"/>
      <c r="U103" s="53">
        <v>2</v>
      </c>
      <c r="V103" s="72" t="s">
        <v>988</v>
      </c>
      <c r="W103" s="57" t="s">
        <v>991</v>
      </c>
      <c r="X103" s="55" t="s">
        <v>994</v>
      </c>
      <c r="Y103" s="55" t="s">
        <v>994</v>
      </c>
      <c r="Z103" s="55">
        <v>1</v>
      </c>
      <c r="AA103" s="73">
        <v>45208</v>
      </c>
      <c r="AB103" s="73">
        <v>45289</v>
      </c>
      <c r="AC103" s="55" t="s">
        <v>454</v>
      </c>
      <c r="AD103" s="75" t="s">
        <v>63</v>
      </c>
      <c r="AE103" s="60" t="s">
        <v>105</v>
      </c>
      <c r="AF103" s="61" t="str">
        <f t="shared" si="18"/>
        <v>A</v>
      </c>
      <c r="AG103" s="62">
        <f t="shared" si="19"/>
        <v>0</v>
      </c>
      <c r="AH103" s="78" t="s">
        <v>529</v>
      </c>
      <c r="AI103" s="62">
        <v>0</v>
      </c>
      <c r="AJ103" s="77" t="s">
        <v>1243</v>
      </c>
      <c r="AK103" s="20">
        <f t="shared" si="12"/>
        <v>0</v>
      </c>
      <c r="AL103" s="20">
        <f t="shared" si="16"/>
        <v>1</v>
      </c>
      <c r="AM103" s="20">
        <f t="shared" si="17"/>
        <v>0</v>
      </c>
      <c r="AN103" s="20">
        <f t="shared" si="13"/>
        <v>0</v>
      </c>
      <c r="AO103" s="20">
        <f t="shared" si="14"/>
        <v>0</v>
      </c>
      <c r="AP103" s="19">
        <f t="shared" si="15"/>
        <v>0</v>
      </c>
    </row>
    <row r="104" spans="1:42" s="18" customFormat="1" ht="204.75" customHeight="1" x14ac:dyDescent="0.25">
      <c r="A104" s="63">
        <v>103</v>
      </c>
      <c r="B104" s="54">
        <v>1645</v>
      </c>
      <c r="C104" s="53"/>
      <c r="D104" s="53"/>
      <c r="E104" s="55" t="s">
        <v>440</v>
      </c>
      <c r="F104" s="56"/>
      <c r="G104" s="55" t="s">
        <v>108</v>
      </c>
      <c r="H104" s="55"/>
      <c r="I104" s="55" t="s">
        <v>47</v>
      </c>
      <c r="J104" s="59" t="s">
        <v>423</v>
      </c>
      <c r="K104" s="58"/>
      <c r="L104" s="58"/>
      <c r="M104" s="55"/>
      <c r="N104" s="55"/>
      <c r="O104" s="55"/>
      <c r="P104" s="56">
        <v>45054</v>
      </c>
      <c r="Q104" s="55"/>
      <c r="R104" s="71"/>
      <c r="S104" s="71"/>
      <c r="T104" s="55"/>
      <c r="U104" s="53">
        <v>3</v>
      </c>
      <c r="V104" s="72" t="s">
        <v>989</v>
      </c>
      <c r="W104" s="57" t="s">
        <v>992</v>
      </c>
      <c r="X104" s="55" t="s">
        <v>995</v>
      </c>
      <c r="Y104" s="55" t="s">
        <v>995</v>
      </c>
      <c r="Z104" s="55">
        <v>1</v>
      </c>
      <c r="AA104" s="73">
        <v>45208</v>
      </c>
      <c r="AB104" s="73">
        <v>45289</v>
      </c>
      <c r="AC104" s="55" t="s">
        <v>454</v>
      </c>
      <c r="AD104" s="75" t="s">
        <v>63</v>
      </c>
      <c r="AE104" s="60" t="s">
        <v>105</v>
      </c>
      <c r="AF104" s="61" t="str">
        <f t="shared" si="18"/>
        <v>A</v>
      </c>
      <c r="AG104" s="62">
        <f t="shared" si="19"/>
        <v>0</v>
      </c>
      <c r="AH104" s="78" t="s">
        <v>529</v>
      </c>
      <c r="AI104" s="62">
        <v>0</v>
      </c>
      <c r="AJ104" s="77" t="s">
        <v>1243</v>
      </c>
      <c r="AK104" s="20">
        <f t="shared" si="12"/>
        <v>0</v>
      </c>
      <c r="AL104" s="20">
        <f t="shared" si="16"/>
        <v>1</v>
      </c>
      <c r="AM104" s="20">
        <f t="shared" si="17"/>
        <v>0</v>
      </c>
      <c r="AN104" s="20">
        <f t="shared" si="13"/>
        <v>0</v>
      </c>
      <c r="AO104" s="20">
        <f t="shared" si="14"/>
        <v>0</v>
      </c>
      <c r="AP104" s="19">
        <f t="shared" si="15"/>
        <v>0</v>
      </c>
    </row>
    <row r="105" spans="1:42" s="18" customFormat="1" ht="204.75" customHeight="1" x14ac:dyDescent="0.25">
      <c r="A105" s="63">
        <v>104</v>
      </c>
      <c r="B105" s="54">
        <v>1646</v>
      </c>
      <c r="C105" s="53"/>
      <c r="D105" s="53"/>
      <c r="E105" s="55" t="s">
        <v>440</v>
      </c>
      <c r="F105" s="56"/>
      <c r="G105" s="55" t="s">
        <v>108</v>
      </c>
      <c r="H105" s="55"/>
      <c r="I105" s="55" t="s">
        <v>47</v>
      </c>
      <c r="J105" s="59" t="s">
        <v>424</v>
      </c>
      <c r="K105" s="58"/>
      <c r="L105" s="58"/>
      <c r="M105" s="55"/>
      <c r="N105" s="55"/>
      <c r="O105" s="55"/>
      <c r="P105" s="56">
        <v>45054</v>
      </c>
      <c r="Q105" s="55"/>
      <c r="R105" s="71"/>
      <c r="S105" s="71"/>
      <c r="T105" s="55"/>
      <c r="U105" s="53">
        <v>1</v>
      </c>
      <c r="V105" s="72" t="s">
        <v>714</v>
      </c>
      <c r="W105" s="57" t="s">
        <v>719</v>
      </c>
      <c r="X105" s="55" t="s">
        <v>720</v>
      </c>
      <c r="Y105" s="55" t="s">
        <v>720</v>
      </c>
      <c r="Z105" s="55">
        <v>1</v>
      </c>
      <c r="AA105" s="73">
        <v>45166</v>
      </c>
      <c r="AB105" s="73">
        <v>45380</v>
      </c>
      <c r="AC105" s="55" t="s">
        <v>717</v>
      </c>
      <c r="AD105" s="75" t="s">
        <v>75</v>
      </c>
      <c r="AE105" s="60" t="s">
        <v>105</v>
      </c>
      <c r="AF105" s="61" t="str">
        <f t="shared" si="18"/>
        <v>A</v>
      </c>
      <c r="AG105" s="62">
        <f t="shared" si="19"/>
        <v>0</v>
      </c>
      <c r="AH105" s="78" t="s">
        <v>529</v>
      </c>
      <c r="AI105" s="62">
        <v>0</v>
      </c>
      <c r="AJ105" s="77" t="s">
        <v>1346</v>
      </c>
      <c r="AK105" s="20">
        <f t="shared" si="12"/>
        <v>0</v>
      </c>
      <c r="AL105" s="20">
        <f t="shared" si="16"/>
        <v>1</v>
      </c>
      <c r="AM105" s="20">
        <f t="shared" si="17"/>
        <v>0</v>
      </c>
      <c r="AN105" s="20">
        <f t="shared" si="13"/>
        <v>0</v>
      </c>
      <c r="AO105" s="20">
        <f t="shared" si="14"/>
        <v>0</v>
      </c>
      <c r="AP105" s="19">
        <f t="shared" si="15"/>
        <v>0</v>
      </c>
    </row>
    <row r="106" spans="1:42" s="18" customFormat="1" ht="204.75" customHeight="1" x14ac:dyDescent="0.25">
      <c r="A106" s="63">
        <v>105</v>
      </c>
      <c r="B106" s="54">
        <v>1647</v>
      </c>
      <c r="C106" s="53"/>
      <c r="D106" s="53"/>
      <c r="E106" s="55" t="s">
        <v>440</v>
      </c>
      <c r="F106" s="56"/>
      <c r="G106" s="55" t="s">
        <v>108</v>
      </c>
      <c r="H106" s="55"/>
      <c r="I106" s="55" t="s">
        <v>47</v>
      </c>
      <c r="J106" s="59" t="s">
        <v>425</v>
      </c>
      <c r="K106" s="58"/>
      <c r="L106" s="58"/>
      <c r="M106" s="55"/>
      <c r="N106" s="55"/>
      <c r="O106" s="55"/>
      <c r="P106" s="56">
        <v>45054</v>
      </c>
      <c r="Q106" s="55"/>
      <c r="R106" s="71"/>
      <c r="S106" s="71"/>
      <c r="T106" s="55"/>
      <c r="U106" s="53">
        <v>1</v>
      </c>
      <c r="V106" s="72" t="s">
        <v>714</v>
      </c>
      <c r="W106" s="57" t="s">
        <v>721</v>
      </c>
      <c r="X106" s="55" t="s">
        <v>722</v>
      </c>
      <c r="Y106" s="55" t="s">
        <v>722</v>
      </c>
      <c r="Z106" s="55">
        <v>1</v>
      </c>
      <c r="AA106" s="73">
        <v>45166</v>
      </c>
      <c r="AB106" s="73">
        <v>45287</v>
      </c>
      <c r="AC106" s="55" t="s">
        <v>717</v>
      </c>
      <c r="AD106" s="75" t="s">
        <v>75</v>
      </c>
      <c r="AE106" s="60" t="s">
        <v>105</v>
      </c>
      <c r="AF106" s="61" t="str">
        <f t="shared" si="18"/>
        <v>A</v>
      </c>
      <c r="AG106" s="62">
        <f t="shared" si="19"/>
        <v>0</v>
      </c>
      <c r="AH106" s="78" t="s">
        <v>529</v>
      </c>
      <c r="AI106" s="62">
        <v>0</v>
      </c>
      <c r="AJ106" s="77" t="s">
        <v>1204</v>
      </c>
      <c r="AK106" s="20">
        <f t="shared" si="12"/>
        <v>0</v>
      </c>
      <c r="AL106" s="20">
        <f t="shared" si="16"/>
        <v>1</v>
      </c>
      <c r="AM106" s="20">
        <f t="shared" si="17"/>
        <v>0</v>
      </c>
      <c r="AN106" s="20">
        <f t="shared" si="13"/>
        <v>0</v>
      </c>
      <c r="AO106" s="20">
        <f t="shared" si="14"/>
        <v>0</v>
      </c>
      <c r="AP106" s="19">
        <f t="shared" si="15"/>
        <v>0</v>
      </c>
    </row>
    <row r="107" spans="1:42" s="18" customFormat="1" ht="204.75" customHeight="1" x14ac:dyDescent="0.25">
      <c r="A107" s="63">
        <v>106</v>
      </c>
      <c r="B107" s="54">
        <v>1650</v>
      </c>
      <c r="C107" s="53"/>
      <c r="D107" s="53"/>
      <c r="E107" s="55" t="s">
        <v>440</v>
      </c>
      <c r="F107" s="56"/>
      <c r="G107" s="55" t="s">
        <v>107</v>
      </c>
      <c r="H107" s="55"/>
      <c r="I107" s="55" t="s">
        <v>47</v>
      </c>
      <c r="J107" s="59" t="s">
        <v>426</v>
      </c>
      <c r="K107" s="58"/>
      <c r="L107" s="58"/>
      <c r="M107" s="55"/>
      <c r="N107" s="55"/>
      <c r="O107" s="55"/>
      <c r="P107" s="56">
        <v>45054</v>
      </c>
      <c r="Q107" s="55"/>
      <c r="R107" s="71"/>
      <c r="S107" s="71"/>
      <c r="T107" s="55"/>
      <c r="U107" s="53">
        <v>1</v>
      </c>
      <c r="V107" s="72" t="s">
        <v>714</v>
      </c>
      <c r="W107" s="57" t="s">
        <v>723</v>
      </c>
      <c r="X107" s="55" t="s">
        <v>724</v>
      </c>
      <c r="Y107" s="55" t="s">
        <v>724</v>
      </c>
      <c r="Z107" s="55">
        <v>1</v>
      </c>
      <c r="AA107" s="73">
        <v>45166</v>
      </c>
      <c r="AB107" s="73">
        <v>45380</v>
      </c>
      <c r="AC107" s="55" t="s">
        <v>717</v>
      </c>
      <c r="AD107" s="75" t="s">
        <v>75</v>
      </c>
      <c r="AE107" s="60" t="s">
        <v>105</v>
      </c>
      <c r="AF107" s="61" t="str">
        <f t="shared" si="18"/>
        <v>A</v>
      </c>
      <c r="AG107" s="62">
        <f t="shared" si="19"/>
        <v>0</v>
      </c>
      <c r="AH107" s="78" t="s">
        <v>529</v>
      </c>
      <c r="AI107" s="62">
        <v>0</v>
      </c>
      <c r="AJ107" s="77" t="s">
        <v>1204</v>
      </c>
      <c r="AK107" s="20">
        <f t="shared" si="12"/>
        <v>0</v>
      </c>
      <c r="AL107" s="20">
        <f t="shared" si="16"/>
        <v>1</v>
      </c>
      <c r="AM107" s="20">
        <f t="shared" si="17"/>
        <v>0</v>
      </c>
      <c r="AN107" s="20">
        <f t="shared" si="13"/>
        <v>0</v>
      </c>
      <c r="AO107" s="20">
        <f t="shared" si="14"/>
        <v>0</v>
      </c>
      <c r="AP107" s="19">
        <f t="shared" si="15"/>
        <v>0</v>
      </c>
    </row>
    <row r="108" spans="1:42" s="18" customFormat="1" ht="204.75" customHeight="1" x14ac:dyDescent="0.25">
      <c r="A108" s="63">
        <v>107</v>
      </c>
      <c r="B108" s="54">
        <v>1651</v>
      </c>
      <c r="C108" s="53"/>
      <c r="D108" s="53"/>
      <c r="E108" s="55" t="s">
        <v>440</v>
      </c>
      <c r="F108" s="56"/>
      <c r="G108" s="55" t="s">
        <v>108</v>
      </c>
      <c r="H108" s="55"/>
      <c r="I108" s="55" t="s">
        <v>47</v>
      </c>
      <c r="J108" s="59" t="s">
        <v>427</v>
      </c>
      <c r="K108" s="58"/>
      <c r="L108" s="58"/>
      <c r="M108" s="55"/>
      <c r="N108" s="55"/>
      <c r="O108" s="55"/>
      <c r="P108" s="56">
        <v>45054</v>
      </c>
      <c r="Q108" s="55"/>
      <c r="R108" s="71"/>
      <c r="S108" s="71"/>
      <c r="T108" s="55"/>
      <c r="U108" s="53">
        <v>1</v>
      </c>
      <c r="V108" s="72" t="s">
        <v>714</v>
      </c>
      <c r="W108" s="57" t="s">
        <v>725</v>
      </c>
      <c r="X108" s="55" t="s">
        <v>726</v>
      </c>
      <c r="Y108" s="55" t="s">
        <v>726</v>
      </c>
      <c r="Z108" s="55">
        <v>1</v>
      </c>
      <c r="AA108" s="73">
        <v>45166</v>
      </c>
      <c r="AB108" s="73">
        <v>45380</v>
      </c>
      <c r="AC108" s="55" t="s">
        <v>717</v>
      </c>
      <c r="AD108" s="75" t="s">
        <v>75</v>
      </c>
      <c r="AE108" s="60" t="s">
        <v>105</v>
      </c>
      <c r="AF108" s="61" t="str">
        <f t="shared" si="18"/>
        <v>A</v>
      </c>
      <c r="AG108" s="62">
        <f t="shared" si="19"/>
        <v>0</v>
      </c>
      <c r="AH108" s="78" t="s">
        <v>529</v>
      </c>
      <c r="AI108" s="62">
        <v>0</v>
      </c>
      <c r="AJ108" s="77" t="s">
        <v>1204</v>
      </c>
      <c r="AK108" s="20">
        <f t="shared" si="12"/>
        <v>0</v>
      </c>
      <c r="AL108" s="20">
        <f t="shared" si="16"/>
        <v>1</v>
      </c>
      <c r="AM108" s="20">
        <f t="shared" si="17"/>
        <v>0</v>
      </c>
      <c r="AN108" s="20">
        <f t="shared" si="13"/>
        <v>0</v>
      </c>
      <c r="AO108" s="20">
        <f t="shared" si="14"/>
        <v>0</v>
      </c>
      <c r="AP108" s="19">
        <f t="shared" si="15"/>
        <v>0</v>
      </c>
    </row>
    <row r="109" spans="1:42" s="18" customFormat="1" ht="204.75" customHeight="1" x14ac:dyDescent="0.25">
      <c r="A109" s="63">
        <v>108</v>
      </c>
      <c r="B109" s="54">
        <v>1653</v>
      </c>
      <c r="C109" s="53"/>
      <c r="D109" s="53"/>
      <c r="E109" s="55" t="s">
        <v>440</v>
      </c>
      <c r="F109" s="56"/>
      <c r="G109" s="55" t="s">
        <v>108</v>
      </c>
      <c r="H109" s="55"/>
      <c r="I109" s="55" t="s">
        <v>47</v>
      </c>
      <c r="J109" s="59" t="s">
        <v>428</v>
      </c>
      <c r="K109" s="58"/>
      <c r="L109" s="58"/>
      <c r="M109" s="55"/>
      <c r="N109" s="55"/>
      <c r="O109" s="55"/>
      <c r="P109" s="56">
        <v>45054</v>
      </c>
      <c r="Q109" s="55"/>
      <c r="R109" s="71"/>
      <c r="S109" s="71"/>
      <c r="T109" s="55"/>
      <c r="U109" s="53">
        <v>1</v>
      </c>
      <c r="V109" s="72" t="s">
        <v>714</v>
      </c>
      <c r="W109" s="57" t="s">
        <v>727</v>
      </c>
      <c r="X109" s="55" t="s">
        <v>728</v>
      </c>
      <c r="Y109" s="55" t="s">
        <v>728</v>
      </c>
      <c r="Z109" s="55">
        <v>1</v>
      </c>
      <c r="AA109" s="73">
        <v>45166</v>
      </c>
      <c r="AB109" s="73">
        <v>45380</v>
      </c>
      <c r="AC109" s="55" t="s">
        <v>717</v>
      </c>
      <c r="AD109" s="75" t="s">
        <v>75</v>
      </c>
      <c r="AE109" s="60" t="s">
        <v>105</v>
      </c>
      <c r="AF109" s="61" t="str">
        <f t="shared" si="18"/>
        <v>A</v>
      </c>
      <c r="AG109" s="62">
        <f t="shared" si="19"/>
        <v>0</v>
      </c>
      <c r="AH109" s="78" t="s">
        <v>529</v>
      </c>
      <c r="AI109" s="62">
        <v>0</v>
      </c>
      <c r="AJ109" s="77" t="s">
        <v>1204</v>
      </c>
      <c r="AK109" s="20">
        <f t="shared" si="12"/>
        <v>0</v>
      </c>
      <c r="AL109" s="20">
        <f t="shared" si="16"/>
        <v>1</v>
      </c>
      <c r="AM109" s="20">
        <f t="shared" si="17"/>
        <v>0</v>
      </c>
      <c r="AN109" s="20">
        <f t="shared" si="13"/>
        <v>0</v>
      </c>
      <c r="AO109" s="20">
        <f t="shared" si="14"/>
        <v>0</v>
      </c>
      <c r="AP109" s="19">
        <f t="shared" si="15"/>
        <v>0</v>
      </c>
    </row>
    <row r="110" spans="1:42" s="18" customFormat="1" ht="204.75" customHeight="1" x14ac:dyDescent="0.25">
      <c r="A110" s="63">
        <v>109</v>
      </c>
      <c r="B110" s="54">
        <v>1654</v>
      </c>
      <c r="C110" s="53"/>
      <c r="D110" s="53"/>
      <c r="E110" s="55" t="s">
        <v>440</v>
      </c>
      <c r="F110" s="56"/>
      <c r="G110" s="55" t="s">
        <v>107</v>
      </c>
      <c r="H110" s="55"/>
      <c r="I110" s="55" t="s">
        <v>47</v>
      </c>
      <c r="J110" s="59" t="s">
        <v>429</v>
      </c>
      <c r="K110" s="58"/>
      <c r="L110" s="58"/>
      <c r="M110" s="55"/>
      <c r="N110" s="55"/>
      <c r="O110" s="55"/>
      <c r="P110" s="56">
        <v>45054</v>
      </c>
      <c r="Q110" s="55"/>
      <c r="R110" s="71"/>
      <c r="S110" s="71"/>
      <c r="T110" s="55"/>
      <c r="U110" s="53">
        <v>1</v>
      </c>
      <c r="V110" s="72" t="s">
        <v>714</v>
      </c>
      <c r="W110" s="57" t="s">
        <v>729</v>
      </c>
      <c r="X110" s="55" t="s">
        <v>730</v>
      </c>
      <c r="Y110" s="55" t="s">
        <v>730</v>
      </c>
      <c r="Z110" s="55">
        <v>1</v>
      </c>
      <c r="AA110" s="73">
        <v>45166</v>
      </c>
      <c r="AB110" s="73">
        <v>45380</v>
      </c>
      <c r="AC110" s="55" t="s">
        <v>717</v>
      </c>
      <c r="AD110" s="75" t="s">
        <v>75</v>
      </c>
      <c r="AE110" s="60" t="s">
        <v>105</v>
      </c>
      <c r="AF110" s="61" t="str">
        <f t="shared" si="18"/>
        <v>A</v>
      </c>
      <c r="AG110" s="62">
        <f t="shared" si="19"/>
        <v>0</v>
      </c>
      <c r="AH110" s="78" t="s">
        <v>529</v>
      </c>
      <c r="AI110" s="62">
        <v>0</v>
      </c>
      <c r="AJ110" s="77" t="s">
        <v>1204</v>
      </c>
      <c r="AK110" s="20">
        <f t="shared" si="12"/>
        <v>0</v>
      </c>
      <c r="AL110" s="20">
        <f t="shared" si="16"/>
        <v>1</v>
      </c>
      <c r="AM110" s="20">
        <f t="shared" si="17"/>
        <v>0</v>
      </c>
      <c r="AN110" s="20">
        <f t="shared" si="13"/>
        <v>0</v>
      </c>
      <c r="AO110" s="20">
        <f t="shared" si="14"/>
        <v>0</v>
      </c>
      <c r="AP110" s="19">
        <f t="shared" si="15"/>
        <v>0</v>
      </c>
    </row>
    <row r="111" spans="1:42" s="18" customFormat="1" ht="204.75" customHeight="1" x14ac:dyDescent="0.25">
      <c r="A111" s="63">
        <v>110</v>
      </c>
      <c r="B111" s="54">
        <v>1656</v>
      </c>
      <c r="C111" s="53"/>
      <c r="D111" s="53"/>
      <c r="E111" s="55" t="s">
        <v>440</v>
      </c>
      <c r="F111" s="56"/>
      <c r="G111" s="55" t="s">
        <v>107</v>
      </c>
      <c r="H111" s="55"/>
      <c r="I111" s="55" t="s">
        <v>47</v>
      </c>
      <c r="J111" s="59" t="s">
        <v>430</v>
      </c>
      <c r="K111" s="58"/>
      <c r="L111" s="58"/>
      <c r="M111" s="55"/>
      <c r="N111" s="55"/>
      <c r="O111" s="55"/>
      <c r="P111" s="56">
        <v>45054</v>
      </c>
      <c r="Q111" s="55"/>
      <c r="R111" s="71"/>
      <c r="S111" s="71"/>
      <c r="T111" s="55"/>
      <c r="U111" s="53">
        <v>1</v>
      </c>
      <c r="V111" s="72" t="s">
        <v>714</v>
      </c>
      <c r="W111" s="57" t="s">
        <v>731</v>
      </c>
      <c r="X111" s="55" t="s">
        <v>733</v>
      </c>
      <c r="Y111" s="55" t="s">
        <v>733</v>
      </c>
      <c r="Z111" s="55">
        <v>1</v>
      </c>
      <c r="AA111" s="73">
        <v>45166</v>
      </c>
      <c r="AB111" s="73">
        <v>45380</v>
      </c>
      <c r="AC111" s="55" t="s">
        <v>717</v>
      </c>
      <c r="AD111" s="75" t="s">
        <v>75</v>
      </c>
      <c r="AE111" s="60" t="s">
        <v>105</v>
      </c>
      <c r="AF111" s="61" t="str">
        <f t="shared" si="18"/>
        <v>A</v>
      </c>
      <c r="AG111" s="62">
        <f t="shared" si="19"/>
        <v>0</v>
      </c>
      <c r="AH111" s="78" t="s">
        <v>529</v>
      </c>
      <c r="AI111" s="62">
        <v>0</v>
      </c>
      <c r="AJ111" s="77" t="s">
        <v>1204</v>
      </c>
      <c r="AK111" s="20">
        <f t="shared" si="12"/>
        <v>0</v>
      </c>
      <c r="AL111" s="20">
        <f t="shared" si="16"/>
        <v>1</v>
      </c>
      <c r="AM111" s="20">
        <f t="shared" si="17"/>
        <v>0</v>
      </c>
      <c r="AN111" s="20">
        <f t="shared" si="13"/>
        <v>0</v>
      </c>
      <c r="AO111" s="20">
        <f t="shared" si="14"/>
        <v>0</v>
      </c>
      <c r="AP111" s="19">
        <f t="shared" si="15"/>
        <v>0</v>
      </c>
    </row>
    <row r="112" spans="1:42" s="18" customFormat="1" ht="204.75" customHeight="1" x14ac:dyDescent="0.25">
      <c r="A112" s="63">
        <v>111</v>
      </c>
      <c r="B112" s="54">
        <v>1656</v>
      </c>
      <c r="C112" s="53"/>
      <c r="D112" s="53"/>
      <c r="E112" s="55" t="s">
        <v>440</v>
      </c>
      <c r="F112" s="56"/>
      <c r="G112" s="55" t="s">
        <v>107</v>
      </c>
      <c r="H112" s="55"/>
      <c r="I112" s="55" t="s">
        <v>47</v>
      </c>
      <c r="J112" s="59" t="s">
        <v>430</v>
      </c>
      <c r="K112" s="58"/>
      <c r="L112" s="58"/>
      <c r="M112" s="55"/>
      <c r="N112" s="55"/>
      <c r="O112" s="55"/>
      <c r="P112" s="56">
        <v>45054</v>
      </c>
      <c r="Q112" s="55"/>
      <c r="R112" s="71"/>
      <c r="S112" s="71"/>
      <c r="T112" s="55"/>
      <c r="U112" s="53">
        <v>2</v>
      </c>
      <c r="V112" s="72" t="s">
        <v>714</v>
      </c>
      <c r="W112" s="57" t="s">
        <v>732</v>
      </c>
      <c r="X112" s="55" t="s">
        <v>734</v>
      </c>
      <c r="Y112" s="55" t="s">
        <v>734</v>
      </c>
      <c r="Z112" s="55">
        <v>1</v>
      </c>
      <c r="AA112" s="73">
        <v>45166</v>
      </c>
      <c r="AB112" s="73">
        <v>45380</v>
      </c>
      <c r="AC112" s="55" t="s">
        <v>717</v>
      </c>
      <c r="AD112" s="75" t="s">
        <v>75</v>
      </c>
      <c r="AE112" s="60" t="s">
        <v>105</v>
      </c>
      <c r="AF112" s="61" t="str">
        <f t="shared" si="18"/>
        <v>A</v>
      </c>
      <c r="AG112" s="62">
        <f t="shared" si="19"/>
        <v>0</v>
      </c>
      <c r="AH112" s="78" t="s">
        <v>529</v>
      </c>
      <c r="AI112" s="62">
        <v>0</v>
      </c>
      <c r="AJ112" s="77" t="s">
        <v>1204</v>
      </c>
      <c r="AK112" s="20">
        <f t="shared" si="12"/>
        <v>0</v>
      </c>
      <c r="AL112" s="20">
        <f t="shared" si="16"/>
        <v>1</v>
      </c>
      <c r="AM112" s="20">
        <f t="shared" si="17"/>
        <v>0</v>
      </c>
      <c r="AN112" s="20">
        <f t="shared" si="13"/>
        <v>0</v>
      </c>
      <c r="AO112" s="20">
        <f t="shared" si="14"/>
        <v>0</v>
      </c>
      <c r="AP112" s="19">
        <f t="shared" si="15"/>
        <v>0</v>
      </c>
    </row>
    <row r="113" spans="1:42" s="18" customFormat="1" ht="204.75" customHeight="1" x14ac:dyDescent="0.25">
      <c r="A113" s="63">
        <v>112</v>
      </c>
      <c r="B113" s="54">
        <v>1660</v>
      </c>
      <c r="C113" s="53"/>
      <c r="D113" s="53"/>
      <c r="E113" s="55" t="s">
        <v>440</v>
      </c>
      <c r="F113" s="56"/>
      <c r="G113" s="55" t="s">
        <v>107</v>
      </c>
      <c r="H113" s="55"/>
      <c r="I113" s="55" t="s">
        <v>47</v>
      </c>
      <c r="J113" s="59" t="s">
        <v>431</v>
      </c>
      <c r="K113" s="58"/>
      <c r="L113" s="58"/>
      <c r="M113" s="55"/>
      <c r="N113" s="55"/>
      <c r="O113" s="55"/>
      <c r="P113" s="56">
        <v>45054</v>
      </c>
      <c r="Q113" s="55"/>
      <c r="R113" s="71"/>
      <c r="S113" s="71"/>
      <c r="T113" s="55"/>
      <c r="U113" s="53">
        <v>1</v>
      </c>
      <c r="V113" s="72" t="s">
        <v>714</v>
      </c>
      <c r="W113" s="57" t="s">
        <v>735</v>
      </c>
      <c r="X113" s="55" t="s">
        <v>736</v>
      </c>
      <c r="Y113" s="55" t="s">
        <v>736</v>
      </c>
      <c r="Z113" s="55">
        <v>1</v>
      </c>
      <c r="AA113" s="73">
        <v>45197</v>
      </c>
      <c r="AB113" s="73">
        <v>45380</v>
      </c>
      <c r="AC113" s="55" t="s">
        <v>717</v>
      </c>
      <c r="AD113" s="75" t="s">
        <v>75</v>
      </c>
      <c r="AE113" s="60" t="s">
        <v>105</v>
      </c>
      <c r="AF113" s="61" t="str">
        <f t="shared" si="18"/>
        <v>A</v>
      </c>
      <c r="AG113" s="62">
        <f t="shared" si="19"/>
        <v>0</v>
      </c>
      <c r="AH113" s="78" t="s">
        <v>529</v>
      </c>
      <c r="AI113" s="62">
        <v>0</v>
      </c>
      <c r="AJ113" s="77" t="s">
        <v>1204</v>
      </c>
      <c r="AK113" s="20">
        <f t="shared" si="12"/>
        <v>0</v>
      </c>
      <c r="AL113" s="20">
        <f t="shared" si="16"/>
        <v>1</v>
      </c>
      <c r="AM113" s="20">
        <f t="shared" si="17"/>
        <v>0</v>
      </c>
      <c r="AN113" s="20">
        <f t="shared" si="13"/>
        <v>0</v>
      </c>
      <c r="AO113" s="20">
        <f t="shared" si="14"/>
        <v>0</v>
      </c>
      <c r="AP113" s="19">
        <f t="shared" si="15"/>
        <v>0</v>
      </c>
    </row>
    <row r="114" spans="1:42" s="18" customFormat="1" ht="204.75" customHeight="1" x14ac:dyDescent="0.25">
      <c r="A114" s="63">
        <v>113</v>
      </c>
      <c r="B114" s="54">
        <v>1662</v>
      </c>
      <c r="C114" s="53"/>
      <c r="D114" s="53"/>
      <c r="E114" s="55" t="s">
        <v>440</v>
      </c>
      <c r="F114" s="56"/>
      <c r="G114" s="55" t="s">
        <v>107</v>
      </c>
      <c r="H114" s="55"/>
      <c r="I114" s="55" t="s">
        <v>47</v>
      </c>
      <c r="J114" s="59" t="s">
        <v>432</v>
      </c>
      <c r="K114" s="58"/>
      <c r="L114" s="58"/>
      <c r="M114" s="55"/>
      <c r="N114" s="55"/>
      <c r="O114" s="55"/>
      <c r="P114" s="56">
        <v>45054</v>
      </c>
      <c r="Q114" s="55"/>
      <c r="R114" s="71"/>
      <c r="S114" s="71"/>
      <c r="T114" s="55"/>
      <c r="U114" s="53">
        <v>1</v>
      </c>
      <c r="V114" s="72" t="s">
        <v>714</v>
      </c>
      <c r="W114" s="57" t="s">
        <v>737</v>
      </c>
      <c r="X114" s="55" t="s">
        <v>739</v>
      </c>
      <c r="Y114" s="55" t="s">
        <v>739</v>
      </c>
      <c r="Z114" s="55">
        <v>1</v>
      </c>
      <c r="AA114" s="73">
        <v>45166</v>
      </c>
      <c r="AB114" s="73">
        <v>45380</v>
      </c>
      <c r="AC114" s="55" t="s">
        <v>717</v>
      </c>
      <c r="AD114" s="75" t="s">
        <v>75</v>
      </c>
      <c r="AE114" s="60" t="s">
        <v>105</v>
      </c>
      <c r="AF114" s="61" t="str">
        <f t="shared" si="18"/>
        <v>A</v>
      </c>
      <c r="AG114" s="62">
        <f t="shared" si="19"/>
        <v>0</v>
      </c>
      <c r="AH114" s="78" t="s">
        <v>529</v>
      </c>
      <c r="AI114" s="62">
        <v>0</v>
      </c>
      <c r="AJ114" s="77" t="s">
        <v>1205</v>
      </c>
      <c r="AK114" s="20">
        <f t="shared" si="12"/>
        <v>0</v>
      </c>
      <c r="AL114" s="20">
        <f t="shared" si="16"/>
        <v>1</v>
      </c>
      <c r="AM114" s="20">
        <f t="shared" si="17"/>
        <v>0</v>
      </c>
      <c r="AN114" s="20">
        <f t="shared" si="13"/>
        <v>0</v>
      </c>
      <c r="AO114" s="20">
        <f t="shared" si="14"/>
        <v>0</v>
      </c>
      <c r="AP114" s="19">
        <f t="shared" si="15"/>
        <v>0</v>
      </c>
    </row>
    <row r="115" spans="1:42" s="18" customFormat="1" ht="204.75" customHeight="1" x14ac:dyDescent="0.25">
      <c r="A115" s="63">
        <v>114</v>
      </c>
      <c r="B115" s="54">
        <v>1662</v>
      </c>
      <c r="C115" s="53"/>
      <c r="D115" s="53"/>
      <c r="E115" s="55" t="s">
        <v>440</v>
      </c>
      <c r="F115" s="56"/>
      <c r="G115" s="55" t="s">
        <v>107</v>
      </c>
      <c r="H115" s="55"/>
      <c r="I115" s="55" t="s">
        <v>47</v>
      </c>
      <c r="J115" s="59" t="s">
        <v>432</v>
      </c>
      <c r="K115" s="58"/>
      <c r="L115" s="58"/>
      <c r="M115" s="55"/>
      <c r="N115" s="55"/>
      <c r="O115" s="55"/>
      <c r="P115" s="56">
        <v>45054</v>
      </c>
      <c r="Q115" s="55"/>
      <c r="R115" s="71"/>
      <c r="S115" s="71"/>
      <c r="T115" s="55"/>
      <c r="U115" s="53">
        <v>2</v>
      </c>
      <c r="V115" s="72" t="s">
        <v>714</v>
      </c>
      <c r="W115" s="57" t="s">
        <v>738</v>
      </c>
      <c r="X115" s="55" t="s">
        <v>740</v>
      </c>
      <c r="Y115" s="55" t="s">
        <v>740</v>
      </c>
      <c r="Z115" s="55">
        <v>1</v>
      </c>
      <c r="AA115" s="73">
        <v>45166</v>
      </c>
      <c r="AB115" s="73">
        <v>45380</v>
      </c>
      <c r="AC115" s="55" t="s">
        <v>717</v>
      </c>
      <c r="AD115" s="75" t="s">
        <v>75</v>
      </c>
      <c r="AE115" s="60" t="s">
        <v>105</v>
      </c>
      <c r="AF115" s="61" t="str">
        <f t="shared" si="18"/>
        <v>A</v>
      </c>
      <c r="AG115" s="62">
        <f t="shared" si="19"/>
        <v>0</v>
      </c>
      <c r="AH115" s="78" t="s">
        <v>529</v>
      </c>
      <c r="AI115" s="62">
        <v>0</v>
      </c>
      <c r="AJ115" s="77" t="s">
        <v>1205</v>
      </c>
      <c r="AK115" s="20">
        <f t="shared" si="12"/>
        <v>0</v>
      </c>
      <c r="AL115" s="20">
        <f t="shared" si="16"/>
        <v>1</v>
      </c>
      <c r="AM115" s="20">
        <f t="shared" si="17"/>
        <v>0</v>
      </c>
      <c r="AN115" s="20">
        <f t="shared" si="13"/>
        <v>0</v>
      </c>
      <c r="AO115" s="20">
        <f t="shared" si="14"/>
        <v>0</v>
      </c>
      <c r="AP115" s="19">
        <f t="shared" si="15"/>
        <v>0</v>
      </c>
    </row>
    <row r="116" spans="1:42" s="18" customFormat="1" ht="204.75" customHeight="1" x14ac:dyDescent="0.25">
      <c r="A116" s="63">
        <v>115</v>
      </c>
      <c r="B116" s="54">
        <v>1666</v>
      </c>
      <c r="C116" s="53"/>
      <c r="D116" s="53"/>
      <c r="E116" s="55" t="s">
        <v>440</v>
      </c>
      <c r="F116" s="56"/>
      <c r="G116" s="55" t="s">
        <v>107</v>
      </c>
      <c r="H116" s="55"/>
      <c r="I116" s="55" t="s">
        <v>47</v>
      </c>
      <c r="J116" s="59" t="s">
        <v>433</v>
      </c>
      <c r="K116" s="58"/>
      <c r="L116" s="58"/>
      <c r="M116" s="55"/>
      <c r="N116" s="55"/>
      <c r="O116" s="55"/>
      <c r="P116" s="56">
        <v>45054</v>
      </c>
      <c r="Q116" s="55"/>
      <c r="R116" s="71"/>
      <c r="S116" s="71"/>
      <c r="T116" s="55"/>
      <c r="U116" s="53"/>
      <c r="V116" s="72"/>
      <c r="W116" s="57" t="s">
        <v>285</v>
      </c>
      <c r="X116" s="55"/>
      <c r="Y116" s="55"/>
      <c r="Z116" s="55"/>
      <c r="AA116" s="73"/>
      <c r="AB116" s="73"/>
      <c r="AC116" s="55"/>
      <c r="AD116" s="75" t="s">
        <v>75</v>
      </c>
      <c r="AE116" s="60" t="s">
        <v>1082</v>
      </c>
      <c r="AF116" s="61" t="str">
        <f t="shared" si="18"/>
        <v>A</v>
      </c>
      <c r="AG116" s="62">
        <f t="shared" si="19"/>
        <v>0</v>
      </c>
      <c r="AH116" s="78" t="s">
        <v>1240</v>
      </c>
      <c r="AI116" s="62">
        <v>0</v>
      </c>
      <c r="AJ116" s="77" t="s">
        <v>1241</v>
      </c>
      <c r="AK116" s="20">
        <f t="shared" si="12"/>
        <v>0</v>
      </c>
      <c r="AL116" s="20">
        <f t="shared" si="16"/>
        <v>1</v>
      </c>
      <c r="AM116" s="20">
        <f t="shared" si="17"/>
        <v>0</v>
      </c>
      <c r="AN116" s="20">
        <f t="shared" si="13"/>
        <v>0</v>
      </c>
      <c r="AO116" s="20">
        <f t="shared" si="14"/>
        <v>0</v>
      </c>
      <c r="AP116" s="19">
        <f t="shared" si="15"/>
        <v>1</v>
      </c>
    </row>
    <row r="117" spans="1:42" s="18" customFormat="1" ht="204.75" customHeight="1" x14ac:dyDescent="0.25">
      <c r="A117" s="63">
        <v>116</v>
      </c>
      <c r="B117" s="54">
        <v>1668</v>
      </c>
      <c r="C117" s="53"/>
      <c r="D117" s="53"/>
      <c r="E117" s="55" t="s">
        <v>440</v>
      </c>
      <c r="F117" s="56"/>
      <c r="G117" s="55" t="s">
        <v>107</v>
      </c>
      <c r="H117" s="55"/>
      <c r="I117" s="55" t="s">
        <v>47</v>
      </c>
      <c r="J117" s="59" t="s">
        <v>434</v>
      </c>
      <c r="K117" s="58"/>
      <c r="L117" s="58"/>
      <c r="M117" s="55"/>
      <c r="N117" s="55"/>
      <c r="O117" s="55"/>
      <c r="P117" s="56">
        <v>45054</v>
      </c>
      <c r="Q117" s="55"/>
      <c r="R117" s="71"/>
      <c r="S117" s="71"/>
      <c r="T117" s="55"/>
      <c r="U117" s="53">
        <v>1</v>
      </c>
      <c r="V117" s="72" t="s">
        <v>714</v>
      </c>
      <c r="W117" s="57" t="s">
        <v>741</v>
      </c>
      <c r="X117" s="55" t="s">
        <v>743</v>
      </c>
      <c r="Y117" s="55" t="s">
        <v>743</v>
      </c>
      <c r="Z117" s="55">
        <v>1</v>
      </c>
      <c r="AA117" s="73">
        <v>45197</v>
      </c>
      <c r="AB117" s="73">
        <v>45382</v>
      </c>
      <c r="AC117" s="55" t="s">
        <v>717</v>
      </c>
      <c r="AD117" s="75" t="s">
        <v>75</v>
      </c>
      <c r="AE117" s="60" t="s">
        <v>105</v>
      </c>
      <c r="AF117" s="61" t="str">
        <f t="shared" si="18"/>
        <v>A</v>
      </c>
      <c r="AG117" s="62">
        <f t="shared" si="19"/>
        <v>0</v>
      </c>
      <c r="AH117" s="78" t="s">
        <v>529</v>
      </c>
      <c r="AI117" s="62">
        <v>0</v>
      </c>
      <c r="AJ117" s="77" t="s">
        <v>1205</v>
      </c>
      <c r="AK117" s="20">
        <f t="shared" si="12"/>
        <v>0</v>
      </c>
      <c r="AL117" s="20">
        <f t="shared" si="16"/>
        <v>1</v>
      </c>
      <c r="AM117" s="20">
        <f t="shared" si="17"/>
        <v>0</v>
      </c>
      <c r="AN117" s="20">
        <f t="shared" si="13"/>
        <v>0</v>
      </c>
      <c r="AO117" s="20">
        <f t="shared" si="14"/>
        <v>0</v>
      </c>
      <c r="AP117" s="19">
        <f t="shared" si="15"/>
        <v>0</v>
      </c>
    </row>
    <row r="118" spans="1:42" s="18" customFormat="1" ht="204.75" customHeight="1" x14ac:dyDescent="0.25">
      <c r="A118" s="63">
        <v>117</v>
      </c>
      <c r="B118" s="54">
        <v>1668</v>
      </c>
      <c r="C118" s="53"/>
      <c r="D118" s="53"/>
      <c r="E118" s="55" t="s">
        <v>440</v>
      </c>
      <c r="F118" s="56"/>
      <c r="G118" s="55" t="s">
        <v>107</v>
      </c>
      <c r="H118" s="55"/>
      <c r="I118" s="55" t="s">
        <v>47</v>
      </c>
      <c r="J118" s="59" t="s">
        <v>434</v>
      </c>
      <c r="K118" s="58"/>
      <c r="L118" s="58"/>
      <c r="M118" s="55"/>
      <c r="N118" s="55"/>
      <c r="O118" s="55"/>
      <c r="P118" s="56">
        <v>45054</v>
      </c>
      <c r="Q118" s="55"/>
      <c r="R118" s="71"/>
      <c r="S118" s="71"/>
      <c r="T118" s="55"/>
      <c r="U118" s="53">
        <v>2</v>
      </c>
      <c r="V118" s="72" t="s">
        <v>714</v>
      </c>
      <c r="W118" s="57" t="s">
        <v>735</v>
      </c>
      <c r="X118" s="55" t="s">
        <v>744</v>
      </c>
      <c r="Y118" s="55" t="s">
        <v>744</v>
      </c>
      <c r="Z118" s="55">
        <v>1</v>
      </c>
      <c r="AA118" s="73">
        <v>45197</v>
      </c>
      <c r="AB118" s="73">
        <v>45380</v>
      </c>
      <c r="AC118" s="55" t="s">
        <v>717</v>
      </c>
      <c r="AD118" s="75" t="s">
        <v>75</v>
      </c>
      <c r="AE118" s="60" t="s">
        <v>105</v>
      </c>
      <c r="AF118" s="61" t="str">
        <f t="shared" si="18"/>
        <v>A</v>
      </c>
      <c r="AG118" s="62">
        <f t="shared" si="19"/>
        <v>0</v>
      </c>
      <c r="AH118" s="78" t="s">
        <v>529</v>
      </c>
      <c r="AI118" s="62">
        <v>0</v>
      </c>
      <c r="AJ118" s="77" t="s">
        <v>1205</v>
      </c>
      <c r="AK118" s="20">
        <f t="shared" si="12"/>
        <v>0</v>
      </c>
      <c r="AL118" s="20">
        <f t="shared" si="16"/>
        <v>1</v>
      </c>
      <c r="AM118" s="20">
        <f t="shared" si="17"/>
        <v>0</v>
      </c>
      <c r="AN118" s="20">
        <f t="shared" si="13"/>
        <v>0</v>
      </c>
      <c r="AO118" s="20">
        <f t="shared" si="14"/>
        <v>0</v>
      </c>
      <c r="AP118" s="19">
        <f t="shared" si="15"/>
        <v>0</v>
      </c>
    </row>
    <row r="119" spans="1:42" s="18" customFormat="1" ht="204.75" customHeight="1" x14ac:dyDescent="0.25">
      <c r="A119" s="63">
        <v>118</v>
      </c>
      <c r="B119" s="54">
        <v>1668</v>
      </c>
      <c r="C119" s="53"/>
      <c r="D119" s="53"/>
      <c r="E119" s="55" t="s">
        <v>440</v>
      </c>
      <c r="F119" s="56"/>
      <c r="G119" s="55" t="s">
        <v>107</v>
      </c>
      <c r="H119" s="55"/>
      <c r="I119" s="55" t="s">
        <v>47</v>
      </c>
      <c r="J119" s="59" t="s">
        <v>434</v>
      </c>
      <c r="K119" s="58"/>
      <c r="L119" s="58"/>
      <c r="M119" s="55"/>
      <c r="N119" s="55"/>
      <c r="O119" s="55"/>
      <c r="P119" s="56">
        <v>45054</v>
      </c>
      <c r="Q119" s="55"/>
      <c r="R119" s="71"/>
      <c r="S119" s="71"/>
      <c r="T119" s="55"/>
      <c r="U119" s="53">
        <v>3</v>
      </c>
      <c r="V119" s="72" t="s">
        <v>714</v>
      </c>
      <c r="W119" s="57" t="s">
        <v>742</v>
      </c>
      <c r="X119" s="55" t="s">
        <v>745</v>
      </c>
      <c r="Y119" s="55" t="s">
        <v>745</v>
      </c>
      <c r="Z119" s="55">
        <v>1</v>
      </c>
      <c r="AA119" s="73">
        <v>45197</v>
      </c>
      <c r="AB119" s="73">
        <v>45380</v>
      </c>
      <c r="AC119" s="55" t="s">
        <v>717</v>
      </c>
      <c r="AD119" s="75" t="s">
        <v>75</v>
      </c>
      <c r="AE119" s="60" t="s">
        <v>105</v>
      </c>
      <c r="AF119" s="61" t="str">
        <f t="shared" si="18"/>
        <v>A</v>
      </c>
      <c r="AG119" s="62">
        <f t="shared" si="19"/>
        <v>0</v>
      </c>
      <c r="AH119" s="78" t="s">
        <v>529</v>
      </c>
      <c r="AI119" s="62">
        <v>0</v>
      </c>
      <c r="AJ119" s="77" t="s">
        <v>1205</v>
      </c>
      <c r="AK119" s="20">
        <f t="shared" si="12"/>
        <v>0</v>
      </c>
      <c r="AL119" s="20">
        <f t="shared" si="16"/>
        <v>1</v>
      </c>
      <c r="AM119" s="20">
        <f t="shared" si="17"/>
        <v>0</v>
      </c>
      <c r="AN119" s="20">
        <f t="shared" si="13"/>
        <v>0</v>
      </c>
      <c r="AO119" s="20">
        <f t="shared" si="14"/>
        <v>0</v>
      </c>
      <c r="AP119" s="19">
        <f t="shared" si="15"/>
        <v>0</v>
      </c>
    </row>
    <row r="120" spans="1:42" s="18" customFormat="1" ht="204.75" customHeight="1" x14ac:dyDescent="0.25">
      <c r="A120" s="63">
        <v>119</v>
      </c>
      <c r="B120" s="54">
        <v>1670</v>
      </c>
      <c r="C120" s="53"/>
      <c r="D120" s="53"/>
      <c r="E120" s="55" t="s">
        <v>70</v>
      </c>
      <c r="F120" s="56" t="s">
        <v>437</v>
      </c>
      <c r="G120" s="55" t="s">
        <v>108</v>
      </c>
      <c r="H120" s="55"/>
      <c r="I120" s="55" t="s">
        <v>51</v>
      </c>
      <c r="J120" s="59" t="s">
        <v>435</v>
      </c>
      <c r="K120" s="58" t="s">
        <v>37</v>
      </c>
      <c r="L120" s="58" t="s">
        <v>70</v>
      </c>
      <c r="M120" s="55"/>
      <c r="N120" s="55"/>
      <c r="O120" s="55"/>
      <c r="P120" s="56">
        <v>45065</v>
      </c>
      <c r="Q120" s="55"/>
      <c r="R120" s="71"/>
      <c r="S120" s="71"/>
      <c r="T120" s="55"/>
      <c r="U120" s="53">
        <v>1</v>
      </c>
      <c r="V120" s="72" t="s">
        <v>479</v>
      </c>
      <c r="W120" s="57" t="s">
        <v>480</v>
      </c>
      <c r="X120" s="55" t="s">
        <v>482</v>
      </c>
      <c r="Y120" s="55" t="s">
        <v>482</v>
      </c>
      <c r="Z120" s="55">
        <v>1</v>
      </c>
      <c r="AA120" s="73">
        <v>45078</v>
      </c>
      <c r="AB120" s="73">
        <v>45291</v>
      </c>
      <c r="AC120" s="55" t="s">
        <v>483</v>
      </c>
      <c r="AD120" s="75" t="s">
        <v>40</v>
      </c>
      <c r="AE120" s="60" t="s">
        <v>104</v>
      </c>
      <c r="AF120" s="61" t="str">
        <f t="shared" si="18"/>
        <v>A</v>
      </c>
      <c r="AG120" s="62">
        <f t="shared" si="19"/>
        <v>0.8</v>
      </c>
      <c r="AH120" s="78" t="s">
        <v>1180</v>
      </c>
      <c r="AI120" s="62">
        <v>0.8</v>
      </c>
      <c r="AJ120" s="77" t="s">
        <v>1181</v>
      </c>
      <c r="AK120" s="20">
        <f t="shared" si="12"/>
        <v>0</v>
      </c>
      <c r="AL120" s="20">
        <f t="shared" si="16"/>
        <v>1</v>
      </c>
      <c r="AM120" s="20">
        <f t="shared" si="17"/>
        <v>0</v>
      </c>
      <c r="AN120" s="20">
        <f t="shared" si="13"/>
        <v>0</v>
      </c>
      <c r="AO120" s="20">
        <f t="shared" si="14"/>
        <v>0</v>
      </c>
      <c r="AP120" s="19">
        <f t="shared" si="15"/>
        <v>0</v>
      </c>
    </row>
    <row r="121" spans="1:42" s="18" customFormat="1" ht="204.75" customHeight="1" x14ac:dyDescent="0.25">
      <c r="A121" s="63">
        <v>120</v>
      </c>
      <c r="B121" s="54">
        <v>1670</v>
      </c>
      <c r="C121" s="53"/>
      <c r="D121" s="53"/>
      <c r="E121" s="55" t="s">
        <v>70</v>
      </c>
      <c r="F121" s="56" t="s">
        <v>437</v>
      </c>
      <c r="G121" s="55" t="s">
        <v>108</v>
      </c>
      <c r="H121" s="55"/>
      <c r="I121" s="55" t="s">
        <v>51</v>
      </c>
      <c r="J121" s="59" t="s">
        <v>435</v>
      </c>
      <c r="K121" s="58" t="s">
        <v>37</v>
      </c>
      <c r="L121" s="58" t="s">
        <v>70</v>
      </c>
      <c r="M121" s="55"/>
      <c r="N121" s="55"/>
      <c r="O121" s="55"/>
      <c r="P121" s="56">
        <v>45065</v>
      </c>
      <c r="Q121" s="55"/>
      <c r="R121" s="71"/>
      <c r="S121" s="71"/>
      <c r="T121" s="55"/>
      <c r="U121" s="53">
        <v>1</v>
      </c>
      <c r="V121" s="72" t="s">
        <v>479</v>
      </c>
      <c r="W121" s="57" t="s">
        <v>481</v>
      </c>
      <c r="X121" s="55" t="s">
        <v>484</v>
      </c>
      <c r="Y121" s="55" t="s">
        <v>484</v>
      </c>
      <c r="Z121" s="55">
        <v>1</v>
      </c>
      <c r="AA121" s="73">
        <v>45078</v>
      </c>
      <c r="AB121" s="73">
        <v>45291</v>
      </c>
      <c r="AC121" s="55" t="s">
        <v>483</v>
      </c>
      <c r="AD121" s="75" t="s">
        <v>40</v>
      </c>
      <c r="AE121" s="60" t="s">
        <v>104</v>
      </c>
      <c r="AF121" s="61" t="str">
        <f t="shared" si="18"/>
        <v>A</v>
      </c>
      <c r="AG121" s="62">
        <f t="shared" si="19"/>
        <v>0</v>
      </c>
      <c r="AH121" s="78" t="s">
        <v>1172</v>
      </c>
      <c r="AI121" s="62">
        <v>0</v>
      </c>
      <c r="AJ121" s="77" t="s">
        <v>1173</v>
      </c>
      <c r="AK121" s="20">
        <f t="shared" si="12"/>
        <v>0</v>
      </c>
      <c r="AL121" s="20">
        <f t="shared" si="16"/>
        <v>1</v>
      </c>
      <c r="AM121" s="20">
        <f t="shared" si="17"/>
        <v>0</v>
      </c>
      <c r="AN121" s="20">
        <f t="shared" si="13"/>
        <v>0</v>
      </c>
      <c r="AO121" s="20">
        <f t="shared" si="14"/>
        <v>0</v>
      </c>
      <c r="AP121" s="19">
        <f t="shared" si="15"/>
        <v>0</v>
      </c>
    </row>
    <row r="122" spans="1:42" s="18" customFormat="1" ht="204.75" customHeight="1" x14ac:dyDescent="0.25">
      <c r="A122" s="63">
        <v>121</v>
      </c>
      <c r="B122" s="54">
        <v>1671</v>
      </c>
      <c r="C122" s="53"/>
      <c r="D122" s="53"/>
      <c r="E122" s="55" t="s">
        <v>70</v>
      </c>
      <c r="F122" s="56" t="s">
        <v>437</v>
      </c>
      <c r="G122" s="55" t="s">
        <v>108</v>
      </c>
      <c r="H122" s="55"/>
      <c r="I122" s="55" t="s">
        <v>51</v>
      </c>
      <c r="J122" s="59" t="s">
        <v>436</v>
      </c>
      <c r="K122" s="58" t="s">
        <v>37</v>
      </c>
      <c r="L122" s="58" t="s">
        <v>70</v>
      </c>
      <c r="M122" s="55" t="s">
        <v>57</v>
      </c>
      <c r="N122" s="55"/>
      <c r="O122" s="55"/>
      <c r="P122" s="56">
        <v>45065</v>
      </c>
      <c r="Q122" s="55"/>
      <c r="R122" s="71"/>
      <c r="S122" s="71"/>
      <c r="T122" s="55"/>
      <c r="U122" s="53">
        <v>1</v>
      </c>
      <c r="V122" s="72" t="s">
        <v>485</v>
      </c>
      <c r="W122" s="57" t="s">
        <v>486</v>
      </c>
      <c r="X122" s="55" t="s">
        <v>488</v>
      </c>
      <c r="Y122" s="55" t="s">
        <v>488</v>
      </c>
      <c r="Z122" s="55">
        <v>1</v>
      </c>
      <c r="AA122" s="73">
        <v>45047</v>
      </c>
      <c r="AB122" s="73">
        <v>45291</v>
      </c>
      <c r="AC122" s="55" t="s">
        <v>489</v>
      </c>
      <c r="AD122" s="75" t="s">
        <v>40</v>
      </c>
      <c r="AE122" s="60" t="s">
        <v>104</v>
      </c>
      <c r="AF122" s="61" t="str">
        <f t="shared" si="18"/>
        <v>C</v>
      </c>
      <c r="AG122" s="62">
        <f t="shared" si="19"/>
        <v>1</v>
      </c>
      <c r="AH122" s="78" t="s">
        <v>1182</v>
      </c>
      <c r="AI122" s="62">
        <v>1</v>
      </c>
      <c r="AJ122" s="77" t="s">
        <v>1183</v>
      </c>
      <c r="AK122" s="20">
        <f t="shared" si="12"/>
        <v>0</v>
      </c>
      <c r="AL122" s="20">
        <f t="shared" si="16"/>
        <v>0</v>
      </c>
      <c r="AM122" s="20">
        <f t="shared" si="17"/>
        <v>1</v>
      </c>
      <c r="AN122" s="20">
        <f t="shared" si="13"/>
        <v>0</v>
      </c>
      <c r="AO122" s="20">
        <f t="shared" si="14"/>
        <v>1</v>
      </c>
      <c r="AP122" s="19">
        <f t="shared" si="15"/>
        <v>0</v>
      </c>
    </row>
    <row r="123" spans="1:42" s="18" customFormat="1" ht="204.75" customHeight="1" x14ac:dyDescent="0.25">
      <c r="A123" s="63">
        <v>122</v>
      </c>
      <c r="B123" s="54">
        <v>1671</v>
      </c>
      <c r="C123" s="53"/>
      <c r="D123" s="53"/>
      <c r="E123" s="55" t="s">
        <v>70</v>
      </c>
      <c r="F123" s="56" t="s">
        <v>437</v>
      </c>
      <c r="G123" s="55" t="s">
        <v>108</v>
      </c>
      <c r="H123" s="55"/>
      <c r="I123" s="55" t="s">
        <v>51</v>
      </c>
      <c r="J123" s="59" t="s">
        <v>436</v>
      </c>
      <c r="K123" s="58" t="s">
        <v>37</v>
      </c>
      <c r="L123" s="58" t="s">
        <v>70</v>
      </c>
      <c r="M123" s="55" t="s">
        <v>57</v>
      </c>
      <c r="N123" s="55"/>
      <c r="O123" s="55"/>
      <c r="P123" s="56">
        <v>45065</v>
      </c>
      <c r="Q123" s="55"/>
      <c r="R123" s="71"/>
      <c r="S123" s="71"/>
      <c r="T123" s="55"/>
      <c r="U123" s="53">
        <v>3</v>
      </c>
      <c r="V123" s="72" t="s">
        <v>485</v>
      </c>
      <c r="W123" s="57" t="s">
        <v>487</v>
      </c>
      <c r="X123" s="55" t="s">
        <v>490</v>
      </c>
      <c r="Y123" s="55" t="s">
        <v>490</v>
      </c>
      <c r="Z123" s="55">
        <v>1</v>
      </c>
      <c r="AA123" s="73">
        <v>45108</v>
      </c>
      <c r="AB123" s="73">
        <v>45291</v>
      </c>
      <c r="AC123" s="55" t="s">
        <v>489</v>
      </c>
      <c r="AD123" s="75" t="s">
        <v>40</v>
      </c>
      <c r="AE123" s="60" t="s">
        <v>104</v>
      </c>
      <c r="AF123" s="61" t="str">
        <f t="shared" si="18"/>
        <v>C</v>
      </c>
      <c r="AG123" s="62">
        <f t="shared" si="19"/>
        <v>1</v>
      </c>
      <c r="AH123" s="78" t="s">
        <v>1184</v>
      </c>
      <c r="AI123" s="62">
        <v>1</v>
      </c>
      <c r="AJ123" s="77" t="s">
        <v>1185</v>
      </c>
      <c r="AK123" s="20">
        <f t="shared" si="12"/>
        <v>0</v>
      </c>
      <c r="AL123" s="20">
        <f t="shared" si="16"/>
        <v>0</v>
      </c>
      <c r="AM123" s="20">
        <f t="shared" si="17"/>
        <v>1</v>
      </c>
      <c r="AN123" s="20">
        <f t="shared" si="13"/>
        <v>0</v>
      </c>
      <c r="AO123" s="20">
        <f t="shared" si="14"/>
        <v>1</v>
      </c>
      <c r="AP123" s="19">
        <f t="shared" si="15"/>
        <v>0</v>
      </c>
    </row>
    <row r="124" spans="1:42" s="18" customFormat="1" ht="204.75" customHeight="1" x14ac:dyDescent="0.25">
      <c r="A124" s="63">
        <v>123</v>
      </c>
      <c r="B124" s="54">
        <v>1672</v>
      </c>
      <c r="C124" s="53"/>
      <c r="D124" s="53"/>
      <c r="E124" s="55"/>
      <c r="F124" s="56"/>
      <c r="G124" s="55" t="s">
        <v>108</v>
      </c>
      <c r="H124" s="55"/>
      <c r="I124" s="55" t="s">
        <v>176</v>
      </c>
      <c r="J124" s="59" t="s">
        <v>491</v>
      </c>
      <c r="K124" s="58" t="s">
        <v>37</v>
      </c>
      <c r="L124" s="58" t="s">
        <v>130</v>
      </c>
      <c r="M124" s="55" t="s">
        <v>57</v>
      </c>
      <c r="N124" s="55"/>
      <c r="O124" s="55"/>
      <c r="P124" s="56">
        <v>45079</v>
      </c>
      <c r="Q124" s="55"/>
      <c r="R124" s="71"/>
      <c r="S124" s="71"/>
      <c r="T124" s="55"/>
      <c r="U124" s="53">
        <v>1</v>
      </c>
      <c r="V124" s="72" t="s">
        <v>504</v>
      </c>
      <c r="W124" s="57" t="s">
        <v>505</v>
      </c>
      <c r="X124" s="55" t="s">
        <v>746</v>
      </c>
      <c r="Y124" s="55" t="s">
        <v>746</v>
      </c>
      <c r="Z124" s="55">
        <v>1</v>
      </c>
      <c r="AA124" s="73">
        <v>45093</v>
      </c>
      <c r="AB124" s="73">
        <v>45124</v>
      </c>
      <c r="AC124" s="55" t="s">
        <v>506</v>
      </c>
      <c r="AD124" s="75" t="s">
        <v>55</v>
      </c>
      <c r="AE124" s="60" t="s">
        <v>102</v>
      </c>
      <c r="AF124" s="61" t="str">
        <f t="shared" si="18"/>
        <v>C</v>
      </c>
      <c r="AG124" s="62">
        <f t="shared" si="19"/>
        <v>1</v>
      </c>
      <c r="AH124" s="78" t="s">
        <v>1216</v>
      </c>
      <c r="AI124" s="62">
        <v>1</v>
      </c>
      <c r="AJ124" s="77" t="s">
        <v>1217</v>
      </c>
      <c r="AK124" s="20">
        <f t="shared" si="12"/>
        <v>1</v>
      </c>
      <c r="AL124" s="20">
        <f t="shared" si="16"/>
        <v>0</v>
      </c>
      <c r="AM124" s="20">
        <f t="shared" si="17"/>
        <v>1</v>
      </c>
      <c r="AN124" s="20">
        <f t="shared" si="13"/>
        <v>0</v>
      </c>
      <c r="AO124" s="20">
        <f t="shared" si="14"/>
        <v>1</v>
      </c>
      <c r="AP124" s="19">
        <f t="shared" si="15"/>
        <v>0</v>
      </c>
    </row>
    <row r="125" spans="1:42" s="18" customFormat="1" ht="204.75" customHeight="1" x14ac:dyDescent="0.25">
      <c r="A125" s="63">
        <v>124</v>
      </c>
      <c r="B125" s="54">
        <v>1673</v>
      </c>
      <c r="C125" s="53"/>
      <c r="D125" s="53"/>
      <c r="E125" s="55" t="s">
        <v>438</v>
      </c>
      <c r="F125" s="56"/>
      <c r="G125" s="55" t="s">
        <v>108</v>
      </c>
      <c r="H125" s="55"/>
      <c r="I125" s="55" t="s">
        <v>36</v>
      </c>
      <c r="J125" s="59" t="s">
        <v>492</v>
      </c>
      <c r="K125" s="58"/>
      <c r="L125" s="58" t="s">
        <v>438</v>
      </c>
      <c r="M125" s="55" t="s">
        <v>57</v>
      </c>
      <c r="N125" s="55"/>
      <c r="O125" s="55"/>
      <c r="P125" s="56">
        <v>45085</v>
      </c>
      <c r="Q125" s="55"/>
      <c r="R125" s="71"/>
      <c r="S125" s="71"/>
      <c r="T125" s="55"/>
      <c r="U125" s="53">
        <v>1</v>
      </c>
      <c r="V125" s="72" t="s">
        <v>507</v>
      </c>
      <c r="W125" s="57" t="s">
        <v>508</v>
      </c>
      <c r="X125" s="55" t="s">
        <v>511</v>
      </c>
      <c r="Y125" s="55" t="s">
        <v>511</v>
      </c>
      <c r="Z125" s="55">
        <v>1</v>
      </c>
      <c r="AA125" s="73">
        <v>45085</v>
      </c>
      <c r="AB125" s="73">
        <v>45291</v>
      </c>
      <c r="AC125" s="55" t="s">
        <v>514</v>
      </c>
      <c r="AD125" s="75" t="s">
        <v>38</v>
      </c>
      <c r="AE125" s="60" t="s">
        <v>106</v>
      </c>
      <c r="AF125" s="61" t="str">
        <f t="shared" si="18"/>
        <v>A</v>
      </c>
      <c r="AG125" s="62">
        <f t="shared" si="19"/>
        <v>0</v>
      </c>
      <c r="AH125" s="78" t="s">
        <v>1297</v>
      </c>
      <c r="AI125" s="62">
        <v>0</v>
      </c>
      <c r="AJ125" s="77" t="s">
        <v>1298</v>
      </c>
      <c r="AK125" s="20">
        <f t="shared" si="12"/>
        <v>0</v>
      </c>
      <c r="AL125" s="20">
        <f t="shared" si="16"/>
        <v>1</v>
      </c>
      <c r="AM125" s="20">
        <f t="shared" si="17"/>
        <v>0</v>
      </c>
      <c r="AN125" s="20">
        <f t="shared" si="13"/>
        <v>0</v>
      </c>
      <c r="AO125" s="20">
        <f t="shared" si="14"/>
        <v>0</v>
      </c>
      <c r="AP125" s="19">
        <f t="shared" si="15"/>
        <v>0</v>
      </c>
    </row>
    <row r="126" spans="1:42" s="18" customFormat="1" ht="204.75" customHeight="1" x14ac:dyDescent="0.25">
      <c r="A126" s="63">
        <v>125</v>
      </c>
      <c r="B126" s="54">
        <v>1673</v>
      </c>
      <c r="C126" s="53"/>
      <c r="D126" s="53"/>
      <c r="E126" s="55" t="s">
        <v>438</v>
      </c>
      <c r="F126" s="56"/>
      <c r="G126" s="55" t="s">
        <v>108</v>
      </c>
      <c r="H126" s="55"/>
      <c r="I126" s="55" t="s">
        <v>36</v>
      </c>
      <c r="J126" s="59" t="s">
        <v>492</v>
      </c>
      <c r="K126" s="58"/>
      <c r="L126" s="58" t="s">
        <v>438</v>
      </c>
      <c r="M126" s="55" t="s">
        <v>57</v>
      </c>
      <c r="N126" s="55"/>
      <c r="O126" s="55"/>
      <c r="P126" s="56">
        <v>45085</v>
      </c>
      <c r="Q126" s="55"/>
      <c r="R126" s="71"/>
      <c r="S126" s="71"/>
      <c r="T126" s="55"/>
      <c r="U126" s="53">
        <v>2</v>
      </c>
      <c r="V126" s="72" t="s">
        <v>507</v>
      </c>
      <c r="W126" s="57" t="s">
        <v>509</v>
      </c>
      <c r="X126" s="55" t="s">
        <v>512</v>
      </c>
      <c r="Y126" s="55" t="s">
        <v>512</v>
      </c>
      <c r="Z126" s="55">
        <v>6</v>
      </c>
      <c r="AA126" s="73">
        <v>45085</v>
      </c>
      <c r="AB126" s="73">
        <v>45291</v>
      </c>
      <c r="AC126" s="55" t="s">
        <v>514</v>
      </c>
      <c r="AD126" s="75" t="s">
        <v>38</v>
      </c>
      <c r="AE126" s="60" t="s">
        <v>106</v>
      </c>
      <c r="AF126" s="61" t="str">
        <f t="shared" si="18"/>
        <v>A</v>
      </c>
      <c r="AG126" s="62">
        <f t="shared" si="19"/>
        <v>0.66</v>
      </c>
      <c r="AH126" s="78" t="s">
        <v>1299</v>
      </c>
      <c r="AI126" s="62">
        <v>0.66</v>
      </c>
      <c r="AJ126" s="77" t="s">
        <v>1300</v>
      </c>
      <c r="AK126" s="20">
        <f t="shared" si="12"/>
        <v>0</v>
      </c>
      <c r="AL126" s="20">
        <f t="shared" si="16"/>
        <v>1</v>
      </c>
      <c r="AM126" s="20">
        <f t="shared" si="17"/>
        <v>0</v>
      </c>
      <c r="AN126" s="20">
        <f t="shared" si="13"/>
        <v>0</v>
      </c>
      <c r="AO126" s="20">
        <f t="shared" si="14"/>
        <v>0</v>
      </c>
      <c r="AP126" s="19">
        <f t="shared" si="15"/>
        <v>0</v>
      </c>
    </row>
    <row r="127" spans="1:42" s="18" customFormat="1" ht="204.75" customHeight="1" x14ac:dyDescent="0.25">
      <c r="A127" s="63">
        <v>126</v>
      </c>
      <c r="B127" s="54">
        <v>1673</v>
      </c>
      <c r="C127" s="53"/>
      <c r="D127" s="53"/>
      <c r="E127" s="55" t="s">
        <v>438</v>
      </c>
      <c r="F127" s="56"/>
      <c r="G127" s="55" t="s">
        <v>108</v>
      </c>
      <c r="H127" s="55"/>
      <c r="I127" s="55" t="s">
        <v>36</v>
      </c>
      <c r="J127" s="59" t="s">
        <v>492</v>
      </c>
      <c r="K127" s="58"/>
      <c r="L127" s="58" t="s">
        <v>438</v>
      </c>
      <c r="M127" s="55" t="s">
        <v>57</v>
      </c>
      <c r="N127" s="55"/>
      <c r="O127" s="55"/>
      <c r="P127" s="56">
        <v>45085</v>
      </c>
      <c r="Q127" s="55"/>
      <c r="R127" s="71"/>
      <c r="S127" s="71"/>
      <c r="T127" s="55"/>
      <c r="U127" s="53">
        <v>3</v>
      </c>
      <c r="V127" s="72" t="s">
        <v>507</v>
      </c>
      <c r="W127" s="57" t="s">
        <v>510</v>
      </c>
      <c r="X127" s="55" t="s">
        <v>513</v>
      </c>
      <c r="Y127" s="55" t="s">
        <v>513</v>
      </c>
      <c r="Z127" s="55">
        <v>1</v>
      </c>
      <c r="AA127" s="73">
        <v>45085</v>
      </c>
      <c r="AB127" s="73">
        <v>45291</v>
      </c>
      <c r="AC127" s="55" t="s">
        <v>514</v>
      </c>
      <c r="AD127" s="75" t="s">
        <v>38</v>
      </c>
      <c r="AE127" s="60" t="s">
        <v>106</v>
      </c>
      <c r="AF127" s="61" t="str">
        <f t="shared" si="18"/>
        <v>C</v>
      </c>
      <c r="AG127" s="62">
        <f t="shared" si="19"/>
        <v>1</v>
      </c>
      <c r="AH127" s="78" t="s">
        <v>1301</v>
      </c>
      <c r="AI127" s="62">
        <v>1</v>
      </c>
      <c r="AJ127" s="77" t="s">
        <v>1302</v>
      </c>
      <c r="AK127" s="20">
        <f t="shared" si="12"/>
        <v>0</v>
      </c>
      <c r="AL127" s="20">
        <f t="shared" si="16"/>
        <v>0</v>
      </c>
      <c r="AM127" s="20">
        <f t="shared" si="17"/>
        <v>1</v>
      </c>
      <c r="AN127" s="20">
        <f t="shared" si="13"/>
        <v>0</v>
      </c>
      <c r="AO127" s="20">
        <f t="shared" si="14"/>
        <v>1</v>
      </c>
      <c r="AP127" s="19">
        <f t="shared" si="15"/>
        <v>0</v>
      </c>
    </row>
    <row r="128" spans="1:42" s="18" customFormat="1" ht="204.75" customHeight="1" x14ac:dyDescent="0.25">
      <c r="A128" s="63">
        <v>127</v>
      </c>
      <c r="B128" s="54">
        <v>1674</v>
      </c>
      <c r="C128" s="53"/>
      <c r="D128" s="53"/>
      <c r="E128" s="55"/>
      <c r="F128" s="56"/>
      <c r="G128" s="55" t="s">
        <v>108</v>
      </c>
      <c r="H128" s="55"/>
      <c r="I128" s="55" t="s">
        <v>176</v>
      </c>
      <c r="J128" s="59" t="s">
        <v>493</v>
      </c>
      <c r="K128" s="58" t="s">
        <v>37</v>
      </c>
      <c r="L128" s="58" t="s">
        <v>130</v>
      </c>
      <c r="M128" s="55" t="s">
        <v>57</v>
      </c>
      <c r="N128" s="55"/>
      <c r="O128" s="55"/>
      <c r="P128" s="56">
        <v>45086</v>
      </c>
      <c r="Q128" s="55"/>
      <c r="R128" s="71"/>
      <c r="S128" s="71"/>
      <c r="T128" s="55"/>
      <c r="U128" s="53">
        <v>1</v>
      </c>
      <c r="V128" s="72" t="s">
        <v>515</v>
      </c>
      <c r="W128" s="57" t="s">
        <v>516</v>
      </c>
      <c r="X128" s="55" t="s">
        <v>748</v>
      </c>
      <c r="Y128" s="55" t="s">
        <v>748</v>
      </c>
      <c r="Z128" s="55">
        <v>1</v>
      </c>
      <c r="AA128" s="73">
        <v>45093</v>
      </c>
      <c r="AB128" s="73">
        <v>45169</v>
      </c>
      <c r="AC128" s="55" t="s">
        <v>517</v>
      </c>
      <c r="AD128" s="75" t="s">
        <v>55</v>
      </c>
      <c r="AE128" s="60" t="s">
        <v>102</v>
      </c>
      <c r="AF128" s="61" t="str">
        <f t="shared" si="18"/>
        <v>C</v>
      </c>
      <c r="AG128" s="62">
        <f t="shared" si="19"/>
        <v>1</v>
      </c>
      <c r="AH128" s="78" t="s">
        <v>1218</v>
      </c>
      <c r="AI128" s="62">
        <v>1</v>
      </c>
      <c r="AJ128" s="77" t="s">
        <v>1219</v>
      </c>
      <c r="AK128" s="20">
        <f t="shared" si="12"/>
        <v>1</v>
      </c>
      <c r="AL128" s="20">
        <f t="shared" si="16"/>
        <v>0</v>
      </c>
      <c r="AM128" s="20">
        <f t="shared" si="17"/>
        <v>1</v>
      </c>
      <c r="AN128" s="20">
        <f t="shared" si="13"/>
        <v>0</v>
      </c>
      <c r="AO128" s="20">
        <f t="shared" si="14"/>
        <v>1</v>
      </c>
      <c r="AP128" s="19">
        <f t="shared" si="15"/>
        <v>0</v>
      </c>
    </row>
    <row r="129" spans="1:42" s="18" customFormat="1" ht="204.75" customHeight="1" x14ac:dyDescent="0.25">
      <c r="A129" s="63">
        <v>128</v>
      </c>
      <c r="B129" s="54">
        <v>1674</v>
      </c>
      <c r="C129" s="53"/>
      <c r="D129" s="53"/>
      <c r="E129" s="55"/>
      <c r="F129" s="56"/>
      <c r="G129" s="55" t="s">
        <v>108</v>
      </c>
      <c r="H129" s="55"/>
      <c r="I129" s="55" t="s">
        <v>176</v>
      </c>
      <c r="J129" s="59" t="s">
        <v>493</v>
      </c>
      <c r="K129" s="58" t="s">
        <v>37</v>
      </c>
      <c r="L129" s="58" t="s">
        <v>130</v>
      </c>
      <c r="M129" s="55" t="s">
        <v>57</v>
      </c>
      <c r="N129" s="55"/>
      <c r="O129" s="55"/>
      <c r="P129" s="56">
        <v>45086</v>
      </c>
      <c r="Q129" s="55"/>
      <c r="R129" s="71"/>
      <c r="S129" s="71"/>
      <c r="T129" s="55"/>
      <c r="U129" s="53">
        <v>2</v>
      </c>
      <c r="V129" s="72" t="s">
        <v>515</v>
      </c>
      <c r="W129" s="57" t="s">
        <v>747</v>
      </c>
      <c r="X129" s="55" t="s">
        <v>749</v>
      </c>
      <c r="Y129" s="55" t="s">
        <v>749</v>
      </c>
      <c r="Z129" s="55">
        <v>1</v>
      </c>
      <c r="AA129" s="73">
        <v>45094</v>
      </c>
      <c r="AB129" s="73">
        <v>45169</v>
      </c>
      <c r="AC129" s="55" t="s">
        <v>517</v>
      </c>
      <c r="AD129" s="75" t="s">
        <v>55</v>
      </c>
      <c r="AE129" s="60" t="s">
        <v>102</v>
      </c>
      <c r="AF129" s="61" t="str">
        <f t="shared" si="18"/>
        <v>C</v>
      </c>
      <c r="AG129" s="62">
        <f t="shared" si="19"/>
        <v>1</v>
      </c>
      <c r="AH129" s="78" t="s">
        <v>1218</v>
      </c>
      <c r="AI129" s="62">
        <v>1</v>
      </c>
      <c r="AJ129" s="77" t="s">
        <v>1220</v>
      </c>
      <c r="AK129" s="20">
        <f t="shared" si="12"/>
        <v>1</v>
      </c>
      <c r="AL129" s="20">
        <f t="shared" si="16"/>
        <v>0</v>
      </c>
      <c r="AM129" s="20">
        <f t="shared" si="17"/>
        <v>1</v>
      </c>
      <c r="AN129" s="20">
        <f t="shared" si="13"/>
        <v>0</v>
      </c>
      <c r="AO129" s="20">
        <f t="shared" si="14"/>
        <v>1</v>
      </c>
      <c r="AP129" s="19">
        <f t="shared" si="15"/>
        <v>0</v>
      </c>
    </row>
    <row r="130" spans="1:42" s="18" customFormat="1" ht="204.75" customHeight="1" x14ac:dyDescent="0.25">
      <c r="A130" s="63">
        <v>129</v>
      </c>
      <c r="B130" s="54">
        <v>1675</v>
      </c>
      <c r="C130" s="53"/>
      <c r="D130" s="53"/>
      <c r="E130" s="55"/>
      <c r="F130" s="56"/>
      <c r="G130" s="55" t="s">
        <v>108</v>
      </c>
      <c r="H130" s="55"/>
      <c r="I130" s="55" t="s">
        <v>176</v>
      </c>
      <c r="J130" s="59" t="s">
        <v>494</v>
      </c>
      <c r="K130" s="58" t="s">
        <v>37</v>
      </c>
      <c r="L130" s="58" t="s">
        <v>130</v>
      </c>
      <c r="M130" s="55" t="s">
        <v>57</v>
      </c>
      <c r="N130" s="55"/>
      <c r="O130" s="55"/>
      <c r="P130" s="56">
        <v>45086</v>
      </c>
      <c r="Q130" s="55"/>
      <c r="R130" s="71"/>
      <c r="S130" s="71"/>
      <c r="T130" s="55"/>
      <c r="U130" s="53">
        <v>1</v>
      </c>
      <c r="V130" s="72" t="s">
        <v>518</v>
      </c>
      <c r="W130" s="57" t="s">
        <v>750</v>
      </c>
      <c r="X130" s="55" t="s">
        <v>751</v>
      </c>
      <c r="Y130" s="55" t="s">
        <v>751</v>
      </c>
      <c r="Z130" s="55">
        <v>1</v>
      </c>
      <c r="AA130" s="73">
        <v>45093</v>
      </c>
      <c r="AB130" s="73">
        <v>45169</v>
      </c>
      <c r="AC130" s="55" t="s">
        <v>517</v>
      </c>
      <c r="AD130" s="75" t="s">
        <v>55</v>
      </c>
      <c r="AE130" s="60" t="s">
        <v>102</v>
      </c>
      <c r="AF130" s="61" t="str">
        <f t="shared" si="18"/>
        <v>C</v>
      </c>
      <c r="AG130" s="62">
        <f t="shared" si="19"/>
        <v>1</v>
      </c>
      <c r="AH130" s="78" t="s">
        <v>1221</v>
      </c>
      <c r="AI130" s="62">
        <v>1</v>
      </c>
      <c r="AJ130" s="77" t="s">
        <v>1222</v>
      </c>
      <c r="AK130" s="20">
        <f t="shared" si="12"/>
        <v>1</v>
      </c>
      <c r="AL130" s="20">
        <f t="shared" si="16"/>
        <v>0</v>
      </c>
      <c r="AM130" s="20">
        <f t="shared" si="17"/>
        <v>1</v>
      </c>
      <c r="AN130" s="20">
        <f t="shared" si="13"/>
        <v>0</v>
      </c>
      <c r="AO130" s="20">
        <f t="shared" si="14"/>
        <v>1</v>
      </c>
      <c r="AP130" s="19">
        <f t="shared" si="15"/>
        <v>0</v>
      </c>
    </row>
    <row r="131" spans="1:42" s="18" customFormat="1" ht="204.75" customHeight="1" x14ac:dyDescent="0.25">
      <c r="A131" s="63">
        <v>130</v>
      </c>
      <c r="B131" s="54">
        <v>1676</v>
      </c>
      <c r="C131" s="53"/>
      <c r="D131" s="53"/>
      <c r="E131" s="55"/>
      <c r="F131" s="56"/>
      <c r="G131" s="55" t="s">
        <v>108</v>
      </c>
      <c r="H131" s="55"/>
      <c r="I131" s="55" t="s">
        <v>176</v>
      </c>
      <c r="J131" s="59" t="s">
        <v>495</v>
      </c>
      <c r="K131" s="58" t="s">
        <v>37</v>
      </c>
      <c r="L131" s="58" t="s">
        <v>130</v>
      </c>
      <c r="M131" s="55" t="s">
        <v>57</v>
      </c>
      <c r="N131" s="55"/>
      <c r="O131" s="55"/>
      <c r="P131" s="56">
        <v>45086</v>
      </c>
      <c r="Q131" s="55"/>
      <c r="R131" s="71"/>
      <c r="S131" s="71"/>
      <c r="T131" s="55"/>
      <c r="U131" s="53">
        <v>1</v>
      </c>
      <c r="V131" s="72" t="s">
        <v>519</v>
      </c>
      <c r="W131" s="57" t="s">
        <v>752</v>
      </c>
      <c r="X131" s="55" t="s">
        <v>753</v>
      </c>
      <c r="Y131" s="55" t="s">
        <v>753</v>
      </c>
      <c r="Z131" s="55">
        <v>1</v>
      </c>
      <c r="AA131" s="73">
        <v>45093</v>
      </c>
      <c r="AB131" s="73">
        <v>45169</v>
      </c>
      <c r="AC131" s="55" t="s">
        <v>517</v>
      </c>
      <c r="AD131" s="75" t="s">
        <v>55</v>
      </c>
      <c r="AE131" s="60" t="s">
        <v>102</v>
      </c>
      <c r="AF131" s="61" t="str">
        <f t="shared" si="18"/>
        <v>C</v>
      </c>
      <c r="AG131" s="62">
        <f t="shared" si="19"/>
        <v>1</v>
      </c>
      <c r="AH131" s="78" t="s">
        <v>1223</v>
      </c>
      <c r="AI131" s="62">
        <v>1</v>
      </c>
      <c r="AJ131" s="77" t="s">
        <v>1224</v>
      </c>
      <c r="AK131" s="20">
        <f t="shared" si="12"/>
        <v>1</v>
      </c>
      <c r="AL131" s="20">
        <f t="shared" si="16"/>
        <v>0</v>
      </c>
      <c r="AM131" s="20">
        <f t="shared" si="17"/>
        <v>1</v>
      </c>
      <c r="AN131" s="20">
        <f t="shared" si="13"/>
        <v>0</v>
      </c>
      <c r="AO131" s="20">
        <f t="shared" si="14"/>
        <v>1</v>
      </c>
      <c r="AP131" s="19">
        <f t="shared" si="15"/>
        <v>0</v>
      </c>
    </row>
    <row r="132" spans="1:42" s="18" customFormat="1" ht="204.75" customHeight="1" x14ac:dyDescent="0.25">
      <c r="A132" s="63">
        <v>131</v>
      </c>
      <c r="B132" s="54">
        <v>1677</v>
      </c>
      <c r="C132" s="53"/>
      <c r="D132" s="53"/>
      <c r="E132" s="55"/>
      <c r="F132" s="56"/>
      <c r="G132" s="55" t="s">
        <v>108</v>
      </c>
      <c r="H132" s="55"/>
      <c r="I132" s="55" t="s">
        <v>176</v>
      </c>
      <c r="J132" s="59" t="s">
        <v>496</v>
      </c>
      <c r="K132" s="58" t="s">
        <v>37</v>
      </c>
      <c r="L132" s="58" t="s">
        <v>130</v>
      </c>
      <c r="M132" s="55" t="s">
        <v>57</v>
      </c>
      <c r="N132" s="55"/>
      <c r="O132" s="55"/>
      <c r="P132" s="56">
        <v>45086</v>
      </c>
      <c r="Q132" s="55"/>
      <c r="R132" s="71"/>
      <c r="S132" s="71"/>
      <c r="T132" s="55"/>
      <c r="U132" s="53">
        <v>1</v>
      </c>
      <c r="V132" s="72" t="s">
        <v>520</v>
      </c>
      <c r="W132" s="57" t="s">
        <v>754</v>
      </c>
      <c r="X132" s="55" t="s">
        <v>755</v>
      </c>
      <c r="Y132" s="55" t="s">
        <v>755</v>
      </c>
      <c r="Z132" s="55">
        <v>1</v>
      </c>
      <c r="AA132" s="73">
        <v>45093</v>
      </c>
      <c r="AB132" s="73">
        <v>45169</v>
      </c>
      <c r="AC132" s="55" t="s">
        <v>517</v>
      </c>
      <c r="AD132" s="75" t="s">
        <v>55</v>
      </c>
      <c r="AE132" s="60" t="s">
        <v>102</v>
      </c>
      <c r="AF132" s="61" t="str">
        <f t="shared" si="18"/>
        <v>C</v>
      </c>
      <c r="AG132" s="62">
        <f t="shared" si="19"/>
        <v>1</v>
      </c>
      <c r="AH132" s="78" t="s">
        <v>1221</v>
      </c>
      <c r="AI132" s="62">
        <v>1</v>
      </c>
      <c r="AJ132" s="77" t="s">
        <v>1222</v>
      </c>
      <c r="AK132" s="20">
        <f t="shared" si="12"/>
        <v>1</v>
      </c>
      <c r="AL132" s="20">
        <f t="shared" si="16"/>
        <v>0</v>
      </c>
      <c r="AM132" s="20">
        <f t="shared" si="17"/>
        <v>1</v>
      </c>
      <c r="AN132" s="20">
        <f t="shared" si="13"/>
        <v>0</v>
      </c>
      <c r="AO132" s="20">
        <f t="shared" si="14"/>
        <v>1</v>
      </c>
      <c r="AP132" s="19">
        <f t="shared" si="15"/>
        <v>0</v>
      </c>
    </row>
    <row r="133" spans="1:42" s="18" customFormat="1" ht="204.75" customHeight="1" x14ac:dyDescent="0.25">
      <c r="A133" s="63">
        <v>132</v>
      </c>
      <c r="B133" s="54">
        <v>1678</v>
      </c>
      <c r="C133" s="53"/>
      <c r="D133" s="53"/>
      <c r="E133" s="55"/>
      <c r="F133" s="56"/>
      <c r="G133" s="55" t="s">
        <v>108</v>
      </c>
      <c r="H133" s="55"/>
      <c r="I133" s="55" t="s">
        <v>176</v>
      </c>
      <c r="J133" s="59" t="s">
        <v>497</v>
      </c>
      <c r="K133" s="58" t="s">
        <v>37</v>
      </c>
      <c r="L133" s="58" t="s">
        <v>130</v>
      </c>
      <c r="M133" s="55" t="s">
        <v>57</v>
      </c>
      <c r="N133" s="55"/>
      <c r="O133" s="55"/>
      <c r="P133" s="56">
        <v>45086</v>
      </c>
      <c r="Q133" s="55"/>
      <c r="R133" s="71"/>
      <c r="S133" s="71"/>
      <c r="T133" s="55"/>
      <c r="U133" s="53">
        <v>1</v>
      </c>
      <c r="V133" s="72" t="s">
        <v>521</v>
      </c>
      <c r="W133" s="57" t="s">
        <v>756</v>
      </c>
      <c r="X133" s="55" t="s">
        <v>757</v>
      </c>
      <c r="Y133" s="55" t="s">
        <v>757</v>
      </c>
      <c r="Z133" s="55">
        <v>1</v>
      </c>
      <c r="AA133" s="73">
        <v>45093</v>
      </c>
      <c r="AB133" s="73">
        <v>45169</v>
      </c>
      <c r="AC133" s="55" t="s">
        <v>517</v>
      </c>
      <c r="AD133" s="75" t="s">
        <v>55</v>
      </c>
      <c r="AE133" s="60" t="s">
        <v>102</v>
      </c>
      <c r="AF133" s="61" t="str">
        <f t="shared" si="18"/>
        <v>C</v>
      </c>
      <c r="AG133" s="62">
        <f t="shared" si="19"/>
        <v>1</v>
      </c>
      <c r="AH133" s="78" t="s">
        <v>1225</v>
      </c>
      <c r="AI133" s="62">
        <v>1</v>
      </c>
      <c r="AJ133" s="77" t="s">
        <v>1226</v>
      </c>
      <c r="AK133" s="20">
        <f t="shared" ref="AK133:AK196" si="20">IF($AA133="",0,(IF($AA133&lt;=$AK$3,IF($AB133&lt;=$AK$3,1,0),0)))</f>
        <v>1</v>
      </c>
      <c r="AL133" s="20">
        <f t="shared" si="16"/>
        <v>0</v>
      </c>
      <c r="AM133" s="20">
        <f t="shared" si="17"/>
        <v>1</v>
      </c>
      <c r="AN133" s="20">
        <f t="shared" ref="AN133:AN196" si="21">IF($AB133="",0,(IF($AF133="A",IF($AB133&lt;=$AK$3,1,0),0)))</f>
        <v>0</v>
      </c>
      <c r="AO133" s="20">
        <f t="shared" ref="AO133:AO196" si="22">(IF(AND($AK133=1,$AM133=1),1,IF(AND($AK133=0,$AM133=1),1,IF(AND($AK133=1,$AM133=0),1,0))))</f>
        <v>1</v>
      </c>
      <c r="AP133" s="19">
        <f t="shared" ref="AP133:AP196" si="23">IF($AA133="",1,0)</f>
        <v>0</v>
      </c>
    </row>
    <row r="134" spans="1:42" s="18" customFormat="1" ht="204.75" customHeight="1" x14ac:dyDescent="0.25">
      <c r="A134" s="63">
        <v>133</v>
      </c>
      <c r="B134" s="54">
        <v>1679</v>
      </c>
      <c r="C134" s="53"/>
      <c r="D134" s="53"/>
      <c r="E134" s="55"/>
      <c r="F134" s="56"/>
      <c r="G134" s="55" t="s">
        <v>108</v>
      </c>
      <c r="H134" s="55"/>
      <c r="I134" s="55" t="s">
        <v>176</v>
      </c>
      <c r="J134" s="59" t="s">
        <v>498</v>
      </c>
      <c r="K134" s="58" t="s">
        <v>37</v>
      </c>
      <c r="L134" s="58" t="s">
        <v>130</v>
      </c>
      <c r="M134" s="55" t="s">
        <v>57</v>
      </c>
      <c r="N134" s="55"/>
      <c r="O134" s="55"/>
      <c r="P134" s="56">
        <v>45086</v>
      </c>
      <c r="Q134" s="55"/>
      <c r="R134" s="71"/>
      <c r="S134" s="71"/>
      <c r="T134" s="55"/>
      <c r="U134" s="53">
        <v>1</v>
      </c>
      <c r="V134" s="72" t="s">
        <v>522</v>
      </c>
      <c r="W134" s="57" t="s">
        <v>758</v>
      </c>
      <c r="X134" s="55" t="s">
        <v>753</v>
      </c>
      <c r="Y134" s="55" t="s">
        <v>753</v>
      </c>
      <c r="Z134" s="55">
        <v>1</v>
      </c>
      <c r="AA134" s="73">
        <v>45093</v>
      </c>
      <c r="AB134" s="73">
        <v>45169</v>
      </c>
      <c r="AC134" s="55" t="s">
        <v>517</v>
      </c>
      <c r="AD134" s="75" t="s">
        <v>55</v>
      </c>
      <c r="AE134" s="60" t="s">
        <v>102</v>
      </c>
      <c r="AF134" s="61" t="str">
        <f t="shared" si="18"/>
        <v>C</v>
      </c>
      <c r="AG134" s="62">
        <f t="shared" si="19"/>
        <v>1</v>
      </c>
      <c r="AH134" s="78" t="s">
        <v>1227</v>
      </c>
      <c r="AI134" s="62">
        <v>1</v>
      </c>
      <c r="AJ134" s="77" t="s">
        <v>1228</v>
      </c>
      <c r="AK134" s="20">
        <f t="shared" si="20"/>
        <v>1</v>
      </c>
      <c r="AL134" s="20">
        <f t="shared" ref="AL134:AL197" si="24">IF($AF134="A",1,0)</f>
        <v>0</v>
      </c>
      <c r="AM134" s="20">
        <f t="shared" ref="AM134:AM197" si="25">IF($AF134="C",1,0)</f>
        <v>1</v>
      </c>
      <c r="AN134" s="20">
        <f t="shared" si="21"/>
        <v>0</v>
      </c>
      <c r="AO134" s="20">
        <f t="shared" si="22"/>
        <v>1</v>
      </c>
      <c r="AP134" s="19">
        <f t="shared" si="23"/>
        <v>0</v>
      </c>
    </row>
    <row r="135" spans="1:42" s="18" customFormat="1" ht="204.75" customHeight="1" x14ac:dyDescent="0.25">
      <c r="A135" s="63">
        <v>134</v>
      </c>
      <c r="B135" s="54">
        <v>1680</v>
      </c>
      <c r="C135" s="53"/>
      <c r="D135" s="53"/>
      <c r="E135" s="55"/>
      <c r="F135" s="56"/>
      <c r="G135" s="55" t="s">
        <v>108</v>
      </c>
      <c r="H135" s="55"/>
      <c r="I135" s="55" t="s">
        <v>176</v>
      </c>
      <c r="J135" s="59" t="s">
        <v>499</v>
      </c>
      <c r="K135" s="58" t="s">
        <v>37</v>
      </c>
      <c r="L135" s="58" t="s">
        <v>130</v>
      </c>
      <c r="M135" s="55" t="s">
        <v>57</v>
      </c>
      <c r="N135" s="55"/>
      <c r="O135" s="55"/>
      <c r="P135" s="56">
        <v>45086</v>
      </c>
      <c r="Q135" s="55"/>
      <c r="R135" s="71"/>
      <c r="S135" s="71"/>
      <c r="T135" s="55"/>
      <c r="U135" s="53">
        <v>1</v>
      </c>
      <c r="V135" s="72" t="s">
        <v>523</v>
      </c>
      <c r="W135" s="57" t="s">
        <v>759</v>
      </c>
      <c r="X135" s="55" t="s">
        <v>760</v>
      </c>
      <c r="Y135" s="55" t="s">
        <v>760</v>
      </c>
      <c r="Z135" s="55">
        <v>1</v>
      </c>
      <c r="AA135" s="73">
        <v>45093</v>
      </c>
      <c r="AB135" s="73">
        <v>45169</v>
      </c>
      <c r="AC135" s="55" t="s">
        <v>517</v>
      </c>
      <c r="AD135" s="75" t="s">
        <v>55</v>
      </c>
      <c r="AE135" s="60" t="s">
        <v>102</v>
      </c>
      <c r="AF135" s="61" t="str">
        <f t="shared" si="18"/>
        <v>C</v>
      </c>
      <c r="AG135" s="62">
        <f t="shared" si="19"/>
        <v>1</v>
      </c>
      <c r="AH135" s="78" t="s">
        <v>1229</v>
      </c>
      <c r="AI135" s="62">
        <v>1</v>
      </c>
      <c r="AJ135" s="77" t="s">
        <v>1230</v>
      </c>
      <c r="AK135" s="20">
        <f t="shared" si="20"/>
        <v>1</v>
      </c>
      <c r="AL135" s="20">
        <f t="shared" si="24"/>
        <v>0</v>
      </c>
      <c r="AM135" s="20">
        <f t="shared" si="25"/>
        <v>1</v>
      </c>
      <c r="AN135" s="20">
        <f t="shared" si="21"/>
        <v>0</v>
      </c>
      <c r="AO135" s="20">
        <f t="shared" si="22"/>
        <v>1</v>
      </c>
      <c r="AP135" s="19">
        <f t="shared" si="23"/>
        <v>0</v>
      </c>
    </row>
    <row r="136" spans="1:42" s="18" customFormat="1" ht="204.75" customHeight="1" x14ac:dyDescent="0.25">
      <c r="A136" s="63">
        <v>135</v>
      </c>
      <c r="B136" s="54">
        <v>1681</v>
      </c>
      <c r="C136" s="53"/>
      <c r="D136" s="53"/>
      <c r="E136" s="55"/>
      <c r="F136" s="56"/>
      <c r="G136" s="55" t="s">
        <v>108</v>
      </c>
      <c r="H136" s="55"/>
      <c r="I136" s="55" t="s">
        <v>176</v>
      </c>
      <c r="J136" s="59" t="s">
        <v>500</v>
      </c>
      <c r="K136" s="58" t="s">
        <v>37</v>
      </c>
      <c r="L136" s="58" t="s">
        <v>130</v>
      </c>
      <c r="M136" s="55" t="s">
        <v>57</v>
      </c>
      <c r="N136" s="55"/>
      <c r="O136" s="55"/>
      <c r="P136" s="56">
        <v>45086</v>
      </c>
      <c r="Q136" s="55"/>
      <c r="R136" s="71"/>
      <c r="S136" s="71"/>
      <c r="T136" s="55"/>
      <c r="U136" s="53">
        <v>1</v>
      </c>
      <c r="V136" s="72" t="s">
        <v>524</v>
      </c>
      <c r="W136" s="57" t="s">
        <v>761</v>
      </c>
      <c r="X136" s="55" t="s">
        <v>753</v>
      </c>
      <c r="Y136" s="55" t="s">
        <v>753</v>
      </c>
      <c r="Z136" s="55">
        <v>1</v>
      </c>
      <c r="AA136" s="73">
        <v>45093</v>
      </c>
      <c r="AB136" s="73">
        <v>45169</v>
      </c>
      <c r="AC136" s="55" t="s">
        <v>517</v>
      </c>
      <c r="AD136" s="75" t="s">
        <v>55</v>
      </c>
      <c r="AE136" s="60" t="s">
        <v>102</v>
      </c>
      <c r="AF136" s="61" t="str">
        <f t="shared" si="18"/>
        <v>C</v>
      </c>
      <c r="AG136" s="62">
        <f t="shared" si="19"/>
        <v>1</v>
      </c>
      <c r="AH136" s="78" t="s">
        <v>1231</v>
      </c>
      <c r="AI136" s="62">
        <v>1</v>
      </c>
      <c r="AJ136" s="77" t="s">
        <v>1232</v>
      </c>
      <c r="AK136" s="20">
        <f t="shared" si="20"/>
        <v>1</v>
      </c>
      <c r="AL136" s="20">
        <f t="shared" si="24"/>
        <v>0</v>
      </c>
      <c r="AM136" s="20">
        <f t="shared" si="25"/>
        <v>1</v>
      </c>
      <c r="AN136" s="20">
        <f t="shared" si="21"/>
        <v>0</v>
      </c>
      <c r="AO136" s="20">
        <f t="shared" si="22"/>
        <v>1</v>
      </c>
      <c r="AP136" s="19">
        <f t="shared" si="23"/>
        <v>0</v>
      </c>
    </row>
    <row r="137" spans="1:42" s="18" customFormat="1" ht="204.75" customHeight="1" x14ac:dyDescent="0.25">
      <c r="A137" s="63">
        <v>136</v>
      </c>
      <c r="B137" s="54">
        <v>1682</v>
      </c>
      <c r="C137" s="53"/>
      <c r="D137" s="53"/>
      <c r="E137" s="55"/>
      <c r="F137" s="56"/>
      <c r="G137" s="55" t="s">
        <v>108</v>
      </c>
      <c r="H137" s="55"/>
      <c r="I137" s="55" t="s">
        <v>176</v>
      </c>
      <c r="J137" s="59" t="s">
        <v>501</v>
      </c>
      <c r="K137" s="58" t="s">
        <v>37</v>
      </c>
      <c r="L137" s="58" t="s">
        <v>130</v>
      </c>
      <c r="M137" s="55" t="s">
        <v>57</v>
      </c>
      <c r="N137" s="55"/>
      <c r="O137" s="55"/>
      <c r="P137" s="56">
        <v>45086</v>
      </c>
      <c r="Q137" s="55"/>
      <c r="R137" s="71"/>
      <c r="S137" s="71"/>
      <c r="T137" s="55"/>
      <c r="U137" s="53">
        <v>1</v>
      </c>
      <c r="V137" s="72" t="s">
        <v>525</v>
      </c>
      <c r="W137" s="57" t="s">
        <v>762</v>
      </c>
      <c r="X137" s="55" t="s">
        <v>760</v>
      </c>
      <c r="Y137" s="55" t="s">
        <v>760</v>
      </c>
      <c r="Z137" s="55">
        <v>1</v>
      </c>
      <c r="AA137" s="73">
        <v>45093</v>
      </c>
      <c r="AB137" s="73">
        <v>45169</v>
      </c>
      <c r="AC137" s="55" t="s">
        <v>517</v>
      </c>
      <c r="AD137" s="75" t="s">
        <v>55</v>
      </c>
      <c r="AE137" s="60" t="s">
        <v>102</v>
      </c>
      <c r="AF137" s="61" t="str">
        <f t="shared" si="18"/>
        <v>C</v>
      </c>
      <c r="AG137" s="62">
        <f t="shared" si="19"/>
        <v>1</v>
      </c>
      <c r="AH137" s="78" t="s">
        <v>1233</v>
      </c>
      <c r="AI137" s="62">
        <v>1</v>
      </c>
      <c r="AJ137" s="77" t="s">
        <v>1234</v>
      </c>
      <c r="AK137" s="20">
        <f t="shared" si="20"/>
        <v>1</v>
      </c>
      <c r="AL137" s="20">
        <f t="shared" si="24"/>
        <v>0</v>
      </c>
      <c r="AM137" s="20">
        <f t="shared" si="25"/>
        <v>1</v>
      </c>
      <c r="AN137" s="20">
        <f t="shared" si="21"/>
        <v>0</v>
      </c>
      <c r="AO137" s="20">
        <f t="shared" si="22"/>
        <v>1</v>
      </c>
      <c r="AP137" s="19">
        <f t="shared" si="23"/>
        <v>0</v>
      </c>
    </row>
    <row r="138" spans="1:42" s="18" customFormat="1" ht="204.75" customHeight="1" x14ac:dyDescent="0.25">
      <c r="A138" s="63">
        <v>137</v>
      </c>
      <c r="B138" s="54">
        <v>1683</v>
      </c>
      <c r="C138" s="53"/>
      <c r="D138" s="53"/>
      <c r="E138" s="55"/>
      <c r="F138" s="56"/>
      <c r="G138" s="55" t="s">
        <v>108</v>
      </c>
      <c r="H138" s="55"/>
      <c r="I138" s="55" t="s">
        <v>176</v>
      </c>
      <c r="J138" s="59" t="s">
        <v>502</v>
      </c>
      <c r="K138" s="58"/>
      <c r="L138" s="58"/>
      <c r="M138" s="55"/>
      <c r="N138" s="55"/>
      <c r="O138" s="55"/>
      <c r="P138" s="56">
        <v>45086</v>
      </c>
      <c r="Q138" s="55"/>
      <c r="R138" s="71"/>
      <c r="S138" s="71"/>
      <c r="T138" s="55"/>
      <c r="U138" s="53">
        <v>1</v>
      </c>
      <c r="V138" s="72" t="s">
        <v>526</v>
      </c>
      <c r="W138" s="57" t="s">
        <v>763</v>
      </c>
      <c r="X138" s="55" t="s">
        <v>753</v>
      </c>
      <c r="Y138" s="55" t="s">
        <v>753</v>
      </c>
      <c r="Z138" s="55">
        <v>1</v>
      </c>
      <c r="AA138" s="73">
        <v>45093</v>
      </c>
      <c r="AB138" s="73">
        <v>45169</v>
      </c>
      <c r="AC138" s="55" t="s">
        <v>517</v>
      </c>
      <c r="AD138" s="75" t="s">
        <v>55</v>
      </c>
      <c r="AE138" s="60" t="s">
        <v>102</v>
      </c>
      <c r="AF138" s="61" t="str">
        <f t="shared" si="18"/>
        <v>C</v>
      </c>
      <c r="AG138" s="62">
        <f t="shared" si="19"/>
        <v>1</v>
      </c>
      <c r="AH138" s="78" t="s">
        <v>1235</v>
      </c>
      <c r="AI138" s="62">
        <v>1</v>
      </c>
      <c r="AJ138" s="77" t="s">
        <v>1230</v>
      </c>
      <c r="AK138" s="20">
        <f t="shared" si="20"/>
        <v>1</v>
      </c>
      <c r="AL138" s="20">
        <f t="shared" si="24"/>
        <v>0</v>
      </c>
      <c r="AM138" s="20">
        <f t="shared" si="25"/>
        <v>1</v>
      </c>
      <c r="AN138" s="20">
        <f t="shared" si="21"/>
        <v>0</v>
      </c>
      <c r="AO138" s="20">
        <f t="shared" si="22"/>
        <v>1</v>
      </c>
      <c r="AP138" s="19">
        <f t="shared" si="23"/>
        <v>0</v>
      </c>
    </row>
    <row r="139" spans="1:42" s="18" customFormat="1" ht="204.75" customHeight="1" x14ac:dyDescent="0.25">
      <c r="A139" s="63">
        <v>138</v>
      </c>
      <c r="B139" s="54">
        <v>1684</v>
      </c>
      <c r="C139" s="53"/>
      <c r="D139" s="53"/>
      <c r="E139" s="55"/>
      <c r="F139" s="56"/>
      <c r="G139" s="55" t="s">
        <v>108</v>
      </c>
      <c r="H139" s="55"/>
      <c r="I139" s="55" t="s">
        <v>176</v>
      </c>
      <c r="J139" s="59" t="s">
        <v>503</v>
      </c>
      <c r="K139" s="58"/>
      <c r="L139" s="58"/>
      <c r="M139" s="55"/>
      <c r="N139" s="55"/>
      <c r="O139" s="55"/>
      <c r="P139" s="56">
        <v>45086</v>
      </c>
      <c r="Q139" s="55"/>
      <c r="R139" s="71"/>
      <c r="S139" s="71"/>
      <c r="T139" s="55"/>
      <c r="U139" s="53">
        <v>1</v>
      </c>
      <c r="V139" s="72" t="s">
        <v>527</v>
      </c>
      <c r="W139" s="57" t="s">
        <v>764</v>
      </c>
      <c r="X139" s="55" t="s">
        <v>765</v>
      </c>
      <c r="Y139" s="55" t="s">
        <v>765</v>
      </c>
      <c r="Z139" s="55">
        <v>1</v>
      </c>
      <c r="AA139" s="73">
        <v>45093</v>
      </c>
      <c r="AB139" s="73">
        <v>45169</v>
      </c>
      <c r="AC139" s="55" t="s">
        <v>517</v>
      </c>
      <c r="AD139" s="75" t="s">
        <v>55</v>
      </c>
      <c r="AE139" s="60" t="s">
        <v>102</v>
      </c>
      <c r="AF139" s="61" t="str">
        <f t="shared" si="18"/>
        <v>A</v>
      </c>
      <c r="AG139" s="62">
        <f t="shared" si="19"/>
        <v>0</v>
      </c>
      <c r="AH139" s="78" t="s">
        <v>1236</v>
      </c>
      <c r="AI139" s="62">
        <v>0</v>
      </c>
      <c r="AJ139" s="77" t="s">
        <v>1237</v>
      </c>
      <c r="AK139" s="20">
        <f t="shared" si="20"/>
        <v>1</v>
      </c>
      <c r="AL139" s="20">
        <f t="shared" si="24"/>
        <v>1</v>
      </c>
      <c r="AM139" s="20">
        <f t="shared" si="25"/>
        <v>0</v>
      </c>
      <c r="AN139" s="20">
        <f t="shared" si="21"/>
        <v>1</v>
      </c>
      <c r="AO139" s="20">
        <f t="shared" si="22"/>
        <v>1</v>
      </c>
      <c r="AP139" s="19">
        <f t="shared" si="23"/>
        <v>0</v>
      </c>
    </row>
    <row r="140" spans="1:42" s="18" customFormat="1" ht="204.75" customHeight="1" x14ac:dyDescent="0.25">
      <c r="A140" s="63">
        <v>139</v>
      </c>
      <c r="B140" s="54">
        <v>1685</v>
      </c>
      <c r="C140" s="53"/>
      <c r="D140" s="53"/>
      <c r="E140" s="55"/>
      <c r="F140" s="56"/>
      <c r="G140" s="55" t="s">
        <v>108</v>
      </c>
      <c r="H140" s="55"/>
      <c r="I140" s="55" t="s">
        <v>176</v>
      </c>
      <c r="J140" s="59" t="s">
        <v>493</v>
      </c>
      <c r="K140" s="58"/>
      <c r="L140" s="58"/>
      <c r="M140" s="55"/>
      <c r="N140" s="55"/>
      <c r="O140" s="55"/>
      <c r="P140" s="56">
        <v>45086</v>
      </c>
      <c r="Q140" s="55"/>
      <c r="R140" s="71"/>
      <c r="S140" s="71"/>
      <c r="T140" s="55"/>
      <c r="U140" s="53">
        <v>1</v>
      </c>
      <c r="V140" s="72" t="s">
        <v>528</v>
      </c>
      <c r="W140" s="57" t="s">
        <v>766</v>
      </c>
      <c r="X140" s="55" t="s">
        <v>767</v>
      </c>
      <c r="Y140" s="55" t="s">
        <v>767</v>
      </c>
      <c r="Z140" s="55">
        <v>1</v>
      </c>
      <c r="AA140" s="73">
        <v>45093</v>
      </c>
      <c r="AB140" s="73">
        <v>45169</v>
      </c>
      <c r="AC140" s="55" t="s">
        <v>517</v>
      </c>
      <c r="AD140" s="75" t="s">
        <v>55</v>
      </c>
      <c r="AE140" s="60" t="s">
        <v>102</v>
      </c>
      <c r="AF140" s="61" t="str">
        <f t="shared" si="18"/>
        <v>C</v>
      </c>
      <c r="AG140" s="62">
        <f t="shared" si="19"/>
        <v>1</v>
      </c>
      <c r="AH140" s="78" t="s">
        <v>1218</v>
      </c>
      <c r="AI140" s="62">
        <v>1</v>
      </c>
      <c r="AJ140" s="77" t="s">
        <v>1220</v>
      </c>
      <c r="AK140" s="20">
        <f t="shared" si="20"/>
        <v>1</v>
      </c>
      <c r="AL140" s="20">
        <f t="shared" si="24"/>
        <v>0</v>
      </c>
      <c r="AM140" s="20">
        <f t="shared" si="25"/>
        <v>1</v>
      </c>
      <c r="AN140" s="20">
        <f t="shared" si="21"/>
        <v>0</v>
      </c>
      <c r="AO140" s="20">
        <f t="shared" si="22"/>
        <v>1</v>
      </c>
      <c r="AP140" s="19">
        <f t="shared" si="23"/>
        <v>0</v>
      </c>
    </row>
    <row r="141" spans="1:42" s="18" customFormat="1" ht="204.75" customHeight="1" x14ac:dyDescent="0.25">
      <c r="A141" s="63" t="s">
        <v>1086</v>
      </c>
      <c r="B141" s="54">
        <v>1686</v>
      </c>
      <c r="C141" s="53"/>
      <c r="D141" s="53"/>
      <c r="E141" s="55" t="s">
        <v>768</v>
      </c>
      <c r="F141" s="56">
        <v>45078</v>
      </c>
      <c r="G141" s="55" t="s">
        <v>45</v>
      </c>
      <c r="H141" s="55"/>
      <c r="I141" s="55" t="s">
        <v>209</v>
      </c>
      <c r="J141" s="59" t="s">
        <v>570</v>
      </c>
      <c r="K141" s="58" t="s">
        <v>59</v>
      </c>
      <c r="L141" s="58" t="s">
        <v>112</v>
      </c>
      <c r="M141" s="55"/>
      <c r="N141" s="55"/>
      <c r="O141" s="55"/>
      <c r="P141" s="56">
        <v>45106</v>
      </c>
      <c r="Q141" s="55"/>
      <c r="R141" s="71"/>
      <c r="S141" s="71"/>
      <c r="T141" s="55"/>
      <c r="U141" s="53">
        <v>1</v>
      </c>
      <c r="V141" s="72" t="s">
        <v>769</v>
      </c>
      <c r="W141" s="57" t="s">
        <v>770</v>
      </c>
      <c r="X141" s="55" t="s">
        <v>772</v>
      </c>
      <c r="Y141" s="55" t="s">
        <v>772</v>
      </c>
      <c r="Z141" s="55">
        <v>1</v>
      </c>
      <c r="AA141" s="73">
        <v>45170</v>
      </c>
      <c r="AB141" s="73">
        <v>45291</v>
      </c>
      <c r="AC141" s="55" t="s">
        <v>774</v>
      </c>
      <c r="AD141" s="75" t="s">
        <v>44</v>
      </c>
      <c r="AE141" s="60" t="s">
        <v>101</v>
      </c>
      <c r="AF141" s="61" t="str">
        <f t="shared" si="18"/>
        <v>A</v>
      </c>
      <c r="AG141" s="62">
        <f t="shared" si="19"/>
        <v>0</v>
      </c>
      <c r="AH141" s="78" t="s">
        <v>1140</v>
      </c>
      <c r="AI141" s="62">
        <v>0</v>
      </c>
      <c r="AJ141" s="77" t="s">
        <v>1143</v>
      </c>
      <c r="AK141" s="20">
        <f t="shared" si="20"/>
        <v>0</v>
      </c>
      <c r="AL141" s="20">
        <f t="shared" si="24"/>
        <v>1</v>
      </c>
      <c r="AM141" s="20">
        <f t="shared" si="25"/>
        <v>0</v>
      </c>
      <c r="AN141" s="20">
        <f t="shared" si="21"/>
        <v>0</v>
      </c>
      <c r="AO141" s="20">
        <f t="shared" si="22"/>
        <v>0</v>
      </c>
      <c r="AP141" s="19">
        <f t="shared" si="23"/>
        <v>0</v>
      </c>
    </row>
    <row r="142" spans="1:42" s="18" customFormat="1" ht="204.75" customHeight="1" x14ac:dyDescent="0.25">
      <c r="A142" s="63">
        <v>141</v>
      </c>
      <c r="B142" s="54">
        <v>1686</v>
      </c>
      <c r="C142" s="53"/>
      <c r="D142" s="53"/>
      <c r="E142" s="55" t="s">
        <v>768</v>
      </c>
      <c r="F142" s="56">
        <v>45078</v>
      </c>
      <c r="G142" s="55" t="s">
        <v>45</v>
      </c>
      <c r="H142" s="55"/>
      <c r="I142" s="55" t="s">
        <v>209</v>
      </c>
      <c r="J142" s="59" t="s">
        <v>570</v>
      </c>
      <c r="K142" s="58" t="s">
        <v>59</v>
      </c>
      <c r="L142" s="58" t="s">
        <v>112</v>
      </c>
      <c r="M142" s="55"/>
      <c r="N142" s="55"/>
      <c r="O142" s="55"/>
      <c r="P142" s="56">
        <v>45106</v>
      </c>
      <c r="Q142" s="55"/>
      <c r="R142" s="71"/>
      <c r="S142" s="71"/>
      <c r="T142" s="55"/>
      <c r="U142" s="53">
        <v>2</v>
      </c>
      <c r="V142" s="72" t="s">
        <v>769</v>
      </c>
      <c r="W142" s="57" t="s">
        <v>771</v>
      </c>
      <c r="X142" s="55" t="s">
        <v>773</v>
      </c>
      <c r="Y142" s="55" t="s">
        <v>773</v>
      </c>
      <c r="Z142" s="55">
        <v>1</v>
      </c>
      <c r="AA142" s="73">
        <v>45292</v>
      </c>
      <c r="AB142" s="73">
        <v>45351</v>
      </c>
      <c r="AC142" s="55" t="s">
        <v>774</v>
      </c>
      <c r="AD142" s="75" t="s">
        <v>44</v>
      </c>
      <c r="AE142" s="60" t="s">
        <v>101</v>
      </c>
      <c r="AF142" s="61" t="str">
        <f t="shared" si="18"/>
        <v>A</v>
      </c>
      <c r="AG142" s="62">
        <f t="shared" si="19"/>
        <v>0</v>
      </c>
      <c r="AH142" s="78" t="s">
        <v>1140</v>
      </c>
      <c r="AI142" s="62">
        <v>0</v>
      </c>
      <c r="AJ142" s="77" t="s">
        <v>1143</v>
      </c>
      <c r="AK142" s="20">
        <f t="shared" si="20"/>
        <v>0</v>
      </c>
      <c r="AL142" s="20">
        <f t="shared" si="24"/>
        <v>1</v>
      </c>
      <c r="AM142" s="20">
        <f t="shared" si="25"/>
        <v>0</v>
      </c>
      <c r="AN142" s="20">
        <f t="shared" si="21"/>
        <v>0</v>
      </c>
      <c r="AO142" s="20">
        <f t="shared" si="22"/>
        <v>0</v>
      </c>
      <c r="AP142" s="19">
        <f t="shared" si="23"/>
        <v>0</v>
      </c>
    </row>
    <row r="143" spans="1:42" s="18" customFormat="1" ht="204.75" customHeight="1" x14ac:dyDescent="0.25">
      <c r="A143" s="63">
        <v>142</v>
      </c>
      <c r="B143" s="54">
        <v>1687</v>
      </c>
      <c r="C143" s="53"/>
      <c r="D143" s="53"/>
      <c r="E143" s="55" t="s">
        <v>768</v>
      </c>
      <c r="F143" s="56">
        <v>45078</v>
      </c>
      <c r="G143" s="55" t="s">
        <v>45</v>
      </c>
      <c r="H143" s="55"/>
      <c r="I143" s="55" t="s">
        <v>257</v>
      </c>
      <c r="J143" s="59" t="s">
        <v>571</v>
      </c>
      <c r="K143" s="58" t="s">
        <v>59</v>
      </c>
      <c r="L143" s="58" t="s">
        <v>112</v>
      </c>
      <c r="M143" s="55"/>
      <c r="N143" s="55"/>
      <c r="O143" s="55"/>
      <c r="P143" s="56">
        <v>45106</v>
      </c>
      <c r="Q143" s="55"/>
      <c r="R143" s="71"/>
      <c r="S143" s="71"/>
      <c r="T143" s="55"/>
      <c r="U143" s="53">
        <v>1</v>
      </c>
      <c r="V143" s="72" t="s">
        <v>775</v>
      </c>
      <c r="W143" s="57" t="s">
        <v>776</v>
      </c>
      <c r="X143" s="55" t="s">
        <v>777</v>
      </c>
      <c r="Y143" s="55" t="s">
        <v>777</v>
      </c>
      <c r="Z143" s="55">
        <v>2</v>
      </c>
      <c r="AA143" s="73">
        <v>45111</v>
      </c>
      <c r="AB143" s="73">
        <v>45291</v>
      </c>
      <c r="AC143" s="55" t="s">
        <v>778</v>
      </c>
      <c r="AD143" s="75" t="s">
        <v>91</v>
      </c>
      <c r="AE143" s="60" t="s">
        <v>1083</v>
      </c>
      <c r="AF143" s="61" t="str">
        <f t="shared" si="18"/>
        <v>A</v>
      </c>
      <c r="AG143" s="62">
        <f t="shared" si="19"/>
        <v>0</v>
      </c>
      <c r="AH143" s="78" t="s">
        <v>1249</v>
      </c>
      <c r="AI143" s="62">
        <v>0</v>
      </c>
      <c r="AJ143" s="77" t="s">
        <v>1349</v>
      </c>
      <c r="AK143" s="20">
        <f t="shared" si="20"/>
        <v>0</v>
      </c>
      <c r="AL143" s="20">
        <f t="shared" si="24"/>
        <v>1</v>
      </c>
      <c r="AM143" s="20">
        <f t="shared" si="25"/>
        <v>0</v>
      </c>
      <c r="AN143" s="20">
        <f t="shared" si="21"/>
        <v>0</v>
      </c>
      <c r="AO143" s="20">
        <f t="shared" si="22"/>
        <v>0</v>
      </c>
      <c r="AP143" s="19">
        <f t="shared" si="23"/>
        <v>0</v>
      </c>
    </row>
    <row r="144" spans="1:42" s="18" customFormat="1" ht="204.75" customHeight="1" x14ac:dyDescent="0.25">
      <c r="A144" s="63">
        <v>143</v>
      </c>
      <c r="B144" s="54">
        <v>1688</v>
      </c>
      <c r="C144" s="53"/>
      <c r="D144" s="53"/>
      <c r="E144" s="55" t="s">
        <v>768</v>
      </c>
      <c r="F144" s="56">
        <v>45078</v>
      </c>
      <c r="G144" s="55" t="s">
        <v>45</v>
      </c>
      <c r="H144" s="55"/>
      <c r="I144" s="55" t="s">
        <v>257</v>
      </c>
      <c r="J144" s="59" t="s">
        <v>572</v>
      </c>
      <c r="K144" s="58" t="s">
        <v>59</v>
      </c>
      <c r="L144" s="58" t="s">
        <v>112</v>
      </c>
      <c r="M144" s="55"/>
      <c r="N144" s="55"/>
      <c r="O144" s="55"/>
      <c r="P144" s="56">
        <v>45106</v>
      </c>
      <c r="Q144" s="55"/>
      <c r="R144" s="71"/>
      <c r="S144" s="71"/>
      <c r="T144" s="55"/>
      <c r="U144" s="53">
        <v>1</v>
      </c>
      <c r="V144" s="72" t="s">
        <v>775</v>
      </c>
      <c r="W144" s="57" t="s">
        <v>779</v>
      </c>
      <c r="X144" s="55" t="s">
        <v>780</v>
      </c>
      <c r="Y144" s="55" t="s">
        <v>780</v>
      </c>
      <c r="Z144" s="55">
        <v>2</v>
      </c>
      <c r="AA144" s="73">
        <v>45111</v>
      </c>
      <c r="AB144" s="73">
        <v>45291</v>
      </c>
      <c r="AC144" s="55" t="s">
        <v>778</v>
      </c>
      <c r="AD144" s="75" t="s">
        <v>91</v>
      </c>
      <c r="AE144" s="60" t="s">
        <v>1083</v>
      </c>
      <c r="AF144" s="61" t="str">
        <f t="shared" si="18"/>
        <v>A</v>
      </c>
      <c r="AG144" s="62">
        <f t="shared" si="19"/>
        <v>0</v>
      </c>
      <c r="AH144" s="78" t="s">
        <v>1249</v>
      </c>
      <c r="AI144" s="62">
        <v>0</v>
      </c>
      <c r="AJ144" s="77" t="s">
        <v>1349</v>
      </c>
      <c r="AK144" s="20">
        <f t="shared" si="20"/>
        <v>0</v>
      </c>
      <c r="AL144" s="20">
        <f t="shared" si="24"/>
        <v>1</v>
      </c>
      <c r="AM144" s="20">
        <f t="shared" si="25"/>
        <v>0</v>
      </c>
      <c r="AN144" s="20">
        <f t="shared" si="21"/>
        <v>0</v>
      </c>
      <c r="AO144" s="20">
        <f t="shared" si="22"/>
        <v>0</v>
      </c>
      <c r="AP144" s="19">
        <f t="shared" si="23"/>
        <v>0</v>
      </c>
    </row>
    <row r="145" spans="1:42" s="18" customFormat="1" ht="204.75" customHeight="1" x14ac:dyDescent="0.25">
      <c r="A145" s="63">
        <v>144</v>
      </c>
      <c r="B145" s="54">
        <v>1689</v>
      </c>
      <c r="C145" s="53"/>
      <c r="D145" s="53"/>
      <c r="E145" s="55" t="s">
        <v>768</v>
      </c>
      <c r="F145" s="56">
        <v>45078</v>
      </c>
      <c r="G145" s="55" t="s">
        <v>45</v>
      </c>
      <c r="H145" s="55"/>
      <c r="I145" s="55" t="s">
        <v>48</v>
      </c>
      <c r="J145" s="59" t="s">
        <v>573</v>
      </c>
      <c r="K145" s="58" t="s">
        <v>59</v>
      </c>
      <c r="L145" s="58" t="s">
        <v>112</v>
      </c>
      <c r="M145" s="55"/>
      <c r="N145" s="55"/>
      <c r="O145" s="55"/>
      <c r="P145" s="56">
        <v>45106</v>
      </c>
      <c r="Q145" s="55"/>
      <c r="R145" s="71"/>
      <c r="S145" s="71"/>
      <c r="T145" s="55"/>
      <c r="U145" s="53">
        <v>1</v>
      </c>
      <c r="V145" s="72" t="s">
        <v>781</v>
      </c>
      <c r="W145" s="57" t="s">
        <v>782</v>
      </c>
      <c r="X145" s="55" t="s">
        <v>783</v>
      </c>
      <c r="Y145" s="55" t="s">
        <v>783</v>
      </c>
      <c r="Z145" s="55">
        <v>1</v>
      </c>
      <c r="AA145" s="73">
        <v>45111</v>
      </c>
      <c r="AB145" s="73">
        <v>45291</v>
      </c>
      <c r="AC145" s="55" t="s">
        <v>784</v>
      </c>
      <c r="AD145" s="75" t="s">
        <v>54</v>
      </c>
      <c r="AE145" s="60" t="s">
        <v>103</v>
      </c>
      <c r="AF145" s="61" t="str">
        <f t="shared" si="18"/>
        <v>C</v>
      </c>
      <c r="AG145" s="62">
        <f t="shared" si="19"/>
        <v>1</v>
      </c>
      <c r="AH145" s="78" t="s">
        <v>1168</v>
      </c>
      <c r="AI145" s="62">
        <v>1</v>
      </c>
      <c r="AJ145" s="77" t="s">
        <v>1168</v>
      </c>
      <c r="AK145" s="20">
        <f t="shared" si="20"/>
        <v>0</v>
      </c>
      <c r="AL145" s="20">
        <f t="shared" si="24"/>
        <v>0</v>
      </c>
      <c r="AM145" s="20">
        <f t="shared" si="25"/>
        <v>1</v>
      </c>
      <c r="AN145" s="20">
        <f t="shared" si="21"/>
        <v>0</v>
      </c>
      <c r="AO145" s="20">
        <f t="shared" si="22"/>
        <v>1</v>
      </c>
      <c r="AP145" s="19">
        <f t="shared" si="23"/>
        <v>0</v>
      </c>
    </row>
    <row r="146" spans="1:42" s="18" customFormat="1" ht="204.75" customHeight="1" x14ac:dyDescent="0.25">
      <c r="A146" s="63">
        <v>145</v>
      </c>
      <c r="B146" s="54">
        <v>1690</v>
      </c>
      <c r="C146" s="53"/>
      <c r="D146" s="53"/>
      <c r="E146" s="55" t="s">
        <v>792</v>
      </c>
      <c r="F146" s="56">
        <v>45078</v>
      </c>
      <c r="G146" s="55" t="s">
        <v>45</v>
      </c>
      <c r="H146" s="55"/>
      <c r="I146" s="55" t="s">
        <v>42</v>
      </c>
      <c r="J146" s="59" t="s">
        <v>574</v>
      </c>
      <c r="K146" s="58" t="s">
        <v>59</v>
      </c>
      <c r="L146" s="58" t="s">
        <v>112</v>
      </c>
      <c r="M146" s="55"/>
      <c r="N146" s="55"/>
      <c r="O146" s="55"/>
      <c r="P146" s="56">
        <v>45117</v>
      </c>
      <c r="Q146" s="55"/>
      <c r="R146" s="71"/>
      <c r="S146" s="71"/>
      <c r="T146" s="55"/>
      <c r="U146" s="53">
        <v>1</v>
      </c>
      <c r="V146" s="72" t="s">
        <v>785</v>
      </c>
      <c r="W146" s="57" t="s">
        <v>786</v>
      </c>
      <c r="X146" s="55" t="s">
        <v>787</v>
      </c>
      <c r="Y146" s="55" t="s">
        <v>787</v>
      </c>
      <c r="Z146" s="55">
        <v>1</v>
      </c>
      <c r="AA146" s="73">
        <v>45108</v>
      </c>
      <c r="AB146" s="73">
        <v>45275</v>
      </c>
      <c r="AC146" s="55" t="s">
        <v>788</v>
      </c>
      <c r="AD146" s="75" t="s">
        <v>34</v>
      </c>
      <c r="AE146" s="60" t="s">
        <v>101</v>
      </c>
      <c r="AF146" s="61" t="str">
        <f t="shared" si="18"/>
        <v>C</v>
      </c>
      <c r="AG146" s="62">
        <f t="shared" si="19"/>
        <v>1</v>
      </c>
      <c r="AH146" s="78" t="s">
        <v>1144</v>
      </c>
      <c r="AI146" s="62">
        <v>1</v>
      </c>
      <c r="AJ146" s="77" t="s">
        <v>1145</v>
      </c>
      <c r="AK146" s="20">
        <f t="shared" si="20"/>
        <v>0</v>
      </c>
      <c r="AL146" s="20">
        <f t="shared" si="24"/>
        <v>0</v>
      </c>
      <c r="AM146" s="20">
        <f t="shared" si="25"/>
        <v>1</v>
      </c>
      <c r="AN146" s="20">
        <f t="shared" si="21"/>
        <v>0</v>
      </c>
      <c r="AO146" s="20">
        <f t="shared" si="22"/>
        <v>1</v>
      </c>
      <c r="AP146" s="19">
        <f t="shared" si="23"/>
        <v>0</v>
      </c>
    </row>
    <row r="147" spans="1:42" s="18" customFormat="1" ht="204.75" customHeight="1" x14ac:dyDescent="0.25">
      <c r="A147" s="63">
        <v>146</v>
      </c>
      <c r="B147" s="54">
        <v>1691</v>
      </c>
      <c r="C147" s="53"/>
      <c r="D147" s="53"/>
      <c r="E147" s="55" t="s">
        <v>792</v>
      </c>
      <c r="F147" s="56">
        <v>45078</v>
      </c>
      <c r="G147" s="55" t="s">
        <v>45</v>
      </c>
      <c r="H147" s="55"/>
      <c r="I147" s="55" t="s">
        <v>42</v>
      </c>
      <c r="J147" s="59" t="s">
        <v>575</v>
      </c>
      <c r="K147" s="58" t="s">
        <v>59</v>
      </c>
      <c r="L147" s="58" t="s">
        <v>112</v>
      </c>
      <c r="M147" s="55"/>
      <c r="N147" s="55"/>
      <c r="O147" s="55"/>
      <c r="P147" s="56">
        <v>45117</v>
      </c>
      <c r="Q147" s="55"/>
      <c r="R147" s="71"/>
      <c r="S147" s="71"/>
      <c r="T147" s="55"/>
      <c r="U147" s="53">
        <v>1</v>
      </c>
      <c r="V147" s="72" t="s">
        <v>789</v>
      </c>
      <c r="W147" s="57" t="s">
        <v>790</v>
      </c>
      <c r="X147" s="55" t="s">
        <v>791</v>
      </c>
      <c r="Y147" s="55" t="s">
        <v>791</v>
      </c>
      <c r="Z147" s="55">
        <v>1</v>
      </c>
      <c r="AA147" s="73">
        <v>45108</v>
      </c>
      <c r="AB147" s="73">
        <v>45275</v>
      </c>
      <c r="AC147" s="55" t="s">
        <v>788</v>
      </c>
      <c r="AD147" s="75" t="s">
        <v>34</v>
      </c>
      <c r="AE147" s="60" t="s">
        <v>101</v>
      </c>
      <c r="AF147" s="61" t="str">
        <f t="shared" si="18"/>
        <v>A</v>
      </c>
      <c r="AG147" s="62">
        <f t="shared" si="19"/>
        <v>0.5</v>
      </c>
      <c r="AH147" s="78" t="s">
        <v>1146</v>
      </c>
      <c r="AI147" s="62">
        <v>0.5</v>
      </c>
      <c r="AJ147" s="77" t="s">
        <v>1147</v>
      </c>
      <c r="AK147" s="20">
        <f t="shared" si="20"/>
        <v>0</v>
      </c>
      <c r="AL147" s="20">
        <f t="shared" si="24"/>
        <v>1</v>
      </c>
      <c r="AM147" s="20">
        <f t="shared" si="25"/>
        <v>0</v>
      </c>
      <c r="AN147" s="20">
        <f t="shared" si="21"/>
        <v>0</v>
      </c>
      <c r="AO147" s="20">
        <f t="shared" si="22"/>
        <v>0</v>
      </c>
      <c r="AP147" s="19">
        <f t="shared" si="23"/>
        <v>0</v>
      </c>
    </row>
    <row r="148" spans="1:42" s="18" customFormat="1" ht="204.75" customHeight="1" x14ac:dyDescent="0.25">
      <c r="A148" s="63">
        <v>147</v>
      </c>
      <c r="B148" s="54">
        <v>1692</v>
      </c>
      <c r="C148" s="53"/>
      <c r="D148" s="53"/>
      <c r="E148" s="55" t="s">
        <v>793</v>
      </c>
      <c r="F148" s="56">
        <v>45078</v>
      </c>
      <c r="G148" s="55" t="s">
        <v>45</v>
      </c>
      <c r="H148" s="55"/>
      <c r="I148" s="55" t="s">
        <v>42</v>
      </c>
      <c r="J148" s="59" t="s">
        <v>576</v>
      </c>
      <c r="K148" s="58" t="s">
        <v>59</v>
      </c>
      <c r="L148" s="58" t="s">
        <v>112</v>
      </c>
      <c r="M148" s="55"/>
      <c r="N148" s="55"/>
      <c r="O148" s="55"/>
      <c r="P148" s="56">
        <v>45118</v>
      </c>
      <c r="Q148" s="55"/>
      <c r="R148" s="71"/>
      <c r="S148" s="71"/>
      <c r="T148" s="55"/>
      <c r="U148" s="53">
        <v>1</v>
      </c>
      <c r="V148" s="72" t="s">
        <v>794</v>
      </c>
      <c r="W148" s="57" t="s">
        <v>795</v>
      </c>
      <c r="X148" s="55" t="s">
        <v>796</v>
      </c>
      <c r="Y148" s="55" t="s">
        <v>796</v>
      </c>
      <c r="Z148" s="55">
        <v>1</v>
      </c>
      <c r="AA148" s="73">
        <v>45108</v>
      </c>
      <c r="AB148" s="73">
        <v>45291</v>
      </c>
      <c r="AC148" s="55" t="s">
        <v>797</v>
      </c>
      <c r="AD148" s="75" t="s">
        <v>174</v>
      </c>
      <c r="AE148" s="60" t="s">
        <v>101</v>
      </c>
      <c r="AF148" s="61" t="str">
        <f t="shared" si="18"/>
        <v>C</v>
      </c>
      <c r="AG148" s="62">
        <f t="shared" si="19"/>
        <v>1</v>
      </c>
      <c r="AH148" s="78" t="s">
        <v>1148</v>
      </c>
      <c r="AI148" s="62">
        <v>1</v>
      </c>
      <c r="AJ148" s="77" t="s">
        <v>1149</v>
      </c>
      <c r="AK148" s="20">
        <f t="shared" si="20"/>
        <v>0</v>
      </c>
      <c r="AL148" s="20">
        <f t="shared" si="24"/>
        <v>0</v>
      </c>
      <c r="AM148" s="20">
        <f t="shared" si="25"/>
        <v>1</v>
      </c>
      <c r="AN148" s="20">
        <f t="shared" si="21"/>
        <v>0</v>
      </c>
      <c r="AO148" s="20">
        <f t="shared" si="22"/>
        <v>1</v>
      </c>
      <c r="AP148" s="19">
        <f t="shared" si="23"/>
        <v>0</v>
      </c>
    </row>
    <row r="149" spans="1:42" s="18" customFormat="1" ht="204.75" customHeight="1" x14ac:dyDescent="0.25">
      <c r="A149" s="63">
        <v>148</v>
      </c>
      <c r="B149" s="54">
        <v>1693</v>
      </c>
      <c r="C149" s="53"/>
      <c r="D149" s="53"/>
      <c r="E149" s="55" t="s">
        <v>793</v>
      </c>
      <c r="F149" s="56">
        <v>45078</v>
      </c>
      <c r="G149" s="55" t="s">
        <v>45</v>
      </c>
      <c r="H149" s="55"/>
      <c r="I149" s="55" t="s">
        <v>42</v>
      </c>
      <c r="J149" s="59" t="s">
        <v>577</v>
      </c>
      <c r="K149" s="58" t="s">
        <v>59</v>
      </c>
      <c r="L149" s="58" t="s">
        <v>112</v>
      </c>
      <c r="M149" s="55"/>
      <c r="N149" s="55"/>
      <c r="O149" s="55"/>
      <c r="P149" s="56">
        <v>45118</v>
      </c>
      <c r="Q149" s="55"/>
      <c r="R149" s="71"/>
      <c r="S149" s="71"/>
      <c r="T149" s="55"/>
      <c r="U149" s="53">
        <v>1</v>
      </c>
      <c r="V149" s="72" t="s">
        <v>798</v>
      </c>
      <c r="W149" s="57" t="s">
        <v>799</v>
      </c>
      <c r="X149" s="55" t="s">
        <v>773</v>
      </c>
      <c r="Y149" s="55" t="s">
        <v>773</v>
      </c>
      <c r="Z149" s="55">
        <v>2</v>
      </c>
      <c r="AA149" s="73">
        <v>45139</v>
      </c>
      <c r="AB149" s="73">
        <v>45291</v>
      </c>
      <c r="AC149" s="55" t="s">
        <v>800</v>
      </c>
      <c r="AD149" s="75" t="s">
        <v>41</v>
      </c>
      <c r="AE149" s="60" t="s">
        <v>101</v>
      </c>
      <c r="AF149" s="61" t="str">
        <f t="shared" si="18"/>
        <v>C</v>
      </c>
      <c r="AG149" s="62">
        <f t="shared" si="19"/>
        <v>1</v>
      </c>
      <c r="AH149" s="78" t="s">
        <v>1150</v>
      </c>
      <c r="AI149" s="62">
        <v>1</v>
      </c>
      <c r="AJ149" s="77" t="s">
        <v>1355</v>
      </c>
      <c r="AK149" s="20">
        <f t="shared" si="20"/>
        <v>0</v>
      </c>
      <c r="AL149" s="20">
        <f t="shared" si="24"/>
        <v>0</v>
      </c>
      <c r="AM149" s="20">
        <f t="shared" si="25"/>
        <v>1</v>
      </c>
      <c r="AN149" s="20">
        <f t="shared" si="21"/>
        <v>0</v>
      </c>
      <c r="AO149" s="20">
        <f t="shared" si="22"/>
        <v>1</v>
      </c>
      <c r="AP149" s="19">
        <f t="shared" si="23"/>
        <v>0</v>
      </c>
    </row>
    <row r="150" spans="1:42" s="18" customFormat="1" ht="204.75" customHeight="1" x14ac:dyDescent="0.25">
      <c r="A150" s="63">
        <v>149</v>
      </c>
      <c r="B150" s="54">
        <v>1694</v>
      </c>
      <c r="C150" s="53"/>
      <c r="D150" s="53"/>
      <c r="E150" s="55" t="s">
        <v>793</v>
      </c>
      <c r="F150" s="56">
        <v>45078</v>
      </c>
      <c r="G150" s="55" t="s">
        <v>45</v>
      </c>
      <c r="H150" s="55"/>
      <c r="I150" s="55" t="s">
        <v>42</v>
      </c>
      <c r="J150" s="59" t="s">
        <v>578</v>
      </c>
      <c r="K150" s="58" t="s">
        <v>59</v>
      </c>
      <c r="L150" s="58" t="s">
        <v>112</v>
      </c>
      <c r="M150" s="55"/>
      <c r="N150" s="55"/>
      <c r="O150" s="55"/>
      <c r="P150" s="56">
        <v>45118</v>
      </c>
      <c r="Q150" s="55"/>
      <c r="R150" s="71"/>
      <c r="S150" s="71"/>
      <c r="T150" s="55"/>
      <c r="U150" s="53">
        <v>1</v>
      </c>
      <c r="V150" s="72" t="s">
        <v>801</v>
      </c>
      <c r="W150" s="57" t="s">
        <v>802</v>
      </c>
      <c r="X150" s="55" t="s">
        <v>803</v>
      </c>
      <c r="Y150" s="55" t="s">
        <v>803</v>
      </c>
      <c r="Z150" s="55">
        <v>1</v>
      </c>
      <c r="AA150" s="73">
        <v>45124</v>
      </c>
      <c r="AB150" s="73">
        <v>45289</v>
      </c>
      <c r="AC150" s="55" t="s">
        <v>804</v>
      </c>
      <c r="AD150" s="75" t="s">
        <v>174</v>
      </c>
      <c r="AE150" s="60" t="s">
        <v>101</v>
      </c>
      <c r="AF150" s="61" t="str">
        <f t="shared" si="18"/>
        <v>C</v>
      </c>
      <c r="AG150" s="62">
        <f t="shared" si="19"/>
        <v>1</v>
      </c>
      <c r="AH150" s="78" t="s">
        <v>1151</v>
      </c>
      <c r="AI150" s="62">
        <v>1</v>
      </c>
      <c r="AJ150" s="77" t="s">
        <v>1152</v>
      </c>
      <c r="AK150" s="20">
        <f t="shared" si="20"/>
        <v>0</v>
      </c>
      <c r="AL150" s="20">
        <f t="shared" si="24"/>
        <v>0</v>
      </c>
      <c r="AM150" s="20">
        <f t="shared" si="25"/>
        <v>1</v>
      </c>
      <c r="AN150" s="20">
        <f t="shared" si="21"/>
        <v>0</v>
      </c>
      <c r="AO150" s="20">
        <f t="shared" si="22"/>
        <v>1</v>
      </c>
      <c r="AP150" s="19">
        <f t="shared" si="23"/>
        <v>0</v>
      </c>
    </row>
    <row r="151" spans="1:42" s="18" customFormat="1" ht="204.75" customHeight="1" x14ac:dyDescent="0.25">
      <c r="A151" s="63">
        <v>150</v>
      </c>
      <c r="B151" s="54">
        <v>1695</v>
      </c>
      <c r="C151" s="53"/>
      <c r="D151" s="53"/>
      <c r="E151" s="55" t="s">
        <v>793</v>
      </c>
      <c r="F151" s="56">
        <v>45078</v>
      </c>
      <c r="G151" s="55" t="s">
        <v>45</v>
      </c>
      <c r="H151" s="55"/>
      <c r="I151" s="55" t="s">
        <v>42</v>
      </c>
      <c r="J151" s="59" t="s">
        <v>579</v>
      </c>
      <c r="K151" s="58" t="s">
        <v>59</v>
      </c>
      <c r="L151" s="58" t="s">
        <v>112</v>
      </c>
      <c r="M151" s="55"/>
      <c r="N151" s="55"/>
      <c r="O151" s="55"/>
      <c r="P151" s="56">
        <v>45118</v>
      </c>
      <c r="Q151" s="55"/>
      <c r="R151" s="71"/>
      <c r="S151" s="71"/>
      <c r="T151" s="55"/>
      <c r="U151" s="53"/>
      <c r="V151" s="72"/>
      <c r="W151" s="57" t="s">
        <v>285</v>
      </c>
      <c r="X151" s="55"/>
      <c r="Y151" s="55"/>
      <c r="Z151" s="55"/>
      <c r="AA151" s="73"/>
      <c r="AB151" s="73"/>
      <c r="AC151" s="55" t="s">
        <v>800</v>
      </c>
      <c r="AD151" s="75" t="s">
        <v>61</v>
      </c>
      <c r="AE151" s="60" t="s">
        <v>101</v>
      </c>
      <c r="AF151" s="61" t="str">
        <f t="shared" si="18"/>
        <v>A</v>
      </c>
      <c r="AG151" s="62">
        <f t="shared" si="19"/>
        <v>0</v>
      </c>
      <c r="AH151" s="78" t="s">
        <v>1140</v>
      </c>
      <c r="AI151" s="62">
        <v>0</v>
      </c>
      <c r="AJ151" s="77" t="s">
        <v>1153</v>
      </c>
      <c r="AK151" s="20">
        <f t="shared" si="20"/>
        <v>0</v>
      </c>
      <c r="AL151" s="20">
        <f t="shared" si="24"/>
        <v>1</v>
      </c>
      <c r="AM151" s="20">
        <f t="shared" si="25"/>
        <v>0</v>
      </c>
      <c r="AN151" s="20">
        <f t="shared" si="21"/>
        <v>0</v>
      </c>
      <c r="AO151" s="20">
        <f t="shared" si="22"/>
        <v>0</v>
      </c>
      <c r="AP151" s="19">
        <f t="shared" si="23"/>
        <v>1</v>
      </c>
    </row>
    <row r="152" spans="1:42" s="18" customFormat="1" ht="204.75" customHeight="1" x14ac:dyDescent="0.25">
      <c r="A152" s="63">
        <v>151</v>
      </c>
      <c r="B152" s="54">
        <v>1696</v>
      </c>
      <c r="C152" s="53"/>
      <c r="D152" s="53"/>
      <c r="E152" s="55" t="s">
        <v>793</v>
      </c>
      <c r="F152" s="56">
        <v>45078</v>
      </c>
      <c r="G152" s="55" t="s">
        <v>45</v>
      </c>
      <c r="H152" s="55"/>
      <c r="I152" s="55" t="s">
        <v>42</v>
      </c>
      <c r="J152" s="59" t="s">
        <v>580</v>
      </c>
      <c r="K152" s="58" t="s">
        <v>59</v>
      </c>
      <c r="L152" s="58" t="s">
        <v>112</v>
      </c>
      <c r="M152" s="55"/>
      <c r="N152" s="55"/>
      <c r="O152" s="55"/>
      <c r="P152" s="56">
        <v>45118</v>
      </c>
      <c r="Q152" s="55"/>
      <c r="R152" s="71"/>
      <c r="S152" s="71"/>
      <c r="T152" s="55"/>
      <c r="U152" s="53"/>
      <c r="V152" s="72"/>
      <c r="W152" s="57" t="s">
        <v>285</v>
      </c>
      <c r="X152" s="55"/>
      <c r="Y152" s="55"/>
      <c r="Z152" s="55"/>
      <c r="AA152" s="73"/>
      <c r="AB152" s="73"/>
      <c r="AC152" s="55" t="s">
        <v>800</v>
      </c>
      <c r="AD152" s="75" t="s">
        <v>61</v>
      </c>
      <c r="AE152" s="60" t="s">
        <v>101</v>
      </c>
      <c r="AF152" s="61" t="str">
        <f t="shared" si="18"/>
        <v>A</v>
      </c>
      <c r="AG152" s="62">
        <f t="shared" si="19"/>
        <v>0</v>
      </c>
      <c r="AH152" s="78" t="s">
        <v>1140</v>
      </c>
      <c r="AI152" s="62">
        <v>0</v>
      </c>
      <c r="AJ152" s="77" t="s">
        <v>1153</v>
      </c>
      <c r="AK152" s="20">
        <f t="shared" si="20"/>
        <v>0</v>
      </c>
      <c r="AL152" s="20">
        <f t="shared" si="24"/>
        <v>1</v>
      </c>
      <c r="AM152" s="20">
        <f t="shared" si="25"/>
        <v>0</v>
      </c>
      <c r="AN152" s="20">
        <f t="shared" si="21"/>
        <v>0</v>
      </c>
      <c r="AO152" s="20">
        <f t="shared" si="22"/>
        <v>0</v>
      </c>
      <c r="AP152" s="19">
        <f t="shared" si="23"/>
        <v>1</v>
      </c>
    </row>
    <row r="153" spans="1:42" s="18" customFormat="1" ht="204.75" customHeight="1" x14ac:dyDescent="0.25">
      <c r="A153" s="63">
        <v>152</v>
      </c>
      <c r="B153" s="54">
        <v>1697</v>
      </c>
      <c r="C153" s="53"/>
      <c r="D153" s="53"/>
      <c r="E153" s="55" t="s">
        <v>793</v>
      </c>
      <c r="F153" s="56">
        <v>45078</v>
      </c>
      <c r="G153" s="55" t="s">
        <v>45</v>
      </c>
      <c r="H153" s="55"/>
      <c r="I153" s="55" t="s">
        <v>42</v>
      </c>
      <c r="J153" s="59" t="s">
        <v>581</v>
      </c>
      <c r="K153" s="58" t="s">
        <v>59</v>
      </c>
      <c r="L153" s="58" t="s">
        <v>112</v>
      </c>
      <c r="M153" s="55"/>
      <c r="N153" s="55"/>
      <c r="O153" s="55"/>
      <c r="P153" s="56">
        <v>45118</v>
      </c>
      <c r="Q153" s="55"/>
      <c r="R153" s="71"/>
      <c r="S153" s="71"/>
      <c r="T153" s="55"/>
      <c r="U153" s="53"/>
      <c r="V153" s="72"/>
      <c r="W153" s="57" t="s">
        <v>285</v>
      </c>
      <c r="X153" s="55"/>
      <c r="Y153" s="55"/>
      <c r="Z153" s="55"/>
      <c r="AA153" s="73"/>
      <c r="AB153" s="73"/>
      <c r="AC153" s="55" t="s">
        <v>800</v>
      </c>
      <c r="AD153" s="75" t="s">
        <v>61</v>
      </c>
      <c r="AE153" s="60" t="s">
        <v>101</v>
      </c>
      <c r="AF153" s="61" t="str">
        <f t="shared" si="18"/>
        <v>A</v>
      </c>
      <c r="AG153" s="62">
        <f t="shared" si="19"/>
        <v>0</v>
      </c>
      <c r="AH153" s="78" t="s">
        <v>1140</v>
      </c>
      <c r="AI153" s="62">
        <v>0</v>
      </c>
      <c r="AJ153" s="77" t="s">
        <v>1154</v>
      </c>
      <c r="AK153" s="20">
        <f t="shared" si="20"/>
        <v>0</v>
      </c>
      <c r="AL153" s="20">
        <f t="shared" si="24"/>
        <v>1</v>
      </c>
      <c r="AM153" s="20">
        <f t="shared" si="25"/>
        <v>0</v>
      </c>
      <c r="AN153" s="20">
        <f t="shared" si="21"/>
        <v>0</v>
      </c>
      <c r="AO153" s="20">
        <f t="shared" si="22"/>
        <v>0</v>
      </c>
      <c r="AP153" s="19">
        <f t="shared" si="23"/>
        <v>1</v>
      </c>
    </row>
    <row r="154" spans="1:42" s="18" customFormat="1" ht="204.75" customHeight="1" x14ac:dyDescent="0.25">
      <c r="A154" s="63">
        <v>153</v>
      </c>
      <c r="B154" s="54">
        <v>1698</v>
      </c>
      <c r="C154" s="53"/>
      <c r="D154" s="53"/>
      <c r="E154" s="55" t="s">
        <v>805</v>
      </c>
      <c r="F154" s="56">
        <v>45078</v>
      </c>
      <c r="G154" s="55" t="s">
        <v>45</v>
      </c>
      <c r="H154" s="55"/>
      <c r="I154" s="55" t="s">
        <v>42</v>
      </c>
      <c r="J154" s="59" t="s">
        <v>582</v>
      </c>
      <c r="K154" s="58" t="s">
        <v>59</v>
      </c>
      <c r="L154" s="58" t="s">
        <v>112</v>
      </c>
      <c r="M154" s="55"/>
      <c r="N154" s="55"/>
      <c r="O154" s="55"/>
      <c r="P154" s="56">
        <v>45119</v>
      </c>
      <c r="Q154" s="55"/>
      <c r="R154" s="71"/>
      <c r="S154" s="71"/>
      <c r="T154" s="55"/>
      <c r="U154" s="53">
        <v>1</v>
      </c>
      <c r="V154" s="72" t="s">
        <v>806</v>
      </c>
      <c r="W154" s="57" t="s">
        <v>807</v>
      </c>
      <c r="X154" s="55" t="s">
        <v>310</v>
      </c>
      <c r="Y154" s="55" t="s">
        <v>310</v>
      </c>
      <c r="Z154" s="55">
        <v>2</v>
      </c>
      <c r="AA154" s="73">
        <v>45117</v>
      </c>
      <c r="AB154" s="73">
        <v>45199</v>
      </c>
      <c r="AC154" s="55" t="s">
        <v>812</v>
      </c>
      <c r="AD154" s="75" t="s">
        <v>64</v>
      </c>
      <c r="AE154" s="60" t="s">
        <v>106</v>
      </c>
      <c r="AF154" s="61" t="str">
        <f t="shared" si="18"/>
        <v>C</v>
      </c>
      <c r="AG154" s="62">
        <f t="shared" si="19"/>
        <v>1</v>
      </c>
      <c r="AH154" s="78" t="s">
        <v>1121</v>
      </c>
      <c r="AI154" s="62">
        <v>1</v>
      </c>
      <c r="AJ154" s="77" t="s">
        <v>1303</v>
      </c>
      <c r="AK154" s="20">
        <f t="shared" si="20"/>
        <v>1</v>
      </c>
      <c r="AL154" s="20">
        <f t="shared" si="24"/>
        <v>0</v>
      </c>
      <c r="AM154" s="20">
        <f t="shared" si="25"/>
        <v>1</v>
      </c>
      <c r="AN154" s="20">
        <f t="shared" si="21"/>
        <v>0</v>
      </c>
      <c r="AO154" s="20">
        <f t="shared" si="22"/>
        <v>1</v>
      </c>
      <c r="AP154" s="19">
        <f t="shared" si="23"/>
        <v>0</v>
      </c>
    </row>
    <row r="155" spans="1:42" s="18" customFormat="1" ht="204.75" customHeight="1" x14ac:dyDescent="0.25">
      <c r="A155" s="63">
        <v>154</v>
      </c>
      <c r="B155" s="54">
        <v>1698</v>
      </c>
      <c r="C155" s="53"/>
      <c r="D155" s="53"/>
      <c r="E155" s="55" t="s">
        <v>805</v>
      </c>
      <c r="F155" s="56">
        <v>45078</v>
      </c>
      <c r="G155" s="55" t="s">
        <v>45</v>
      </c>
      <c r="H155" s="55"/>
      <c r="I155" s="55" t="s">
        <v>42</v>
      </c>
      <c r="J155" s="59" t="s">
        <v>582</v>
      </c>
      <c r="K155" s="58" t="s">
        <v>59</v>
      </c>
      <c r="L155" s="58" t="s">
        <v>112</v>
      </c>
      <c r="M155" s="55"/>
      <c r="N155" s="55"/>
      <c r="O155" s="55"/>
      <c r="P155" s="56">
        <v>45119</v>
      </c>
      <c r="Q155" s="55"/>
      <c r="R155" s="71"/>
      <c r="S155" s="71"/>
      <c r="T155" s="55"/>
      <c r="U155" s="53">
        <v>1</v>
      </c>
      <c r="V155" s="72" t="s">
        <v>806</v>
      </c>
      <c r="W155" s="57" t="s">
        <v>808</v>
      </c>
      <c r="X155" s="55" t="s">
        <v>810</v>
      </c>
      <c r="Y155" s="55" t="s">
        <v>810</v>
      </c>
      <c r="Z155" s="55">
        <v>1</v>
      </c>
      <c r="AA155" s="73">
        <v>45120</v>
      </c>
      <c r="AB155" s="73">
        <v>45205</v>
      </c>
      <c r="AC155" s="55" t="s">
        <v>812</v>
      </c>
      <c r="AD155" s="75" t="s">
        <v>64</v>
      </c>
      <c r="AE155" s="60" t="s">
        <v>106</v>
      </c>
      <c r="AF155" s="61" t="str">
        <f t="shared" si="18"/>
        <v>C</v>
      </c>
      <c r="AG155" s="62">
        <f t="shared" si="19"/>
        <v>1</v>
      </c>
      <c r="AH155" s="78" t="s">
        <v>1122</v>
      </c>
      <c r="AI155" s="62">
        <v>1</v>
      </c>
      <c r="AJ155" s="77" t="s">
        <v>1304</v>
      </c>
      <c r="AK155" s="20">
        <f t="shared" si="20"/>
        <v>0</v>
      </c>
      <c r="AL155" s="20">
        <f t="shared" si="24"/>
        <v>0</v>
      </c>
      <c r="AM155" s="20">
        <f t="shared" si="25"/>
        <v>1</v>
      </c>
      <c r="AN155" s="20">
        <f t="shared" si="21"/>
        <v>0</v>
      </c>
      <c r="AO155" s="20">
        <f t="shared" si="22"/>
        <v>1</v>
      </c>
      <c r="AP155" s="19">
        <f t="shared" si="23"/>
        <v>0</v>
      </c>
    </row>
    <row r="156" spans="1:42" s="18" customFormat="1" ht="204.75" customHeight="1" x14ac:dyDescent="0.25">
      <c r="A156" s="63">
        <v>155</v>
      </c>
      <c r="B156" s="54">
        <v>1698</v>
      </c>
      <c r="C156" s="53"/>
      <c r="D156" s="53"/>
      <c r="E156" s="55" t="s">
        <v>805</v>
      </c>
      <c r="F156" s="56">
        <v>45078</v>
      </c>
      <c r="G156" s="55" t="s">
        <v>45</v>
      </c>
      <c r="H156" s="55"/>
      <c r="I156" s="55" t="s">
        <v>42</v>
      </c>
      <c r="J156" s="59" t="s">
        <v>582</v>
      </c>
      <c r="K156" s="58" t="s">
        <v>59</v>
      </c>
      <c r="L156" s="58" t="s">
        <v>112</v>
      </c>
      <c r="M156" s="55"/>
      <c r="N156" s="55"/>
      <c r="O156" s="55"/>
      <c r="P156" s="56">
        <v>45119</v>
      </c>
      <c r="Q156" s="55"/>
      <c r="R156" s="71"/>
      <c r="S156" s="71"/>
      <c r="T156" s="55"/>
      <c r="U156" s="53">
        <v>1</v>
      </c>
      <c r="V156" s="72" t="s">
        <v>806</v>
      </c>
      <c r="W156" s="57" t="s">
        <v>809</v>
      </c>
      <c r="X156" s="55" t="s">
        <v>811</v>
      </c>
      <c r="Y156" s="55" t="s">
        <v>811</v>
      </c>
      <c r="Z156" s="55">
        <v>1</v>
      </c>
      <c r="AA156" s="73">
        <v>45210</v>
      </c>
      <c r="AB156" s="73">
        <v>45260</v>
      </c>
      <c r="AC156" s="55" t="s">
        <v>812</v>
      </c>
      <c r="AD156" s="75" t="s">
        <v>64</v>
      </c>
      <c r="AE156" s="60" t="s">
        <v>106</v>
      </c>
      <c r="AF156" s="61" t="str">
        <f t="shared" si="18"/>
        <v>A</v>
      </c>
      <c r="AG156" s="62">
        <f t="shared" si="19"/>
        <v>0</v>
      </c>
      <c r="AH156" s="78" t="s">
        <v>1123</v>
      </c>
      <c r="AI156" s="62">
        <v>0</v>
      </c>
      <c r="AJ156" s="77" t="s">
        <v>1305</v>
      </c>
      <c r="AK156" s="20">
        <f t="shared" si="20"/>
        <v>0</v>
      </c>
      <c r="AL156" s="20">
        <f t="shared" si="24"/>
        <v>1</v>
      </c>
      <c r="AM156" s="20">
        <f t="shared" si="25"/>
        <v>0</v>
      </c>
      <c r="AN156" s="20">
        <f t="shared" si="21"/>
        <v>0</v>
      </c>
      <c r="AO156" s="20">
        <f t="shared" si="22"/>
        <v>0</v>
      </c>
      <c r="AP156" s="19">
        <f t="shared" si="23"/>
        <v>0</v>
      </c>
    </row>
    <row r="157" spans="1:42" s="18" customFormat="1" ht="204.75" customHeight="1" x14ac:dyDescent="0.25">
      <c r="A157" s="63">
        <v>156</v>
      </c>
      <c r="B157" s="54">
        <v>1699</v>
      </c>
      <c r="C157" s="53"/>
      <c r="D157" s="53"/>
      <c r="E157" s="55"/>
      <c r="F157" s="56"/>
      <c r="G157" s="55" t="s">
        <v>108</v>
      </c>
      <c r="H157" s="55"/>
      <c r="I157" s="55" t="s">
        <v>51</v>
      </c>
      <c r="J157" s="59" t="s">
        <v>583</v>
      </c>
      <c r="K157" s="58"/>
      <c r="L157" s="58"/>
      <c r="M157" s="55"/>
      <c r="N157" s="55"/>
      <c r="O157" s="55"/>
      <c r="P157" s="56">
        <v>45148</v>
      </c>
      <c r="Q157" s="55"/>
      <c r="R157" s="71"/>
      <c r="S157" s="71"/>
      <c r="T157" s="55"/>
      <c r="U157" s="53"/>
      <c r="V157" s="72"/>
      <c r="W157" s="57" t="s">
        <v>285</v>
      </c>
      <c r="X157" s="55"/>
      <c r="Y157" s="55"/>
      <c r="Z157" s="55"/>
      <c r="AA157" s="73"/>
      <c r="AB157" s="73"/>
      <c r="AC157" s="55" t="s">
        <v>1080</v>
      </c>
      <c r="AD157" s="75" t="s">
        <v>40</v>
      </c>
      <c r="AE157" s="60" t="s">
        <v>1083</v>
      </c>
      <c r="AF157" s="61" t="str">
        <f t="shared" si="18"/>
        <v>A</v>
      </c>
      <c r="AG157" s="62">
        <f t="shared" si="19"/>
        <v>0</v>
      </c>
      <c r="AH157" s="78" t="s">
        <v>530</v>
      </c>
      <c r="AI157" s="62">
        <v>0</v>
      </c>
      <c r="AJ157" s="77" t="s">
        <v>1250</v>
      </c>
      <c r="AK157" s="20">
        <f t="shared" si="20"/>
        <v>0</v>
      </c>
      <c r="AL157" s="20">
        <f t="shared" si="24"/>
        <v>1</v>
      </c>
      <c r="AM157" s="20">
        <f t="shared" si="25"/>
        <v>0</v>
      </c>
      <c r="AN157" s="20">
        <f t="shared" si="21"/>
        <v>0</v>
      </c>
      <c r="AO157" s="20">
        <f t="shared" si="22"/>
        <v>0</v>
      </c>
      <c r="AP157" s="19">
        <f t="shared" si="23"/>
        <v>1</v>
      </c>
    </row>
    <row r="158" spans="1:42" s="18" customFormat="1" ht="204.75" customHeight="1" x14ac:dyDescent="0.25">
      <c r="A158" s="63">
        <v>157</v>
      </c>
      <c r="B158" s="54">
        <v>1700</v>
      </c>
      <c r="C158" s="53"/>
      <c r="D158" s="53"/>
      <c r="E158" s="55"/>
      <c r="F158" s="56"/>
      <c r="G158" s="55" t="s">
        <v>108</v>
      </c>
      <c r="H158" s="55"/>
      <c r="I158" s="55" t="s">
        <v>51</v>
      </c>
      <c r="J158" s="59" t="s">
        <v>584</v>
      </c>
      <c r="K158" s="58"/>
      <c r="L158" s="58"/>
      <c r="M158" s="55"/>
      <c r="N158" s="55"/>
      <c r="O158" s="55"/>
      <c r="P158" s="56">
        <v>45148</v>
      </c>
      <c r="Q158" s="55"/>
      <c r="R158" s="71"/>
      <c r="S158" s="71"/>
      <c r="T158" s="55"/>
      <c r="U158" s="53"/>
      <c r="V158" s="72"/>
      <c r="W158" s="57" t="s">
        <v>285</v>
      </c>
      <c r="X158" s="55"/>
      <c r="Y158" s="55"/>
      <c r="Z158" s="55"/>
      <c r="AA158" s="73"/>
      <c r="AB158" s="73"/>
      <c r="AC158" s="55" t="s">
        <v>1080</v>
      </c>
      <c r="AD158" s="75" t="s">
        <v>40</v>
      </c>
      <c r="AE158" s="60" t="s">
        <v>1083</v>
      </c>
      <c r="AF158" s="61" t="str">
        <f t="shared" si="18"/>
        <v>A</v>
      </c>
      <c r="AG158" s="62">
        <f t="shared" si="19"/>
        <v>0</v>
      </c>
      <c r="AH158" s="78" t="s">
        <v>530</v>
      </c>
      <c r="AI158" s="62">
        <v>0</v>
      </c>
      <c r="AJ158" s="77" t="s">
        <v>1250</v>
      </c>
      <c r="AK158" s="20">
        <f t="shared" si="20"/>
        <v>0</v>
      </c>
      <c r="AL158" s="20">
        <f t="shared" si="24"/>
        <v>1</v>
      </c>
      <c r="AM158" s="20">
        <f t="shared" si="25"/>
        <v>0</v>
      </c>
      <c r="AN158" s="20">
        <f t="shared" si="21"/>
        <v>0</v>
      </c>
      <c r="AO158" s="20">
        <f t="shared" si="22"/>
        <v>0</v>
      </c>
      <c r="AP158" s="19">
        <f t="shared" si="23"/>
        <v>1</v>
      </c>
    </row>
    <row r="159" spans="1:42" s="18" customFormat="1" ht="204.75" customHeight="1" x14ac:dyDescent="0.25">
      <c r="A159" s="63">
        <v>158</v>
      </c>
      <c r="B159" s="54">
        <v>1701</v>
      </c>
      <c r="C159" s="53"/>
      <c r="D159" s="53"/>
      <c r="E159" s="55"/>
      <c r="F159" s="56"/>
      <c r="G159" s="55" t="s">
        <v>108</v>
      </c>
      <c r="H159" s="55"/>
      <c r="I159" s="55" t="s">
        <v>51</v>
      </c>
      <c r="J159" s="59" t="s">
        <v>585</v>
      </c>
      <c r="K159" s="58"/>
      <c r="L159" s="58"/>
      <c r="M159" s="55"/>
      <c r="N159" s="55"/>
      <c r="O159" s="55"/>
      <c r="P159" s="56">
        <v>45148</v>
      </c>
      <c r="Q159" s="55"/>
      <c r="R159" s="71"/>
      <c r="S159" s="71"/>
      <c r="T159" s="55"/>
      <c r="U159" s="53"/>
      <c r="V159" s="72"/>
      <c r="W159" s="57" t="s">
        <v>285</v>
      </c>
      <c r="X159" s="55"/>
      <c r="Y159" s="55"/>
      <c r="Z159" s="55"/>
      <c r="AA159" s="73"/>
      <c r="AB159" s="73"/>
      <c r="AC159" s="55" t="s">
        <v>1080</v>
      </c>
      <c r="AD159" s="75" t="s">
        <v>40</v>
      </c>
      <c r="AE159" s="60" t="s">
        <v>1083</v>
      </c>
      <c r="AF159" s="61" t="str">
        <f t="shared" si="18"/>
        <v>A</v>
      </c>
      <c r="AG159" s="62">
        <f t="shared" si="19"/>
        <v>0</v>
      </c>
      <c r="AH159" s="78" t="s">
        <v>530</v>
      </c>
      <c r="AI159" s="62">
        <v>0</v>
      </c>
      <c r="AJ159" s="77" t="s">
        <v>1250</v>
      </c>
      <c r="AK159" s="20">
        <f t="shared" si="20"/>
        <v>0</v>
      </c>
      <c r="AL159" s="20">
        <f t="shared" si="24"/>
        <v>1</v>
      </c>
      <c r="AM159" s="20">
        <f t="shared" si="25"/>
        <v>0</v>
      </c>
      <c r="AN159" s="20">
        <f t="shared" si="21"/>
        <v>0</v>
      </c>
      <c r="AO159" s="20">
        <f t="shared" si="22"/>
        <v>0</v>
      </c>
      <c r="AP159" s="19">
        <f t="shared" si="23"/>
        <v>1</v>
      </c>
    </row>
    <row r="160" spans="1:42" s="18" customFormat="1" ht="204.75" customHeight="1" x14ac:dyDescent="0.25">
      <c r="A160" s="63">
        <v>159</v>
      </c>
      <c r="B160" s="54">
        <v>1702</v>
      </c>
      <c r="C160" s="53"/>
      <c r="D160" s="53"/>
      <c r="E160" s="55"/>
      <c r="F160" s="56"/>
      <c r="G160" s="55" t="s">
        <v>45</v>
      </c>
      <c r="H160" s="55"/>
      <c r="I160" s="55" t="s">
        <v>51</v>
      </c>
      <c r="J160" s="59" t="s">
        <v>586</v>
      </c>
      <c r="K160" s="58"/>
      <c r="L160" s="58"/>
      <c r="M160" s="55"/>
      <c r="N160" s="55"/>
      <c r="O160" s="55"/>
      <c r="P160" s="56">
        <v>45148</v>
      </c>
      <c r="Q160" s="55"/>
      <c r="R160" s="71"/>
      <c r="S160" s="71"/>
      <c r="T160" s="55"/>
      <c r="U160" s="53"/>
      <c r="V160" s="72"/>
      <c r="W160" s="57" t="s">
        <v>285</v>
      </c>
      <c r="X160" s="55"/>
      <c r="Y160" s="55"/>
      <c r="Z160" s="55"/>
      <c r="AA160" s="73"/>
      <c r="AB160" s="73"/>
      <c r="AC160" s="55" t="s">
        <v>1080</v>
      </c>
      <c r="AD160" s="75" t="s">
        <v>40</v>
      </c>
      <c r="AE160" s="60" t="s">
        <v>1083</v>
      </c>
      <c r="AF160" s="61" t="str">
        <f t="shared" ref="AF160:AF222" si="26">IF(AI160="N.A.","A",(IF(AI160&lt;100%,"A",(IF(AI160=100%,"C")))))</f>
        <v>A</v>
      </c>
      <c r="AG160" s="62">
        <f t="shared" ref="AG160:AG222" si="27">AI160</f>
        <v>0</v>
      </c>
      <c r="AH160" s="78" t="s">
        <v>530</v>
      </c>
      <c r="AI160" s="62">
        <v>0</v>
      </c>
      <c r="AJ160" s="77" t="s">
        <v>1250</v>
      </c>
      <c r="AK160" s="20">
        <f t="shared" si="20"/>
        <v>0</v>
      </c>
      <c r="AL160" s="20">
        <f t="shared" si="24"/>
        <v>1</v>
      </c>
      <c r="AM160" s="20">
        <f t="shared" si="25"/>
        <v>0</v>
      </c>
      <c r="AN160" s="20">
        <f t="shared" si="21"/>
        <v>0</v>
      </c>
      <c r="AO160" s="20">
        <f t="shared" si="22"/>
        <v>0</v>
      </c>
      <c r="AP160" s="19">
        <f t="shared" si="23"/>
        <v>1</v>
      </c>
    </row>
    <row r="161" spans="1:42" s="18" customFormat="1" ht="204.75" customHeight="1" x14ac:dyDescent="0.25">
      <c r="A161" s="63">
        <v>160</v>
      </c>
      <c r="B161" s="54">
        <v>1703</v>
      </c>
      <c r="C161" s="53"/>
      <c r="D161" s="53"/>
      <c r="E161" s="55"/>
      <c r="F161" s="56"/>
      <c r="G161" s="55" t="s">
        <v>108</v>
      </c>
      <c r="H161" s="55"/>
      <c r="I161" s="55" t="s">
        <v>47</v>
      </c>
      <c r="J161" s="59" t="s">
        <v>587</v>
      </c>
      <c r="K161" s="58"/>
      <c r="L161" s="58"/>
      <c r="M161" s="55"/>
      <c r="N161" s="55"/>
      <c r="O161" s="55"/>
      <c r="P161" s="56">
        <v>45156</v>
      </c>
      <c r="Q161" s="55"/>
      <c r="R161" s="71"/>
      <c r="S161" s="71"/>
      <c r="T161" s="55"/>
      <c r="U161" s="53">
        <v>1</v>
      </c>
      <c r="V161" s="72" t="s">
        <v>813</v>
      </c>
      <c r="W161" s="57" t="s">
        <v>814</v>
      </c>
      <c r="X161" s="55" t="s">
        <v>817</v>
      </c>
      <c r="Y161" s="55" t="s">
        <v>817</v>
      </c>
      <c r="Z161" s="55">
        <v>2</v>
      </c>
      <c r="AA161" s="73">
        <v>45173</v>
      </c>
      <c r="AB161" s="73">
        <v>45219</v>
      </c>
      <c r="AC161" s="55" t="s">
        <v>137</v>
      </c>
      <c r="AD161" s="75" t="s">
        <v>75</v>
      </c>
      <c r="AE161" s="60" t="s">
        <v>1082</v>
      </c>
      <c r="AF161" s="61" t="str">
        <f t="shared" si="26"/>
        <v>A</v>
      </c>
      <c r="AG161" s="62">
        <f t="shared" si="27"/>
        <v>0</v>
      </c>
      <c r="AH161" s="78" t="s">
        <v>1136</v>
      </c>
      <c r="AI161" s="62">
        <v>0</v>
      </c>
      <c r="AJ161" s="77" t="s">
        <v>1242</v>
      </c>
      <c r="AK161" s="20">
        <f t="shared" si="20"/>
        <v>0</v>
      </c>
      <c r="AL161" s="20">
        <f t="shared" si="24"/>
        <v>1</v>
      </c>
      <c r="AM161" s="20">
        <f t="shared" si="25"/>
        <v>0</v>
      </c>
      <c r="AN161" s="20">
        <f t="shared" si="21"/>
        <v>0</v>
      </c>
      <c r="AO161" s="20">
        <f t="shared" si="22"/>
        <v>0</v>
      </c>
      <c r="AP161" s="19">
        <f t="shared" si="23"/>
        <v>0</v>
      </c>
    </row>
    <row r="162" spans="1:42" s="18" customFormat="1" ht="204.75" customHeight="1" x14ac:dyDescent="0.25">
      <c r="A162" s="63">
        <v>161</v>
      </c>
      <c r="B162" s="54">
        <v>1703</v>
      </c>
      <c r="C162" s="53"/>
      <c r="D162" s="53"/>
      <c r="E162" s="55"/>
      <c r="F162" s="56"/>
      <c r="G162" s="55" t="s">
        <v>108</v>
      </c>
      <c r="H162" s="55"/>
      <c r="I162" s="55" t="s">
        <v>47</v>
      </c>
      <c r="J162" s="59" t="s">
        <v>587</v>
      </c>
      <c r="K162" s="58"/>
      <c r="L162" s="58"/>
      <c r="M162" s="55"/>
      <c r="N162" s="55"/>
      <c r="O162" s="55"/>
      <c r="P162" s="56">
        <v>45156</v>
      </c>
      <c r="Q162" s="55"/>
      <c r="R162" s="71"/>
      <c r="S162" s="71"/>
      <c r="T162" s="55"/>
      <c r="U162" s="53">
        <v>2</v>
      </c>
      <c r="V162" s="72" t="s">
        <v>813</v>
      </c>
      <c r="W162" s="57" t="s">
        <v>815</v>
      </c>
      <c r="X162" s="55" t="s">
        <v>818</v>
      </c>
      <c r="Y162" s="55" t="s">
        <v>818</v>
      </c>
      <c r="Z162" s="55">
        <v>1</v>
      </c>
      <c r="AA162" s="73">
        <v>45173</v>
      </c>
      <c r="AB162" s="73">
        <v>45230</v>
      </c>
      <c r="AC162" s="55" t="s">
        <v>137</v>
      </c>
      <c r="AD162" s="75" t="s">
        <v>75</v>
      </c>
      <c r="AE162" s="60" t="s">
        <v>1082</v>
      </c>
      <c r="AF162" s="61" t="str">
        <f t="shared" si="26"/>
        <v>A</v>
      </c>
      <c r="AG162" s="62">
        <f t="shared" si="27"/>
        <v>0</v>
      </c>
      <c r="AH162" s="78" t="s">
        <v>1136</v>
      </c>
      <c r="AI162" s="62">
        <v>0</v>
      </c>
      <c r="AJ162" s="77" t="s">
        <v>1243</v>
      </c>
      <c r="AK162" s="20">
        <f t="shared" si="20"/>
        <v>0</v>
      </c>
      <c r="AL162" s="20">
        <f t="shared" si="24"/>
        <v>1</v>
      </c>
      <c r="AM162" s="20">
        <f t="shared" si="25"/>
        <v>0</v>
      </c>
      <c r="AN162" s="20">
        <f t="shared" si="21"/>
        <v>0</v>
      </c>
      <c r="AO162" s="20">
        <f t="shared" si="22"/>
        <v>0</v>
      </c>
      <c r="AP162" s="19">
        <f t="shared" si="23"/>
        <v>0</v>
      </c>
    </row>
    <row r="163" spans="1:42" s="18" customFormat="1" ht="204.75" customHeight="1" x14ac:dyDescent="0.25">
      <c r="A163" s="63">
        <v>162</v>
      </c>
      <c r="B163" s="54">
        <v>1703</v>
      </c>
      <c r="C163" s="53"/>
      <c r="D163" s="53"/>
      <c r="E163" s="55"/>
      <c r="F163" s="56"/>
      <c r="G163" s="55" t="s">
        <v>108</v>
      </c>
      <c r="H163" s="55"/>
      <c r="I163" s="55" t="s">
        <v>47</v>
      </c>
      <c r="J163" s="59" t="s">
        <v>587</v>
      </c>
      <c r="K163" s="58"/>
      <c r="L163" s="58"/>
      <c r="M163" s="55"/>
      <c r="N163" s="55"/>
      <c r="O163" s="55"/>
      <c r="P163" s="56">
        <v>45156</v>
      </c>
      <c r="Q163" s="55"/>
      <c r="R163" s="71"/>
      <c r="S163" s="71"/>
      <c r="T163" s="55"/>
      <c r="U163" s="53">
        <v>3</v>
      </c>
      <c r="V163" s="72" t="s">
        <v>813</v>
      </c>
      <c r="W163" s="57" t="s">
        <v>816</v>
      </c>
      <c r="X163" s="55" t="s">
        <v>819</v>
      </c>
      <c r="Y163" s="55" t="s">
        <v>819</v>
      </c>
      <c r="Z163" s="55">
        <v>1</v>
      </c>
      <c r="AA163" s="73">
        <v>45230</v>
      </c>
      <c r="AB163" s="73">
        <v>45337</v>
      </c>
      <c r="AC163" s="55" t="s">
        <v>137</v>
      </c>
      <c r="AD163" s="75" t="s">
        <v>75</v>
      </c>
      <c r="AE163" s="60" t="s">
        <v>1082</v>
      </c>
      <c r="AF163" s="61" t="str">
        <f t="shared" si="26"/>
        <v>A</v>
      </c>
      <c r="AG163" s="62">
        <f t="shared" si="27"/>
        <v>0</v>
      </c>
      <c r="AH163" s="78" t="s">
        <v>1136</v>
      </c>
      <c r="AI163" s="62">
        <v>0</v>
      </c>
      <c r="AJ163" s="77" t="s">
        <v>1243</v>
      </c>
      <c r="AK163" s="20">
        <f t="shared" si="20"/>
        <v>0</v>
      </c>
      <c r="AL163" s="20">
        <f t="shared" si="24"/>
        <v>1</v>
      </c>
      <c r="AM163" s="20">
        <f t="shared" si="25"/>
        <v>0</v>
      </c>
      <c r="AN163" s="20">
        <f t="shared" si="21"/>
        <v>0</v>
      </c>
      <c r="AO163" s="20">
        <f t="shared" si="22"/>
        <v>0</v>
      </c>
      <c r="AP163" s="19">
        <f t="shared" si="23"/>
        <v>0</v>
      </c>
    </row>
    <row r="164" spans="1:42" s="18" customFormat="1" ht="204.75" customHeight="1" x14ac:dyDescent="0.25">
      <c r="A164" s="63">
        <v>163</v>
      </c>
      <c r="B164" s="54">
        <v>1704</v>
      </c>
      <c r="C164" s="53"/>
      <c r="D164" s="53"/>
      <c r="E164" s="55"/>
      <c r="F164" s="56"/>
      <c r="G164" s="55" t="s">
        <v>108</v>
      </c>
      <c r="H164" s="55"/>
      <c r="I164" s="55" t="s">
        <v>47</v>
      </c>
      <c r="J164" s="59" t="s">
        <v>588</v>
      </c>
      <c r="K164" s="58"/>
      <c r="L164" s="58"/>
      <c r="M164" s="55"/>
      <c r="N164" s="55"/>
      <c r="O164" s="55"/>
      <c r="P164" s="56">
        <v>45156</v>
      </c>
      <c r="Q164" s="55"/>
      <c r="R164" s="71"/>
      <c r="S164" s="71"/>
      <c r="T164" s="55"/>
      <c r="U164" s="53">
        <v>1</v>
      </c>
      <c r="V164" s="72" t="s">
        <v>820</v>
      </c>
      <c r="W164" s="57" t="s">
        <v>821</v>
      </c>
      <c r="X164" s="55" t="s">
        <v>824</v>
      </c>
      <c r="Y164" s="55" t="s">
        <v>824</v>
      </c>
      <c r="Z164" s="55">
        <v>1</v>
      </c>
      <c r="AA164" s="73">
        <v>45173</v>
      </c>
      <c r="AB164" s="73">
        <v>45191</v>
      </c>
      <c r="AC164" s="55" t="s">
        <v>137</v>
      </c>
      <c r="AD164" s="75" t="s">
        <v>75</v>
      </c>
      <c r="AE164" s="60" t="s">
        <v>1082</v>
      </c>
      <c r="AF164" s="61" t="str">
        <f t="shared" si="26"/>
        <v>A</v>
      </c>
      <c r="AG164" s="62">
        <f t="shared" si="27"/>
        <v>0</v>
      </c>
      <c r="AH164" s="78" t="s">
        <v>1244</v>
      </c>
      <c r="AI164" s="62">
        <v>0</v>
      </c>
      <c r="AJ164" s="77" t="s">
        <v>1245</v>
      </c>
      <c r="AK164" s="20">
        <f t="shared" si="20"/>
        <v>1</v>
      </c>
      <c r="AL164" s="20">
        <f t="shared" si="24"/>
        <v>1</v>
      </c>
      <c r="AM164" s="20">
        <f t="shared" si="25"/>
        <v>0</v>
      </c>
      <c r="AN164" s="20">
        <f t="shared" si="21"/>
        <v>1</v>
      </c>
      <c r="AO164" s="20">
        <f t="shared" si="22"/>
        <v>1</v>
      </c>
      <c r="AP164" s="19">
        <f t="shared" si="23"/>
        <v>0</v>
      </c>
    </row>
    <row r="165" spans="1:42" s="18" customFormat="1" ht="204.75" customHeight="1" x14ac:dyDescent="0.25">
      <c r="A165" s="63">
        <v>164</v>
      </c>
      <c r="B165" s="54">
        <v>1704</v>
      </c>
      <c r="C165" s="53"/>
      <c r="D165" s="53"/>
      <c r="E165" s="55"/>
      <c r="F165" s="56"/>
      <c r="G165" s="55" t="s">
        <v>108</v>
      </c>
      <c r="H165" s="55"/>
      <c r="I165" s="55" t="s">
        <v>47</v>
      </c>
      <c r="J165" s="59" t="s">
        <v>588</v>
      </c>
      <c r="K165" s="58"/>
      <c r="L165" s="58"/>
      <c r="M165" s="55"/>
      <c r="N165" s="55"/>
      <c r="O165" s="55"/>
      <c r="P165" s="56">
        <v>45156</v>
      </c>
      <c r="Q165" s="55"/>
      <c r="R165" s="71"/>
      <c r="S165" s="71"/>
      <c r="T165" s="55"/>
      <c r="U165" s="53">
        <v>2</v>
      </c>
      <c r="V165" s="72" t="s">
        <v>820</v>
      </c>
      <c r="W165" s="57" t="s">
        <v>822</v>
      </c>
      <c r="X165" s="55" t="s">
        <v>160</v>
      </c>
      <c r="Y165" s="55" t="s">
        <v>160</v>
      </c>
      <c r="Z165" s="55">
        <v>1</v>
      </c>
      <c r="AA165" s="73">
        <v>45194</v>
      </c>
      <c r="AB165" s="73">
        <v>45291</v>
      </c>
      <c r="AC165" s="55" t="s">
        <v>137</v>
      </c>
      <c r="AD165" s="75" t="s">
        <v>75</v>
      </c>
      <c r="AE165" s="60" t="s">
        <v>1082</v>
      </c>
      <c r="AF165" s="61" t="str">
        <f t="shared" si="26"/>
        <v>A</v>
      </c>
      <c r="AG165" s="62">
        <f t="shared" si="27"/>
        <v>0</v>
      </c>
      <c r="AH165" s="78" t="s">
        <v>1136</v>
      </c>
      <c r="AI165" s="62">
        <v>0</v>
      </c>
      <c r="AJ165" s="77" t="s">
        <v>1246</v>
      </c>
      <c r="AK165" s="20">
        <f t="shared" si="20"/>
        <v>0</v>
      </c>
      <c r="AL165" s="20">
        <f t="shared" si="24"/>
        <v>1</v>
      </c>
      <c r="AM165" s="20">
        <f t="shared" si="25"/>
        <v>0</v>
      </c>
      <c r="AN165" s="20">
        <f t="shared" si="21"/>
        <v>0</v>
      </c>
      <c r="AO165" s="20">
        <f t="shared" si="22"/>
        <v>0</v>
      </c>
      <c r="AP165" s="19">
        <f t="shared" si="23"/>
        <v>0</v>
      </c>
    </row>
    <row r="166" spans="1:42" s="18" customFormat="1" ht="204.75" customHeight="1" x14ac:dyDescent="0.25">
      <c r="A166" s="63">
        <v>165</v>
      </c>
      <c r="B166" s="54">
        <v>1704</v>
      </c>
      <c r="C166" s="53"/>
      <c r="D166" s="53"/>
      <c r="E166" s="55"/>
      <c r="F166" s="56"/>
      <c r="G166" s="55" t="s">
        <v>108</v>
      </c>
      <c r="H166" s="55"/>
      <c r="I166" s="55" t="s">
        <v>47</v>
      </c>
      <c r="J166" s="59" t="s">
        <v>588</v>
      </c>
      <c r="K166" s="58"/>
      <c r="L166" s="58"/>
      <c r="M166" s="55"/>
      <c r="N166" s="55"/>
      <c r="O166" s="55"/>
      <c r="P166" s="56">
        <v>45156</v>
      </c>
      <c r="Q166" s="55"/>
      <c r="R166" s="71"/>
      <c r="S166" s="71"/>
      <c r="T166" s="55"/>
      <c r="U166" s="53">
        <v>3</v>
      </c>
      <c r="V166" s="72" t="s">
        <v>820</v>
      </c>
      <c r="W166" s="57" t="s">
        <v>823</v>
      </c>
      <c r="X166" s="55" t="s">
        <v>825</v>
      </c>
      <c r="Y166" s="55" t="s">
        <v>825</v>
      </c>
      <c r="Z166" s="55">
        <v>2</v>
      </c>
      <c r="AA166" s="73">
        <v>45291</v>
      </c>
      <c r="AB166" s="73">
        <v>45485</v>
      </c>
      <c r="AC166" s="55" t="s">
        <v>137</v>
      </c>
      <c r="AD166" s="75" t="s">
        <v>75</v>
      </c>
      <c r="AE166" s="60" t="s">
        <v>1082</v>
      </c>
      <c r="AF166" s="61" t="str">
        <f t="shared" si="26"/>
        <v>A</v>
      </c>
      <c r="AG166" s="62">
        <f t="shared" si="27"/>
        <v>0</v>
      </c>
      <c r="AH166" s="78" t="s">
        <v>1136</v>
      </c>
      <c r="AI166" s="62">
        <v>0</v>
      </c>
      <c r="AJ166" s="77" t="s">
        <v>1243</v>
      </c>
      <c r="AK166" s="20">
        <f t="shared" si="20"/>
        <v>0</v>
      </c>
      <c r="AL166" s="20">
        <f t="shared" si="24"/>
        <v>1</v>
      </c>
      <c r="AM166" s="20">
        <f t="shared" si="25"/>
        <v>0</v>
      </c>
      <c r="AN166" s="20">
        <f t="shared" si="21"/>
        <v>0</v>
      </c>
      <c r="AO166" s="20">
        <f t="shared" si="22"/>
        <v>0</v>
      </c>
      <c r="AP166" s="19">
        <f t="shared" si="23"/>
        <v>0</v>
      </c>
    </row>
    <row r="167" spans="1:42" s="18" customFormat="1" ht="204.75" customHeight="1" x14ac:dyDescent="0.25">
      <c r="A167" s="63">
        <v>166</v>
      </c>
      <c r="B167" s="54">
        <v>1705</v>
      </c>
      <c r="C167" s="53"/>
      <c r="D167" s="53"/>
      <c r="E167" s="55"/>
      <c r="F167" s="56"/>
      <c r="G167" s="55" t="s">
        <v>108</v>
      </c>
      <c r="H167" s="55"/>
      <c r="I167" s="55" t="s">
        <v>47</v>
      </c>
      <c r="J167" s="59" t="s">
        <v>589</v>
      </c>
      <c r="K167" s="58"/>
      <c r="L167" s="58"/>
      <c r="M167" s="55"/>
      <c r="N167" s="55"/>
      <c r="O167" s="55"/>
      <c r="P167" s="56">
        <v>45156</v>
      </c>
      <c r="Q167" s="55"/>
      <c r="R167" s="71"/>
      <c r="S167" s="71"/>
      <c r="T167" s="55"/>
      <c r="U167" s="53">
        <v>1</v>
      </c>
      <c r="V167" s="72" t="s">
        <v>826</v>
      </c>
      <c r="W167" s="57" t="s">
        <v>827</v>
      </c>
      <c r="X167" s="55" t="s">
        <v>829</v>
      </c>
      <c r="Y167" s="55" t="s">
        <v>829</v>
      </c>
      <c r="Z167" s="55">
        <v>1</v>
      </c>
      <c r="AA167" s="73">
        <v>45173</v>
      </c>
      <c r="AB167" s="73">
        <v>45198</v>
      </c>
      <c r="AC167" s="55" t="s">
        <v>137</v>
      </c>
      <c r="AD167" s="75" t="s">
        <v>75</v>
      </c>
      <c r="AE167" s="60" t="s">
        <v>1082</v>
      </c>
      <c r="AF167" s="61" t="str">
        <f t="shared" si="26"/>
        <v>C</v>
      </c>
      <c r="AG167" s="62">
        <f t="shared" si="27"/>
        <v>1</v>
      </c>
      <c r="AH167" s="78" t="s">
        <v>1247</v>
      </c>
      <c r="AI167" s="62">
        <v>1</v>
      </c>
      <c r="AJ167" s="77" t="s">
        <v>1248</v>
      </c>
      <c r="AK167" s="20">
        <f t="shared" si="20"/>
        <v>1</v>
      </c>
      <c r="AL167" s="20">
        <f t="shared" si="24"/>
        <v>0</v>
      </c>
      <c r="AM167" s="20">
        <f t="shared" si="25"/>
        <v>1</v>
      </c>
      <c r="AN167" s="20">
        <f t="shared" si="21"/>
        <v>0</v>
      </c>
      <c r="AO167" s="20">
        <f t="shared" si="22"/>
        <v>1</v>
      </c>
      <c r="AP167" s="19">
        <f t="shared" si="23"/>
        <v>0</v>
      </c>
    </row>
    <row r="168" spans="1:42" s="18" customFormat="1" ht="204.75" customHeight="1" x14ac:dyDescent="0.25">
      <c r="A168" s="63">
        <v>167</v>
      </c>
      <c r="B168" s="54">
        <v>1705</v>
      </c>
      <c r="C168" s="53"/>
      <c r="D168" s="53"/>
      <c r="E168" s="55"/>
      <c r="F168" s="56"/>
      <c r="G168" s="55" t="s">
        <v>108</v>
      </c>
      <c r="H168" s="55"/>
      <c r="I168" s="55" t="s">
        <v>47</v>
      </c>
      <c r="J168" s="59" t="s">
        <v>589</v>
      </c>
      <c r="K168" s="58"/>
      <c r="L168" s="58"/>
      <c r="M168" s="55"/>
      <c r="N168" s="55"/>
      <c r="O168" s="55"/>
      <c r="P168" s="56">
        <v>45156</v>
      </c>
      <c r="Q168" s="55"/>
      <c r="R168" s="71"/>
      <c r="S168" s="71"/>
      <c r="T168" s="55"/>
      <c r="U168" s="53">
        <v>2</v>
      </c>
      <c r="V168" s="72" t="s">
        <v>826</v>
      </c>
      <c r="W168" s="57" t="s">
        <v>828</v>
      </c>
      <c r="X168" s="55" t="s">
        <v>830</v>
      </c>
      <c r="Y168" s="55" t="s">
        <v>830</v>
      </c>
      <c r="Z168" s="55">
        <v>1</v>
      </c>
      <c r="AA168" s="73">
        <v>45199</v>
      </c>
      <c r="AB168" s="73">
        <v>45260</v>
      </c>
      <c r="AC168" s="55" t="s">
        <v>137</v>
      </c>
      <c r="AD168" s="75" t="s">
        <v>75</v>
      </c>
      <c r="AE168" s="60" t="s">
        <v>1082</v>
      </c>
      <c r="AF168" s="61" t="str">
        <f t="shared" si="26"/>
        <v>A</v>
      </c>
      <c r="AG168" s="62">
        <f t="shared" si="27"/>
        <v>0</v>
      </c>
      <c r="AH168" s="78" t="s">
        <v>1136</v>
      </c>
      <c r="AI168" s="62">
        <v>0</v>
      </c>
      <c r="AJ168" s="77" t="s">
        <v>1246</v>
      </c>
      <c r="AK168" s="20">
        <f t="shared" si="20"/>
        <v>0</v>
      </c>
      <c r="AL168" s="20">
        <f t="shared" si="24"/>
        <v>1</v>
      </c>
      <c r="AM168" s="20">
        <f t="shared" si="25"/>
        <v>0</v>
      </c>
      <c r="AN168" s="20">
        <f t="shared" si="21"/>
        <v>0</v>
      </c>
      <c r="AO168" s="20">
        <f t="shared" si="22"/>
        <v>0</v>
      </c>
      <c r="AP168" s="19">
        <f t="shared" si="23"/>
        <v>0</v>
      </c>
    </row>
    <row r="169" spans="1:42" s="18" customFormat="1" ht="204.75" customHeight="1" x14ac:dyDescent="0.25">
      <c r="A169" s="63">
        <v>168</v>
      </c>
      <c r="B169" s="54">
        <v>1706</v>
      </c>
      <c r="C169" s="53"/>
      <c r="D169" s="53"/>
      <c r="E169" s="55"/>
      <c r="F169" s="56"/>
      <c r="G169" s="55" t="s">
        <v>108</v>
      </c>
      <c r="H169" s="55"/>
      <c r="I169" s="55" t="s">
        <v>47</v>
      </c>
      <c r="J169" s="59" t="s">
        <v>590</v>
      </c>
      <c r="K169" s="58"/>
      <c r="L169" s="58"/>
      <c r="M169" s="55"/>
      <c r="N169" s="55"/>
      <c r="O169" s="55"/>
      <c r="P169" s="56">
        <v>45156</v>
      </c>
      <c r="Q169" s="55"/>
      <c r="R169" s="71"/>
      <c r="S169" s="71"/>
      <c r="T169" s="55"/>
      <c r="U169" s="53">
        <v>1</v>
      </c>
      <c r="V169" s="72" t="s">
        <v>831</v>
      </c>
      <c r="W169" s="57" t="s">
        <v>832</v>
      </c>
      <c r="X169" s="55" t="s">
        <v>834</v>
      </c>
      <c r="Y169" s="55" t="s">
        <v>834</v>
      </c>
      <c r="Z169" s="55">
        <v>1</v>
      </c>
      <c r="AA169" s="73">
        <v>45139</v>
      </c>
      <c r="AB169" s="73">
        <v>45187</v>
      </c>
      <c r="AC169" s="55" t="s">
        <v>835</v>
      </c>
      <c r="AD169" s="75" t="s">
        <v>75</v>
      </c>
      <c r="AE169" s="60" t="s">
        <v>105</v>
      </c>
      <c r="AF169" s="61" t="str">
        <f t="shared" si="26"/>
        <v>C</v>
      </c>
      <c r="AG169" s="62">
        <f t="shared" si="27"/>
        <v>1</v>
      </c>
      <c r="AH169" s="78" t="s">
        <v>1206</v>
      </c>
      <c r="AI169" s="62">
        <v>1</v>
      </c>
      <c r="AJ169" s="77" t="s">
        <v>1207</v>
      </c>
      <c r="AK169" s="20">
        <f t="shared" si="20"/>
        <v>1</v>
      </c>
      <c r="AL169" s="20">
        <f t="shared" si="24"/>
        <v>0</v>
      </c>
      <c r="AM169" s="20">
        <f t="shared" si="25"/>
        <v>1</v>
      </c>
      <c r="AN169" s="20">
        <f t="shared" si="21"/>
        <v>0</v>
      </c>
      <c r="AO169" s="20">
        <f t="shared" si="22"/>
        <v>1</v>
      </c>
      <c r="AP169" s="19">
        <f t="shared" si="23"/>
        <v>0</v>
      </c>
    </row>
    <row r="170" spans="1:42" s="18" customFormat="1" ht="204.75" customHeight="1" x14ac:dyDescent="0.25">
      <c r="A170" s="63">
        <v>169</v>
      </c>
      <c r="B170" s="54">
        <v>1706</v>
      </c>
      <c r="C170" s="53"/>
      <c r="D170" s="53"/>
      <c r="E170" s="55"/>
      <c r="F170" s="56"/>
      <c r="G170" s="55" t="s">
        <v>108</v>
      </c>
      <c r="H170" s="55"/>
      <c r="I170" s="55" t="s">
        <v>47</v>
      </c>
      <c r="J170" s="59" t="s">
        <v>590</v>
      </c>
      <c r="K170" s="58"/>
      <c r="L170" s="58"/>
      <c r="M170" s="55"/>
      <c r="N170" s="55"/>
      <c r="O170" s="55"/>
      <c r="P170" s="56">
        <v>45156</v>
      </c>
      <c r="Q170" s="55"/>
      <c r="R170" s="71"/>
      <c r="S170" s="71"/>
      <c r="T170" s="55"/>
      <c r="U170" s="53">
        <v>2</v>
      </c>
      <c r="V170" s="72" t="s">
        <v>831</v>
      </c>
      <c r="W170" s="57" t="s">
        <v>833</v>
      </c>
      <c r="X170" s="55" t="s">
        <v>241</v>
      </c>
      <c r="Y170" s="55" t="s">
        <v>241</v>
      </c>
      <c r="Z170" s="55">
        <v>1</v>
      </c>
      <c r="AA170" s="73">
        <v>45195</v>
      </c>
      <c r="AB170" s="73">
        <v>45222</v>
      </c>
      <c r="AC170" s="55" t="s">
        <v>835</v>
      </c>
      <c r="AD170" s="75" t="s">
        <v>75</v>
      </c>
      <c r="AE170" s="60" t="s">
        <v>105</v>
      </c>
      <c r="AF170" s="61" t="str">
        <f t="shared" si="26"/>
        <v>A</v>
      </c>
      <c r="AG170" s="62">
        <f t="shared" si="27"/>
        <v>0.5</v>
      </c>
      <c r="AH170" s="78" t="s">
        <v>1208</v>
      </c>
      <c r="AI170" s="62">
        <v>0.5</v>
      </c>
      <c r="AJ170" s="77" t="s">
        <v>1209</v>
      </c>
      <c r="AK170" s="20">
        <f t="shared" si="20"/>
        <v>0</v>
      </c>
      <c r="AL170" s="20">
        <f t="shared" si="24"/>
        <v>1</v>
      </c>
      <c r="AM170" s="20">
        <f t="shared" si="25"/>
        <v>0</v>
      </c>
      <c r="AN170" s="20">
        <f t="shared" si="21"/>
        <v>0</v>
      </c>
      <c r="AO170" s="20">
        <f t="shared" si="22"/>
        <v>0</v>
      </c>
      <c r="AP170" s="19">
        <f t="shared" si="23"/>
        <v>0</v>
      </c>
    </row>
    <row r="171" spans="1:42" s="18" customFormat="1" ht="204.75" customHeight="1" x14ac:dyDescent="0.25">
      <c r="A171" s="63">
        <v>170</v>
      </c>
      <c r="B171" s="54">
        <v>1707</v>
      </c>
      <c r="C171" s="53"/>
      <c r="D171" s="53"/>
      <c r="E171" s="55"/>
      <c r="F171" s="56"/>
      <c r="G171" s="55" t="s">
        <v>108</v>
      </c>
      <c r="H171" s="55"/>
      <c r="I171" s="55" t="s">
        <v>47</v>
      </c>
      <c r="J171" s="59" t="s">
        <v>591</v>
      </c>
      <c r="K171" s="58"/>
      <c r="L171" s="58"/>
      <c r="M171" s="55"/>
      <c r="N171" s="55"/>
      <c r="O171" s="55"/>
      <c r="P171" s="56">
        <v>45156</v>
      </c>
      <c r="Q171" s="55"/>
      <c r="R171" s="71"/>
      <c r="S171" s="71"/>
      <c r="T171" s="55"/>
      <c r="U171" s="53">
        <v>1</v>
      </c>
      <c r="V171" s="72" t="s">
        <v>836</v>
      </c>
      <c r="W171" s="57" t="s">
        <v>837</v>
      </c>
      <c r="X171" s="55" t="s">
        <v>839</v>
      </c>
      <c r="Y171" s="55" t="s">
        <v>839</v>
      </c>
      <c r="Z171" s="55">
        <v>1</v>
      </c>
      <c r="AA171" s="73">
        <v>45173</v>
      </c>
      <c r="AB171" s="73">
        <v>45230</v>
      </c>
      <c r="AC171" s="55" t="s">
        <v>137</v>
      </c>
      <c r="AD171" s="75" t="s">
        <v>75</v>
      </c>
      <c r="AE171" s="60" t="s">
        <v>1082</v>
      </c>
      <c r="AF171" s="61" t="str">
        <f t="shared" si="26"/>
        <v>A</v>
      </c>
      <c r="AG171" s="62">
        <f t="shared" si="27"/>
        <v>0</v>
      </c>
      <c r="AH171" s="78" t="s">
        <v>1136</v>
      </c>
      <c r="AI171" s="62">
        <v>0</v>
      </c>
      <c r="AJ171" s="77" t="s">
        <v>1246</v>
      </c>
      <c r="AK171" s="20">
        <f t="shared" si="20"/>
        <v>0</v>
      </c>
      <c r="AL171" s="20">
        <f t="shared" si="24"/>
        <v>1</v>
      </c>
      <c r="AM171" s="20">
        <f t="shared" si="25"/>
        <v>0</v>
      </c>
      <c r="AN171" s="20">
        <f t="shared" si="21"/>
        <v>0</v>
      </c>
      <c r="AO171" s="20">
        <f t="shared" si="22"/>
        <v>0</v>
      </c>
      <c r="AP171" s="19">
        <f t="shared" si="23"/>
        <v>0</v>
      </c>
    </row>
    <row r="172" spans="1:42" s="18" customFormat="1" ht="204.75" customHeight="1" x14ac:dyDescent="0.25">
      <c r="A172" s="63">
        <v>171</v>
      </c>
      <c r="B172" s="54">
        <v>1707</v>
      </c>
      <c r="C172" s="53"/>
      <c r="D172" s="53"/>
      <c r="E172" s="55"/>
      <c r="F172" s="56"/>
      <c r="G172" s="55" t="s">
        <v>108</v>
      </c>
      <c r="H172" s="55"/>
      <c r="I172" s="55" t="s">
        <v>47</v>
      </c>
      <c r="J172" s="59" t="s">
        <v>591</v>
      </c>
      <c r="K172" s="58"/>
      <c r="L172" s="58"/>
      <c r="M172" s="55"/>
      <c r="N172" s="55"/>
      <c r="O172" s="55"/>
      <c r="P172" s="56">
        <v>45156</v>
      </c>
      <c r="Q172" s="55"/>
      <c r="R172" s="71"/>
      <c r="S172" s="71"/>
      <c r="T172" s="55"/>
      <c r="U172" s="53">
        <v>2</v>
      </c>
      <c r="V172" s="72" t="s">
        <v>836</v>
      </c>
      <c r="W172" s="57" t="s">
        <v>838</v>
      </c>
      <c r="X172" s="55" t="s">
        <v>840</v>
      </c>
      <c r="Y172" s="55" t="s">
        <v>840</v>
      </c>
      <c r="Z172" s="55">
        <v>1</v>
      </c>
      <c r="AA172" s="73">
        <v>45230</v>
      </c>
      <c r="AB172" s="73">
        <v>45288</v>
      </c>
      <c r="AC172" s="55" t="s">
        <v>137</v>
      </c>
      <c r="AD172" s="75" t="s">
        <v>75</v>
      </c>
      <c r="AE172" s="60" t="s">
        <v>1082</v>
      </c>
      <c r="AF172" s="61" t="str">
        <f t="shared" si="26"/>
        <v>A</v>
      </c>
      <c r="AG172" s="62">
        <f t="shared" si="27"/>
        <v>0</v>
      </c>
      <c r="AH172" s="78" t="s">
        <v>1136</v>
      </c>
      <c r="AI172" s="62">
        <v>0</v>
      </c>
      <c r="AJ172" s="77" t="s">
        <v>1243</v>
      </c>
      <c r="AK172" s="20">
        <f t="shared" si="20"/>
        <v>0</v>
      </c>
      <c r="AL172" s="20">
        <f t="shared" si="24"/>
        <v>1</v>
      </c>
      <c r="AM172" s="20">
        <f t="shared" si="25"/>
        <v>0</v>
      </c>
      <c r="AN172" s="20">
        <f t="shared" si="21"/>
        <v>0</v>
      </c>
      <c r="AO172" s="20">
        <f t="shared" si="22"/>
        <v>0</v>
      </c>
      <c r="AP172" s="19">
        <f t="shared" si="23"/>
        <v>0</v>
      </c>
    </row>
    <row r="173" spans="1:42" s="18" customFormat="1" ht="204.75" customHeight="1" x14ac:dyDescent="0.25">
      <c r="A173" s="63">
        <v>172</v>
      </c>
      <c r="B173" s="54">
        <v>1708</v>
      </c>
      <c r="C173" s="53"/>
      <c r="D173" s="53"/>
      <c r="E173" s="55" t="s">
        <v>1311</v>
      </c>
      <c r="F173" s="56">
        <v>45099</v>
      </c>
      <c r="G173" s="55" t="s">
        <v>108</v>
      </c>
      <c r="H173" s="55"/>
      <c r="I173" s="55" t="s">
        <v>36</v>
      </c>
      <c r="J173" s="59" t="s">
        <v>592</v>
      </c>
      <c r="K173" s="58"/>
      <c r="L173" s="58"/>
      <c r="M173" s="55"/>
      <c r="N173" s="55"/>
      <c r="O173" s="55"/>
      <c r="P173" s="56">
        <v>45160</v>
      </c>
      <c r="Q173" s="55"/>
      <c r="R173" s="71"/>
      <c r="S173" s="71"/>
      <c r="T173" s="55"/>
      <c r="U173" s="53">
        <v>1</v>
      </c>
      <c r="V173" s="72" t="s">
        <v>841</v>
      </c>
      <c r="W173" s="57" t="s">
        <v>842</v>
      </c>
      <c r="X173" s="55" t="s">
        <v>845</v>
      </c>
      <c r="Y173" s="55" t="s">
        <v>845</v>
      </c>
      <c r="Z173" s="55">
        <v>1</v>
      </c>
      <c r="AA173" s="73">
        <v>45160</v>
      </c>
      <c r="AB173" s="73">
        <v>45199</v>
      </c>
      <c r="AC173" s="55" t="s">
        <v>514</v>
      </c>
      <c r="AD173" s="75" t="s">
        <v>38</v>
      </c>
      <c r="AE173" s="60" t="s">
        <v>106</v>
      </c>
      <c r="AF173" s="61" t="str">
        <f t="shared" si="26"/>
        <v>C</v>
      </c>
      <c r="AG173" s="62">
        <f t="shared" si="27"/>
        <v>1</v>
      </c>
      <c r="AH173" s="78" t="s">
        <v>1124</v>
      </c>
      <c r="AI173" s="62">
        <v>1</v>
      </c>
      <c r="AJ173" s="77" t="s">
        <v>1306</v>
      </c>
      <c r="AK173" s="20">
        <f t="shared" si="20"/>
        <v>1</v>
      </c>
      <c r="AL173" s="20">
        <f t="shared" si="24"/>
        <v>0</v>
      </c>
      <c r="AM173" s="20">
        <f t="shared" si="25"/>
        <v>1</v>
      </c>
      <c r="AN173" s="20">
        <f t="shared" si="21"/>
        <v>0</v>
      </c>
      <c r="AO173" s="20">
        <f t="shared" si="22"/>
        <v>1</v>
      </c>
      <c r="AP173" s="19">
        <f t="shared" si="23"/>
        <v>0</v>
      </c>
    </row>
    <row r="174" spans="1:42" s="18" customFormat="1" ht="204.75" customHeight="1" x14ac:dyDescent="0.25">
      <c r="A174" s="63">
        <v>173</v>
      </c>
      <c r="B174" s="54">
        <v>1708</v>
      </c>
      <c r="C174" s="53"/>
      <c r="D174" s="53"/>
      <c r="E174" s="55" t="s">
        <v>1311</v>
      </c>
      <c r="F174" s="56">
        <v>45099</v>
      </c>
      <c r="G174" s="55" t="s">
        <v>108</v>
      </c>
      <c r="H174" s="55"/>
      <c r="I174" s="55" t="s">
        <v>36</v>
      </c>
      <c r="J174" s="59" t="s">
        <v>592</v>
      </c>
      <c r="K174" s="58"/>
      <c r="L174" s="58"/>
      <c r="M174" s="55"/>
      <c r="N174" s="55"/>
      <c r="O174" s="55"/>
      <c r="P174" s="56">
        <v>45160</v>
      </c>
      <c r="Q174" s="55"/>
      <c r="R174" s="71"/>
      <c r="S174" s="71"/>
      <c r="T174" s="55"/>
      <c r="U174" s="53">
        <v>2</v>
      </c>
      <c r="V174" s="72" t="s">
        <v>841</v>
      </c>
      <c r="W174" s="57" t="s">
        <v>843</v>
      </c>
      <c r="X174" s="55" t="s">
        <v>846</v>
      </c>
      <c r="Y174" s="55" t="s">
        <v>846</v>
      </c>
      <c r="Z174" s="55">
        <v>1</v>
      </c>
      <c r="AA174" s="73">
        <v>45160</v>
      </c>
      <c r="AB174" s="73">
        <v>45291</v>
      </c>
      <c r="AC174" s="55" t="s">
        <v>514</v>
      </c>
      <c r="AD174" s="75" t="s">
        <v>38</v>
      </c>
      <c r="AE174" s="60" t="s">
        <v>106</v>
      </c>
      <c r="AF174" s="61" t="str">
        <f t="shared" si="26"/>
        <v>A</v>
      </c>
      <c r="AG174" s="62">
        <f t="shared" si="27"/>
        <v>0</v>
      </c>
      <c r="AH174" s="78" t="s">
        <v>400</v>
      </c>
      <c r="AI174" s="62">
        <v>0</v>
      </c>
      <c r="AJ174" s="77" t="s">
        <v>1106</v>
      </c>
      <c r="AK174" s="20">
        <f t="shared" si="20"/>
        <v>0</v>
      </c>
      <c r="AL174" s="20">
        <f t="shared" si="24"/>
        <v>1</v>
      </c>
      <c r="AM174" s="20">
        <f t="shared" si="25"/>
        <v>0</v>
      </c>
      <c r="AN174" s="20">
        <f t="shared" si="21"/>
        <v>0</v>
      </c>
      <c r="AO174" s="20">
        <f t="shared" si="22"/>
        <v>0</v>
      </c>
      <c r="AP174" s="19">
        <f t="shared" si="23"/>
        <v>0</v>
      </c>
    </row>
    <row r="175" spans="1:42" s="18" customFormat="1" ht="204.75" customHeight="1" x14ac:dyDescent="0.25">
      <c r="A175" s="63">
        <v>174</v>
      </c>
      <c r="B175" s="54">
        <v>1708</v>
      </c>
      <c r="C175" s="53"/>
      <c r="D175" s="53"/>
      <c r="E175" s="55" t="s">
        <v>1311</v>
      </c>
      <c r="F175" s="56">
        <v>45099</v>
      </c>
      <c r="G175" s="55" t="s">
        <v>108</v>
      </c>
      <c r="H175" s="55"/>
      <c r="I175" s="55" t="s">
        <v>36</v>
      </c>
      <c r="J175" s="59" t="s">
        <v>592</v>
      </c>
      <c r="K175" s="58"/>
      <c r="L175" s="58"/>
      <c r="M175" s="55"/>
      <c r="N175" s="55"/>
      <c r="O175" s="55"/>
      <c r="P175" s="56">
        <v>45160</v>
      </c>
      <c r="Q175" s="55"/>
      <c r="R175" s="71"/>
      <c r="S175" s="71"/>
      <c r="T175" s="55"/>
      <c r="U175" s="53">
        <v>3</v>
      </c>
      <c r="V175" s="72" t="s">
        <v>841</v>
      </c>
      <c r="W175" s="57" t="s">
        <v>844</v>
      </c>
      <c r="X175" s="55" t="s">
        <v>248</v>
      </c>
      <c r="Y175" s="55" t="s">
        <v>248</v>
      </c>
      <c r="Z175" s="55">
        <v>1</v>
      </c>
      <c r="AA175" s="73">
        <v>45160</v>
      </c>
      <c r="AB175" s="73">
        <v>45291</v>
      </c>
      <c r="AC175" s="55" t="s">
        <v>514</v>
      </c>
      <c r="AD175" s="75" t="s">
        <v>38</v>
      </c>
      <c r="AE175" s="60" t="s">
        <v>106</v>
      </c>
      <c r="AF175" s="61" t="str">
        <f t="shared" si="26"/>
        <v>C</v>
      </c>
      <c r="AG175" s="62">
        <f t="shared" si="27"/>
        <v>1</v>
      </c>
      <c r="AH175" s="78" t="s">
        <v>1125</v>
      </c>
      <c r="AI175" s="62">
        <v>1</v>
      </c>
      <c r="AJ175" s="77" t="s">
        <v>1307</v>
      </c>
      <c r="AK175" s="20">
        <f t="shared" si="20"/>
        <v>0</v>
      </c>
      <c r="AL175" s="20">
        <f t="shared" si="24"/>
        <v>0</v>
      </c>
      <c r="AM175" s="20">
        <f t="shared" si="25"/>
        <v>1</v>
      </c>
      <c r="AN175" s="20">
        <f t="shared" si="21"/>
        <v>0</v>
      </c>
      <c r="AO175" s="20">
        <f t="shared" si="22"/>
        <v>1</v>
      </c>
      <c r="AP175" s="19">
        <f t="shared" si="23"/>
        <v>0</v>
      </c>
    </row>
    <row r="176" spans="1:42" s="18" customFormat="1" ht="204.75" customHeight="1" x14ac:dyDescent="0.25">
      <c r="A176" s="63">
        <v>175</v>
      </c>
      <c r="B176" s="54">
        <v>1709</v>
      </c>
      <c r="C176" s="53"/>
      <c r="D176" s="53"/>
      <c r="E176" s="55" t="s">
        <v>1311</v>
      </c>
      <c r="F176" s="56">
        <v>45099</v>
      </c>
      <c r="G176" s="55" t="s">
        <v>108</v>
      </c>
      <c r="H176" s="55"/>
      <c r="I176" s="55" t="s">
        <v>36</v>
      </c>
      <c r="J176" s="59" t="s">
        <v>593</v>
      </c>
      <c r="K176" s="58"/>
      <c r="L176" s="58"/>
      <c r="M176" s="55"/>
      <c r="N176" s="55"/>
      <c r="O176" s="55"/>
      <c r="P176" s="56">
        <v>45160</v>
      </c>
      <c r="Q176" s="55"/>
      <c r="R176" s="71"/>
      <c r="S176" s="71"/>
      <c r="T176" s="55"/>
      <c r="U176" s="53">
        <v>1</v>
      </c>
      <c r="V176" s="72" t="s">
        <v>847</v>
      </c>
      <c r="W176" s="57" t="s">
        <v>849</v>
      </c>
      <c r="X176" s="55" t="s">
        <v>851</v>
      </c>
      <c r="Y176" s="55" t="s">
        <v>851</v>
      </c>
      <c r="Z176" s="55">
        <v>1</v>
      </c>
      <c r="AA176" s="73">
        <v>45160</v>
      </c>
      <c r="AB176" s="73">
        <v>45291</v>
      </c>
      <c r="AC176" s="55" t="s">
        <v>514</v>
      </c>
      <c r="AD176" s="75" t="s">
        <v>38</v>
      </c>
      <c r="AE176" s="60" t="s">
        <v>106</v>
      </c>
      <c r="AF176" s="61" t="str">
        <f t="shared" si="26"/>
        <v>C</v>
      </c>
      <c r="AG176" s="62">
        <f t="shared" si="27"/>
        <v>1</v>
      </c>
      <c r="AH176" s="78" t="s">
        <v>1309</v>
      </c>
      <c r="AI176" s="62">
        <v>1</v>
      </c>
      <c r="AJ176" s="77" t="s">
        <v>1333</v>
      </c>
      <c r="AK176" s="20">
        <f t="shared" si="20"/>
        <v>0</v>
      </c>
      <c r="AL176" s="20">
        <f t="shared" si="24"/>
        <v>0</v>
      </c>
      <c r="AM176" s="20">
        <f t="shared" si="25"/>
        <v>1</v>
      </c>
      <c r="AN176" s="20">
        <f t="shared" si="21"/>
        <v>0</v>
      </c>
      <c r="AO176" s="20">
        <f t="shared" si="22"/>
        <v>1</v>
      </c>
      <c r="AP176" s="19">
        <f t="shared" si="23"/>
        <v>0</v>
      </c>
    </row>
    <row r="177" spans="1:42" s="18" customFormat="1" ht="204.75" customHeight="1" x14ac:dyDescent="0.25">
      <c r="A177" s="63">
        <v>176</v>
      </c>
      <c r="B177" s="54">
        <v>1709</v>
      </c>
      <c r="C177" s="53"/>
      <c r="D177" s="53"/>
      <c r="E177" s="55" t="s">
        <v>1311</v>
      </c>
      <c r="F177" s="56">
        <v>45099</v>
      </c>
      <c r="G177" s="55" t="s">
        <v>108</v>
      </c>
      <c r="H177" s="55"/>
      <c r="I177" s="55" t="s">
        <v>36</v>
      </c>
      <c r="J177" s="59" t="s">
        <v>593</v>
      </c>
      <c r="K177" s="58"/>
      <c r="L177" s="58"/>
      <c r="M177" s="55"/>
      <c r="N177" s="55"/>
      <c r="O177" s="55"/>
      <c r="P177" s="56">
        <v>45160</v>
      </c>
      <c r="Q177" s="55"/>
      <c r="R177" s="71"/>
      <c r="S177" s="71"/>
      <c r="T177" s="55"/>
      <c r="U177" s="53">
        <v>2</v>
      </c>
      <c r="V177" s="72" t="s">
        <v>848</v>
      </c>
      <c r="W177" s="57" t="s">
        <v>850</v>
      </c>
      <c r="X177" s="55" t="s">
        <v>852</v>
      </c>
      <c r="Y177" s="55" t="s">
        <v>852</v>
      </c>
      <c r="Z177" s="55">
        <v>1</v>
      </c>
      <c r="AA177" s="73">
        <v>45292</v>
      </c>
      <c r="AB177" s="73">
        <v>45394</v>
      </c>
      <c r="AC177" s="55" t="s">
        <v>514</v>
      </c>
      <c r="AD177" s="75" t="s">
        <v>38</v>
      </c>
      <c r="AE177" s="60" t="s">
        <v>106</v>
      </c>
      <c r="AF177" s="61" t="str">
        <f t="shared" si="26"/>
        <v>C</v>
      </c>
      <c r="AG177" s="62">
        <f t="shared" si="27"/>
        <v>1</v>
      </c>
      <c r="AH177" s="78" t="s">
        <v>1308</v>
      </c>
      <c r="AI177" s="62">
        <v>1</v>
      </c>
      <c r="AJ177" s="77" t="s">
        <v>1334</v>
      </c>
      <c r="AK177" s="20">
        <f t="shared" si="20"/>
        <v>0</v>
      </c>
      <c r="AL177" s="20">
        <f t="shared" si="24"/>
        <v>0</v>
      </c>
      <c r="AM177" s="20">
        <f t="shared" si="25"/>
        <v>1</v>
      </c>
      <c r="AN177" s="20">
        <f t="shared" si="21"/>
        <v>0</v>
      </c>
      <c r="AO177" s="20">
        <f t="shared" si="22"/>
        <v>1</v>
      </c>
      <c r="AP177" s="19">
        <f t="shared" si="23"/>
        <v>0</v>
      </c>
    </row>
    <row r="178" spans="1:42" s="18" customFormat="1" ht="204.75" customHeight="1" x14ac:dyDescent="0.25">
      <c r="A178" s="63">
        <v>177</v>
      </c>
      <c r="B178" s="54">
        <v>1710</v>
      </c>
      <c r="C178" s="53"/>
      <c r="D178" s="53"/>
      <c r="E178" s="55" t="s">
        <v>1311</v>
      </c>
      <c r="F178" s="56">
        <v>45099</v>
      </c>
      <c r="G178" s="55" t="s">
        <v>45</v>
      </c>
      <c r="H178" s="55"/>
      <c r="I178" s="55" t="s">
        <v>36</v>
      </c>
      <c r="J178" s="59" t="s">
        <v>594</v>
      </c>
      <c r="K178" s="58"/>
      <c r="L178" s="58"/>
      <c r="M178" s="55"/>
      <c r="N178" s="55"/>
      <c r="O178" s="55"/>
      <c r="P178" s="56">
        <v>45160</v>
      </c>
      <c r="Q178" s="55"/>
      <c r="R178" s="71"/>
      <c r="S178" s="71"/>
      <c r="T178" s="55"/>
      <c r="U178" s="53">
        <v>1</v>
      </c>
      <c r="V178" s="72" t="s">
        <v>841</v>
      </c>
      <c r="W178" s="57" t="s">
        <v>853</v>
      </c>
      <c r="X178" s="55" t="s">
        <v>856</v>
      </c>
      <c r="Y178" s="55" t="s">
        <v>856</v>
      </c>
      <c r="Z178" s="55">
        <v>1</v>
      </c>
      <c r="AA178" s="73">
        <v>45160</v>
      </c>
      <c r="AB178" s="73">
        <v>45291</v>
      </c>
      <c r="AC178" s="55" t="s">
        <v>514</v>
      </c>
      <c r="AD178" s="75" t="s">
        <v>38</v>
      </c>
      <c r="AE178" s="60" t="s">
        <v>106</v>
      </c>
      <c r="AF178" s="61" t="str">
        <f t="shared" si="26"/>
        <v>C</v>
      </c>
      <c r="AG178" s="62">
        <f t="shared" si="27"/>
        <v>1</v>
      </c>
      <c r="AH178" s="78" t="s">
        <v>1328</v>
      </c>
      <c r="AI178" s="62">
        <v>1</v>
      </c>
      <c r="AJ178" s="77" t="s">
        <v>1306</v>
      </c>
      <c r="AK178" s="20">
        <f t="shared" si="20"/>
        <v>0</v>
      </c>
      <c r="AL178" s="20">
        <f t="shared" si="24"/>
        <v>0</v>
      </c>
      <c r="AM178" s="20">
        <f t="shared" si="25"/>
        <v>1</v>
      </c>
      <c r="AN178" s="20">
        <f t="shared" si="21"/>
        <v>0</v>
      </c>
      <c r="AO178" s="20">
        <f t="shared" si="22"/>
        <v>1</v>
      </c>
      <c r="AP178" s="19">
        <f t="shared" si="23"/>
        <v>0</v>
      </c>
    </row>
    <row r="179" spans="1:42" s="18" customFormat="1" ht="204.75" customHeight="1" x14ac:dyDescent="0.25">
      <c r="A179" s="63">
        <v>178</v>
      </c>
      <c r="B179" s="54">
        <v>1710</v>
      </c>
      <c r="C179" s="53"/>
      <c r="D179" s="53"/>
      <c r="E179" s="55" t="s">
        <v>1311</v>
      </c>
      <c r="F179" s="56">
        <v>45099</v>
      </c>
      <c r="G179" s="55" t="s">
        <v>45</v>
      </c>
      <c r="H179" s="55"/>
      <c r="I179" s="55" t="s">
        <v>36</v>
      </c>
      <c r="J179" s="59" t="s">
        <v>594</v>
      </c>
      <c r="K179" s="58"/>
      <c r="L179" s="58"/>
      <c r="M179" s="55"/>
      <c r="N179" s="55"/>
      <c r="O179" s="55"/>
      <c r="P179" s="56">
        <v>45160</v>
      </c>
      <c r="Q179" s="55"/>
      <c r="R179" s="71"/>
      <c r="S179" s="71"/>
      <c r="T179" s="55"/>
      <c r="U179" s="53">
        <v>2</v>
      </c>
      <c r="V179" s="72" t="s">
        <v>841</v>
      </c>
      <c r="W179" s="57" t="s">
        <v>854</v>
      </c>
      <c r="X179" s="55" t="s">
        <v>857</v>
      </c>
      <c r="Y179" s="55" t="s">
        <v>857</v>
      </c>
      <c r="Z179" s="55">
        <v>1</v>
      </c>
      <c r="AA179" s="73">
        <v>45160</v>
      </c>
      <c r="AB179" s="73">
        <v>45291</v>
      </c>
      <c r="AC179" s="55" t="s">
        <v>514</v>
      </c>
      <c r="AD179" s="75" t="s">
        <v>38</v>
      </c>
      <c r="AE179" s="60" t="s">
        <v>106</v>
      </c>
      <c r="AF179" s="61" t="str">
        <f t="shared" si="26"/>
        <v>C</v>
      </c>
      <c r="AG179" s="62">
        <f t="shared" si="27"/>
        <v>1</v>
      </c>
      <c r="AH179" s="78" t="s">
        <v>1330</v>
      </c>
      <c r="AI179" s="62">
        <v>1</v>
      </c>
      <c r="AJ179" s="77" t="s">
        <v>1331</v>
      </c>
      <c r="AK179" s="20">
        <f t="shared" si="20"/>
        <v>0</v>
      </c>
      <c r="AL179" s="20">
        <f t="shared" si="24"/>
        <v>0</v>
      </c>
      <c r="AM179" s="20">
        <f t="shared" si="25"/>
        <v>1</v>
      </c>
      <c r="AN179" s="20">
        <f t="shared" si="21"/>
        <v>0</v>
      </c>
      <c r="AO179" s="20">
        <f t="shared" si="22"/>
        <v>1</v>
      </c>
      <c r="AP179" s="19">
        <f t="shared" si="23"/>
        <v>0</v>
      </c>
    </row>
    <row r="180" spans="1:42" s="18" customFormat="1" ht="204.75" customHeight="1" x14ac:dyDescent="0.25">
      <c r="A180" s="63">
        <v>179</v>
      </c>
      <c r="B180" s="54">
        <v>1710</v>
      </c>
      <c r="C180" s="53"/>
      <c r="D180" s="53"/>
      <c r="E180" s="55" t="s">
        <v>1311</v>
      </c>
      <c r="F180" s="56">
        <v>45099</v>
      </c>
      <c r="G180" s="55" t="s">
        <v>45</v>
      </c>
      <c r="H180" s="55"/>
      <c r="I180" s="55" t="s">
        <v>36</v>
      </c>
      <c r="J180" s="59" t="s">
        <v>594</v>
      </c>
      <c r="K180" s="58"/>
      <c r="L180" s="58"/>
      <c r="M180" s="55"/>
      <c r="N180" s="55"/>
      <c r="O180" s="55"/>
      <c r="P180" s="56">
        <v>45160</v>
      </c>
      <c r="Q180" s="55"/>
      <c r="R180" s="71"/>
      <c r="S180" s="71"/>
      <c r="T180" s="55"/>
      <c r="U180" s="53">
        <v>3</v>
      </c>
      <c r="V180" s="72" t="s">
        <v>841</v>
      </c>
      <c r="W180" s="57" t="s">
        <v>855</v>
      </c>
      <c r="X180" s="55" t="s">
        <v>858</v>
      </c>
      <c r="Y180" s="55" t="s">
        <v>858</v>
      </c>
      <c r="Z180" s="55">
        <v>1</v>
      </c>
      <c r="AA180" s="73">
        <v>45160</v>
      </c>
      <c r="AB180" s="73">
        <v>45291</v>
      </c>
      <c r="AC180" s="55" t="s">
        <v>514</v>
      </c>
      <c r="AD180" s="75" t="s">
        <v>38</v>
      </c>
      <c r="AE180" s="60" t="s">
        <v>106</v>
      </c>
      <c r="AF180" s="61" t="str">
        <f t="shared" si="26"/>
        <v>C</v>
      </c>
      <c r="AG180" s="62">
        <f t="shared" si="27"/>
        <v>1</v>
      </c>
      <c r="AH180" s="78" t="s">
        <v>1329</v>
      </c>
      <c r="AI180" s="62">
        <v>1</v>
      </c>
      <c r="AJ180" s="77" t="s">
        <v>1332</v>
      </c>
      <c r="AK180" s="20">
        <f t="shared" si="20"/>
        <v>0</v>
      </c>
      <c r="AL180" s="20">
        <f t="shared" si="24"/>
        <v>0</v>
      </c>
      <c r="AM180" s="20">
        <f t="shared" si="25"/>
        <v>1</v>
      </c>
      <c r="AN180" s="20">
        <f t="shared" si="21"/>
        <v>0</v>
      </c>
      <c r="AO180" s="20">
        <f t="shared" si="22"/>
        <v>1</v>
      </c>
      <c r="AP180" s="19">
        <f t="shared" si="23"/>
        <v>0</v>
      </c>
    </row>
    <row r="181" spans="1:42" s="18" customFormat="1" ht="204.75" customHeight="1" x14ac:dyDescent="0.25">
      <c r="A181" s="63">
        <v>180</v>
      </c>
      <c r="B181" s="54">
        <v>1711</v>
      </c>
      <c r="C181" s="53"/>
      <c r="D181" s="53"/>
      <c r="E181" s="55" t="s">
        <v>1311</v>
      </c>
      <c r="F181" s="56">
        <v>45099</v>
      </c>
      <c r="G181" s="55" t="s">
        <v>45</v>
      </c>
      <c r="H181" s="55"/>
      <c r="I181" s="55" t="s">
        <v>36</v>
      </c>
      <c r="J181" s="59" t="s">
        <v>595</v>
      </c>
      <c r="K181" s="58"/>
      <c r="L181" s="58"/>
      <c r="M181" s="55"/>
      <c r="N181" s="55"/>
      <c r="O181" s="55"/>
      <c r="P181" s="56">
        <v>45160</v>
      </c>
      <c r="Q181" s="55"/>
      <c r="R181" s="71"/>
      <c r="S181" s="71"/>
      <c r="T181" s="55"/>
      <c r="U181" s="53">
        <v>1</v>
      </c>
      <c r="V181" s="72" t="s">
        <v>859</v>
      </c>
      <c r="W181" s="57" t="s">
        <v>861</v>
      </c>
      <c r="X181" s="55" t="s">
        <v>864</v>
      </c>
      <c r="Y181" s="55" t="s">
        <v>864</v>
      </c>
      <c r="Z181" s="55">
        <v>1</v>
      </c>
      <c r="AA181" s="73">
        <v>45160</v>
      </c>
      <c r="AB181" s="73">
        <v>45291</v>
      </c>
      <c r="AC181" s="55" t="s">
        <v>514</v>
      </c>
      <c r="AD181" s="75" t="s">
        <v>38</v>
      </c>
      <c r="AE181" s="60" t="s">
        <v>106</v>
      </c>
      <c r="AF181" s="61" t="str">
        <f t="shared" si="26"/>
        <v>C</v>
      </c>
      <c r="AG181" s="62">
        <f t="shared" si="27"/>
        <v>1</v>
      </c>
      <c r="AH181" s="78" t="s">
        <v>1310</v>
      </c>
      <c r="AI181" s="62">
        <v>1</v>
      </c>
      <c r="AJ181" s="77" t="s">
        <v>1315</v>
      </c>
      <c r="AK181" s="20">
        <f t="shared" si="20"/>
        <v>0</v>
      </c>
      <c r="AL181" s="20">
        <f t="shared" si="24"/>
        <v>0</v>
      </c>
      <c r="AM181" s="20">
        <f t="shared" si="25"/>
        <v>1</v>
      </c>
      <c r="AN181" s="20">
        <f t="shared" si="21"/>
        <v>0</v>
      </c>
      <c r="AO181" s="20">
        <f t="shared" si="22"/>
        <v>1</v>
      </c>
      <c r="AP181" s="19">
        <f t="shared" si="23"/>
        <v>0</v>
      </c>
    </row>
    <row r="182" spans="1:42" s="18" customFormat="1" ht="204.75" customHeight="1" x14ac:dyDescent="0.25">
      <c r="A182" s="63">
        <v>181</v>
      </c>
      <c r="B182" s="54">
        <v>1711</v>
      </c>
      <c r="C182" s="53"/>
      <c r="D182" s="53"/>
      <c r="E182" s="55" t="s">
        <v>1311</v>
      </c>
      <c r="F182" s="56">
        <v>45099</v>
      </c>
      <c r="G182" s="55" t="s">
        <v>45</v>
      </c>
      <c r="H182" s="55"/>
      <c r="I182" s="55" t="s">
        <v>36</v>
      </c>
      <c r="J182" s="59" t="s">
        <v>595</v>
      </c>
      <c r="K182" s="58"/>
      <c r="L182" s="58"/>
      <c r="M182" s="55"/>
      <c r="N182" s="55"/>
      <c r="O182" s="55"/>
      <c r="P182" s="56">
        <v>45160</v>
      </c>
      <c r="Q182" s="55"/>
      <c r="R182" s="71"/>
      <c r="S182" s="71"/>
      <c r="T182" s="55"/>
      <c r="U182" s="53">
        <v>2</v>
      </c>
      <c r="V182" s="72" t="s">
        <v>860</v>
      </c>
      <c r="W182" s="57" t="s">
        <v>862</v>
      </c>
      <c r="X182" s="55" t="s">
        <v>865</v>
      </c>
      <c r="Y182" s="55" t="s">
        <v>865</v>
      </c>
      <c r="Z182" s="55">
        <v>4</v>
      </c>
      <c r="AA182" s="73">
        <v>45170</v>
      </c>
      <c r="AB182" s="73">
        <v>45291</v>
      </c>
      <c r="AC182" s="55" t="s">
        <v>514</v>
      </c>
      <c r="AD182" s="75" t="s">
        <v>38</v>
      </c>
      <c r="AE182" s="60" t="s">
        <v>106</v>
      </c>
      <c r="AF182" s="61" t="str">
        <f t="shared" si="26"/>
        <v>C</v>
      </c>
      <c r="AG182" s="62">
        <f t="shared" si="27"/>
        <v>1</v>
      </c>
      <c r="AH182" s="78" t="s">
        <v>1312</v>
      </c>
      <c r="AI182" s="62">
        <v>1</v>
      </c>
      <c r="AJ182" s="77" t="s">
        <v>1316</v>
      </c>
      <c r="AK182" s="20">
        <f t="shared" si="20"/>
        <v>0</v>
      </c>
      <c r="AL182" s="20">
        <f t="shared" si="24"/>
        <v>0</v>
      </c>
      <c r="AM182" s="20">
        <f t="shared" si="25"/>
        <v>1</v>
      </c>
      <c r="AN182" s="20">
        <f t="shared" si="21"/>
        <v>0</v>
      </c>
      <c r="AO182" s="20">
        <f t="shared" si="22"/>
        <v>1</v>
      </c>
      <c r="AP182" s="19">
        <f t="shared" si="23"/>
        <v>0</v>
      </c>
    </row>
    <row r="183" spans="1:42" s="18" customFormat="1" ht="204.75" customHeight="1" x14ac:dyDescent="0.25">
      <c r="A183" s="63">
        <v>182</v>
      </c>
      <c r="B183" s="54">
        <v>1711</v>
      </c>
      <c r="C183" s="53"/>
      <c r="D183" s="53"/>
      <c r="E183" s="55" t="s">
        <v>1311</v>
      </c>
      <c r="F183" s="56">
        <v>45099</v>
      </c>
      <c r="G183" s="55" t="s">
        <v>45</v>
      </c>
      <c r="H183" s="55"/>
      <c r="I183" s="55" t="s">
        <v>36</v>
      </c>
      <c r="J183" s="59" t="s">
        <v>595</v>
      </c>
      <c r="K183" s="58"/>
      <c r="L183" s="58"/>
      <c r="M183" s="55"/>
      <c r="N183" s="55"/>
      <c r="O183" s="55"/>
      <c r="P183" s="56">
        <v>45160</v>
      </c>
      <c r="Q183" s="55"/>
      <c r="R183" s="71"/>
      <c r="S183" s="71"/>
      <c r="T183" s="55"/>
      <c r="U183" s="53">
        <v>3</v>
      </c>
      <c r="V183" s="72" t="s">
        <v>860</v>
      </c>
      <c r="W183" s="57" t="s">
        <v>863</v>
      </c>
      <c r="X183" s="55" t="s">
        <v>866</v>
      </c>
      <c r="Y183" s="55" t="s">
        <v>866</v>
      </c>
      <c r="Z183" s="55">
        <v>1</v>
      </c>
      <c r="AA183" s="73">
        <v>45170</v>
      </c>
      <c r="AB183" s="73">
        <v>45382</v>
      </c>
      <c r="AC183" s="55" t="s">
        <v>514</v>
      </c>
      <c r="AD183" s="75" t="s">
        <v>38</v>
      </c>
      <c r="AE183" s="60" t="s">
        <v>106</v>
      </c>
      <c r="AF183" s="61" t="str">
        <f t="shared" si="26"/>
        <v>A</v>
      </c>
      <c r="AG183" s="62">
        <f t="shared" si="27"/>
        <v>0</v>
      </c>
      <c r="AH183" s="78" t="s">
        <v>400</v>
      </c>
      <c r="AI183" s="62">
        <v>0</v>
      </c>
      <c r="AJ183" s="77" t="s">
        <v>1317</v>
      </c>
      <c r="AK183" s="20">
        <f t="shared" si="20"/>
        <v>0</v>
      </c>
      <c r="AL183" s="20">
        <f t="shared" si="24"/>
        <v>1</v>
      </c>
      <c r="AM183" s="20">
        <f t="shared" si="25"/>
        <v>0</v>
      </c>
      <c r="AN183" s="20">
        <f t="shared" si="21"/>
        <v>0</v>
      </c>
      <c r="AO183" s="20">
        <f t="shared" si="22"/>
        <v>0</v>
      </c>
      <c r="AP183" s="19">
        <f t="shared" si="23"/>
        <v>0</v>
      </c>
    </row>
    <row r="184" spans="1:42" s="18" customFormat="1" ht="204.75" customHeight="1" x14ac:dyDescent="0.25">
      <c r="A184" s="63">
        <v>183</v>
      </c>
      <c r="B184" s="54">
        <v>1712</v>
      </c>
      <c r="C184" s="53"/>
      <c r="D184" s="53"/>
      <c r="E184" s="55"/>
      <c r="F184" s="56"/>
      <c r="G184" s="55" t="s">
        <v>108</v>
      </c>
      <c r="H184" s="55"/>
      <c r="I184" s="55" t="s">
        <v>47</v>
      </c>
      <c r="J184" s="59" t="s">
        <v>596</v>
      </c>
      <c r="K184" s="58"/>
      <c r="L184" s="58"/>
      <c r="M184" s="55"/>
      <c r="N184" s="55"/>
      <c r="O184" s="55"/>
      <c r="P184" s="56">
        <v>45162</v>
      </c>
      <c r="Q184" s="55"/>
      <c r="R184" s="71"/>
      <c r="S184" s="71"/>
      <c r="T184" s="55"/>
      <c r="U184" s="53">
        <v>1</v>
      </c>
      <c r="V184" s="72" t="s">
        <v>867</v>
      </c>
      <c r="W184" s="57" t="s">
        <v>868</v>
      </c>
      <c r="X184" s="55" t="s">
        <v>871</v>
      </c>
      <c r="Y184" s="55" t="s">
        <v>871</v>
      </c>
      <c r="Z184" s="55">
        <v>1</v>
      </c>
      <c r="AA184" s="73">
        <v>45139</v>
      </c>
      <c r="AB184" s="73">
        <v>45168</v>
      </c>
      <c r="AC184" s="55" t="s">
        <v>835</v>
      </c>
      <c r="AD184" s="75" t="s">
        <v>75</v>
      </c>
      <c r="AE184" s="60" t="s">
        <v>105</v>
      </c>
      <c r="AF184" s="61" t="str">
        <f t="shared" si="26"/>
        <v>C</v>
      </c>
      <c r="AG184" s="62">
        <f t="shared" si="27"/>
        <v>1</v>
      </c>
      <c r="AH184" s="78" t="s">
        <v>1210</v>
      </c>
      <c r="AI184" s="62">
        <v>1</v>
      </c>
      <c r="AJ184" s="77" t="s">
        <v>1211</v>
      </c>
      <c r="AK184" s="20">
        <f t="shared" si="20"/>
        <v>1</v>
      </c>
      <c r="AL184" s="20">
        <f t="shared" si="24"/>
        <v>0</v>
      </c>
      <c r="AM184" s="20">
        <f t="shared" si="25"/>
        <v>1</v>
      </c>
      <c r="AN184" s="20">
        <f t="shared" si="21"/>
        <v>0</v>
      </c>
      <c r="AO184" s="20">
        <f t="shared" si="22"/>
        <v>1</v>
      </c>
      <c r="AP184" s="19">
        <f t="shared" si="23"/>
        <v>0</v>
      </c>
    </row>
    <row r="185" spans="1:42" s="18" customFormat="1" ht="204.75" customHeight="1" x14ac:dyDescent="0.25">
      <c r="A185" s="63">
        <v>184</v>
      </c>
      <c r="B185" s="54">
        <v>1712</v>
      </c>
      <c r="C185" s="53"/>
      <c r="D185" s="53"/>
      <c r="E185" s="55"/>
      <c r="F185" s="56"/>
      <c r="G185" s="55" t="s">
        <v>108</v>
      </c>
      <c r="H185" s="55"/>
      <c r="I185" s="55" t="s">
        <v>47</v>
      </c>
      <c r="J185" s="59" t="s">
        <v>596</v>
      </c>
      <c r="K185" s="58"/>
      <c r="L185" s="58"/>
      <c r="M185" s="55"/>
      <c r="N185" s="55"/>
      <c r="O185" s="55"/>
      <c r="P185" s="56">
        <v>45162</v>
      </c>
      <c r="Q185" s="55"/>
      <c r="R185" s="71"/>
      <c r="S185" s="71"/>
      <c r="T185" s="55"/>
      <c r="U185" s="53">
        <v>2</v>
      </c>
      <c r="V185" s="72" t="s">
        <v>867</v>
      </c>
      <c r="W185" s="57" t="s">
        <v>869</v>
      </c>
      <c r="X185" s="55" t="s">
        <v>872</v>
      </c>
      <c r="Y185" s="55" t="s">
        <v>872</v>
      </c>
      <c r="Z185" s="55">
        <v>2</v>
      </c>
      <c r="AA185" s="73">
        <v>45152</v>
      </c>
      <c r="AB185" s="73">
        <v>45184</v>
      </c>
      <c r="AC185" s="55" t="s">
        <v>835</v>
      </c>
      <c r="AD185" s="75" t="s">
        <v>75</v>
      </c>
      <c r="AE185" s="60" t="s">
        <v>105</v>
      </c>
      <c r="AF185" s="61" t="str">
        <f t="shared" si="26"/>
        <v>C</v>
      </c>
      <c r="AG185" s="62">
        <f t="shared" si="27"/>
        <v>1</v>
      </c>
      <c r="AH185" s="78" t="s">
        <v>1212</v>
      </c>
      <c r="AI185" s="62">
        <v>1</v>
      </c>
      <c r="AJ185" s="77" t="s">
        <v>1213</v>
      </c>
      <c r="AK185" s="20">
        <f t="shared" si="20"/>
        <v>1</v>
      </c>
      <c r="AL185" s="20">
        <f t="shared" si="24"/>
        <v>0</v>
      </c>
      <c r="AM185" s="20">
        <f t="shared" si="25"/>
        <v>1</v>
      </c>
      <c r="AN185" s="20">
        <f t="shared" si="21"/>
        <v>0</v>
      </c>
      <c r="AO185" s="20">
        <f t="shared" si="22"/>
        <v>1</v>
      </c>
      <c r="AP185" s="19">
        <f t="shared" si="23"/>
        <v>0</v>
      </c>
    </row>
    <row r="186" spans="1:42" s="18" customFormat="1" ht="204.75" customHeight="1" x14ac:dyDescent="0.25">
      <c r="A186" s="63">
        <v>185</v>
      </c>
      <c r="B186" s="54">
        <v>1712</v>
      </c>
      <c r="C186" s="53"/>
      <c r="D186" s="53"/>
      <c r="E186" s="55"/>
      <c r="F186" s="56"/>
      <c r="G186" s="55" t="s">
        <v>108</v>
      </c>
      <c r="H186" s="55"/>
      <c r="I186" s="55" t="s">
        <v>47</v>
      </c>
      <c r="J186" s="59" t="s">
        <v>596</v>
      </c>
      <c r="K186" s="58"/>
      <c r="L186" s="58"/>
      <c r="M186" s="55"/>
      <c r="N186" s="55"/>
      <c r="O186" s="55"/>
      <c r="P186" s="56">
        <v>45162</v>
      </c>
      <c r="Q186" s="55"/>
      <c r="R186" s="71"/>
      <c r="S186" s="71"/>
      <c r="T186" s="55"/>
      <c r="U186" s="53">
        <v>3</v>
      </c>
      <c r="V186" s="72" t="s">
        <v>867</v>
      </c>
      <c r="W186" s="57" t="s">
        <v>870</v>
      </c>
      <c r="X186" s="55" t="s">
        <v>873</v>
      </c>
      <c r="Y186" s="55" t="s">
        <v>873</v>
      </c>
      <c r="Z186" s="55">
        <v>2</v>
      </c>
      <c r="AA186" s="73">
        <v>45187</v>
      </c>
      <c r="AB186" s="73">
        <v>45198</v>
      </c>
      <c r="AC186" s="55" t="s">
        <v>835</v>
      </c>
      <c r="AD186" s="75" t="s">
        <v>75</v>
      </c>
      <c r="AE186" s="60" t="s">
        <v>105</v>
      </c>
      <c r="AF186" s="61" t="str">
        <f t="shared" si="26"/>
        <v>C</v>
      </c>
      <c r="AG186" s="62">
        <f t="shared" si="27"/>
        <v>1</v>
      </c>
      <c r="AH186" s="78" t="s">
        <v>1214</v>
      </c>
      <c r="AI186" s="62">
        <v>1</v>
      </c>
      <c r="AJ186" s="77" t="s">
        <v>1215</v>
      </c>
      <c r="AK186" s="20">
        <f t="shared" si="20"/>
        <v>1</v>
      </c>
      <c r="AL186" s="20">
        <f t="shared" si="24"/>
        <v>0</v>
      </c>
      <c r="AM186" s="20">
        <f t="shared" si="25"/>
        <v>1</v>
      </c>
      <c r="AN186" s="20">
        <f t="shared" si="21"/>
        <v>0</v>
      </c>
      <c r="AO186" s="20">
        <f t="shared" si="22"/>
        <v>1</v>
      </c>
      <c r="AP186" s="19">
        <f t="shared" si="23"/>
        <v>0</v>
      </c>
    </row>
    <row r="187" spans="1:42" s="18" customFormat="1" ht="204.75" customHeight="1" x14ac:dyDescent="0.25">
      <c r="A187" s="63">
        <v>186</v>
      </c>
      <c r="B187" s="54">
        <v>1713</v>
      </c>
      <c r="C187" s="53"/>
      <c r="D187" s="53"/>
      <c r="E187" s="55"/>
      <c r="F187" s="56"/>
      <c r="G187" s="55" t="s">
        <v>108</v>
      </c>
      <c r="H187" s="55"/>
      <c r="I187" s="55" t="s">
        <v>56</v>
      </c>
      <c r="J187" s="59" t="s">
        <v>597</v>
      </c>
      <c r="K187" s="58"/>
      <c r="L187" s="58"/>
      <c r="M187" s="55"/>
      <c r="N187" s="55"/>
      <c r="O187" s="55"/>
      <c r="P187" s="56">
        <v>45163</v>
      </c>
      <c r="Q187" s="55"/>
      <c r="R187" s="71"/>
      <c r="S187" s="71"/>
      <c r="T187" s="55"/>
      <c r="U187" s="53">
        <v>1</v>
      </c>
      <c r="V187" s="72" t="s">
        <v>874</v>
      </c>
      <c r="W187" s="57" t="s">
        <v>875</v>
      </c>
      <c r="X187" s="55" t="s">
        <v>877</v>
      </c>
      <c r="Y187" s="55" t="s">
        <v>877</v>
      </c>
      <c r="Z187" s="55">
        <v>1</v>
      </c>
      <c r="AA187" s="73"/>
      <c r="AB187" s="73"/>
      <c r="AC187" s="55" t="s">
        <v>876</v>
      </c>
      <c r="AD187" s="75" t="s">
        <v>43</v>
      </c>
      <c r="AE187" s="60" t="s">
        <v>103</v>
      </c>
      <c r="AF187" s="61" t="str">
        <f t="shared" si="26"/>
        <v>A</v>
      </c>
      <c r="AG187" s="62">
        <f t="shared" si="27"/>
        <v>0</v>
      </c>
      <c r="AH187" s="78" t="s">
        <v>1169</v>
      </c>
      <c r="AI187" s="62">
        <v>0</v>
      </c>
      <c r="AJ187" s="77" t="s">
        <v>1169</v>
      </c>
      <c r="AK187" s="20">
        <f t="shared" si="20"/>
        <v>0</v>
      </c>
      <c r="AL187" s="20">
        <f t="shared" si="24"/>
        <v>1</v>
      </c>
      <c r="AM187" s="20">
        <f t="shared" si="25"/>
        <v>0</v>
      </c>
      <c r="AN187" s="20">
        <f t="shared" si="21"/>
        <v>0</v>
      </c>
      <c r="AO187" s="20">
        <f t="shared" si="22"/>
        <v>0</v>
      </c>
      <c r="AP187" s="19">
        <f t="shared" si="23"/>
        <v>1</v>
      </c>
    </row>
    <row r="188" spans="1:42" s="18" customFormat="1" ht="204.75" customHeight="1" x14ac:dyDescent="0.25">
      <c r="A188" s="63">
        <v>187</v>
      </c>
      <c r="B188" s="54">
        <v>1714</v>
      </c>
      <c r="C188" s="53"/>
      <c r="D188" s="53"/>
      <c r="E188" s="55"/>
      <c r="F188" s="56"/>
      <c r="G188" s="55" t="s">
        <v>108</v>
      </c>
      <c r="H188" s="55"/>
      <c r="I188" s="55" t="s">
        <v>56</v>
      </c>
      <c r="J188" s="59" t="s">
        <v>598</v>
      </c>
      <c r="K188" s="58"/>
      <c r="L188" s="58"/>
      <c r="M188" s="55"/>
      <c r="N188" s="55"/>
      <c r="O188" s="55"/>
      <c r="P188" s="56">
        <v>45163</v>
      </c>
      <c r="Q188" s="55"/>
      <c r="R188" s="71"/>
      <c r="S188" s="71"/>
      <c r="T188" s="55"/>
      <c r="U188" s="53"/>
      <c r="V188" s="72"/>
      <c r="W188" s="57" t="s">
        <v>285</v>
      </c>
      <c r="X188" s="55"/>
      <c r="Y188" s="55"/>
      <c r="Z188" s="55"/>
      <c r="AA188" s="73"/>
      <c r="AB188" s="73"/>
      <c r="AC188" s="55" t="s">
        <v>111</v>
      </c>
      <c r="AD188" s="75" t="s">
        <v>43</v>
      </c>
      <c r="AE188" s="60" t="s">
        <v>103</v>
      </c>
      <c r="AF188" s="61" t="str">
        <f t="shared" si="26"/>
        <v>A</v>
      </c>
      <c r="AG188" s="62">
        <f t="shared" si="27"/>
        <v>0</v>
      </c>
      <c r="AH188" s="78" t="s">
        <v>1170</v>
      </c>
      <c r="AI188" s="62">
        <v>0</v>
      </c>
      <c r="AJ188" s="77" t="s">
        <v>1170</v>
      </c>
      <c r="AK188" s="20">
        <f t="shared" si="20"/>
        <v>0</v>
      </c>
      <c r="AL188" s="20">
        <f t="shared" si="24"/>
        <v>1</v>
      </c>
      <c r="AM188" s="20">
        <f t="shared" si="25"/>
        <v>0</v>
      </c>
      <c r="AN188" s="20">
        <f t="shared" si="21"/>
        <v>0</v>
      </c>
      <c r="AO188" s="20">
        <f t="shared" si="22"/>
        <v>0</v>
      </c>
      <c r="AP188" s="19">
        <f t="shared" si="23"/>
        <v>1</v>
      </c>
    </row>
    <row r="189" spans="1:42" s="18" customFormat="1" ht="204.75" customHeight="1" x14ac:dyDescent="0.25">
      <c r="A189" s="63">
        <v>188</v>
      </c>
      <c r="B189" s="54">
        <v>1715</v>
      </c>
      <c r="C189" s="53"/>
      <c r="D189" s="53"/>
      <c r="E189" s="55"/>
      <c r="F189" s="56"/>
      <c r="G189" s="55" t="s">
        <v>108</v>
      </c>
      <c r="H189" s="55"/>
      <c r="I189" s="55" t="s">
        <v>56</v>
      </c>
      <c r="J189" s="59" t="s">
        <v>599</v>
      </c>
      <c r="K189" s="58"/>
      <c r="L189" s="58"/>
      <c r="M189" s="55"/>
      <c r="N189" s="55"/>
      <c r="O189" s="55"/>
      <c r="P189" s="56">
        <v>45163</v>
      </c>
      <c r="Q189" s="55"/>
      <c r="R189" s="71"/>
      <c r="S189" s="71"/>
      <c r="T189" s="55"/>
      <c r="U189" s="53"/>
      <c r="V189" s="72" t="s">
        <v>1085</v>
      </c>
      <c r="W189" s="57" t="s">
        <v>285</v>
      </c>
      <c r="X189" s="55"/>
      <c r="Y189" s="55"/>
      <c r="Z189" s="55"/>
      <c r="AA189" s="73"/>
      <c r="AB189" s="73"/>
      <c r="AC189" s="55" t="s">
        <v>876</v>
      </c>
      <c r="AD189" s="75" t="s">
        <v>43</v>
      </c>
      <c r="AE189" s="60" t="s">
        <v>103</v>
      </c>
      <c r="AF189" s="61" t="str">
        <f t="shared" si="26"/>
        <v>A</v>
      </c>
      <c r="AG189" s="62">
        <f t="shared" si="27"/>
        <v>0</v>
      </c>
      <c r="AH189" s="78" t="s">
        <v>1170</v>
      </c>
      <c r="AI189" s="62">
        <v>0</v>
      </c>
      <c r="AJ189" s="77" t="s">
        <v>1170</v>
      </c>
      <c r="AK189" s="20">
        <f t="shared" si="20"/>
        <v>0</v>
      </c>
      <c r="AL189" s="20">
        <f t="shared" si="24"/>
        <v>1</v>
      </c>
      <c r="AM189" s="20">
        <f t="shared" si="25"/>
        <v>0</v>
      </c>
      <c r="AN189" s="20">
        <f t="shared" si="21"/>
        <v>0</v>
      </c>
      <c r="AO189" s="20">
        <f t="shared" si="22"/>
        <v>0</v>
      </c>
      <c r="AP189" s="19">
        <f t="shared" si="23"/>
        <v>1</v>
      </c>
    </row>
    <row r="190" spans="1:42" s="18" customFormat="1" ht="204.75" customHeight="1" x14ac:dyDescent="0.25">
      <c r="A190" s="63">
        <v>189</v>
      </c>
      <c r="B190" s="54">
        <v>1716</v>
      </c>
      <c r="C190" s="53"/>
      <c r="D190" s="53"/>
      <c r="E190" s="55"/>
      <c r="F190" s="56"/>
      <c r="G190" s="55" t="s">
        <v>108</v>
      </c>
      <c r="H190" s="55"/>
      <c r="I190" s="55" t="s">
        <v>56</v>
      </c>
      <c r="J190" s="59" t="s">
        <v>600</v>
      </c>
      <c r="K190" s="58"/>
      <c r="L190" s="58"/>
      <c r="M190" s="55"/>
      <c r="N190" s="55"/>
      <c r="O190" s="55"/>
      <c r="P190" s="56">
        <v>45163</v>
      </c>
      <c r="Q190" s="55"/>
      <c r="R190" s="71"/>
      <c r="S190" s="71"/>
      <c r="T190" s="55"/>
      <c r="U190" s="53">
        <v>1</v>
      </c>
      <c r="V190" s="72" t="s">
        <v>996</v>
      </c>
      <c r="W190" s="57" t="s">
        <v>997</v>
      </c>
      <c r="X190" s="55" t="s">
        <v>999</v>
      </c>
      <c r="Y190" s="55" t="s">
        <v>999</v>
      </c>
      <c r="Z190" s="55">
        <v>1</v>
      </c>
      <c r="AA190" s="73"/>
      <c r="AB190" s="73"/>
      <c r="AC190" s="55" t="s">
        <v>876</v>
      </c>
      <c r="AD190" s="75" t="s">
        <v>43</v>
      </c>
      <c r="AE190" s="60" t="s">
        <v>103</v>
      </c>
      <c r="AF190" s="61" t="str">
        <f t="shared" si="26"/>
        <v>A</v>
      </c>
      <c r="AG190" s="62">
        <f t="shared" si="27"/>
        <v>0</v>
      </c>
      <c r="AH190" s="78" t="s">
        <v>1169</v>
      </c>
      <c r="AI190" s="62">
        <v>0</v>
      </c>
      <c r="AJ190" s="77" t="s">
        <v>1169</v>
      </c>
      <c r="AK190" s="20">
        <f t="shared" si="20"/>
        <v>0</v>
      </c>
      <c r="AL190" s="20">
        <f t="shared" si="24"/>
        <v>1</v>
      </c>
      <c r="AM190" s="20">
        <f t="shared" si="25"/>
        <v>0</v>
      </c>
      <c r="AN190" s="20">
        <f t="shared" si="21"/>
        <v>0</v>
      </c>
      <c r="AO190" s="20">
        <f t="shared" si="22"/>
        <v>0</v>
      </c>
      <c r="AP190" s="19">
        <f t="shared" si="23"/>
        <v>1</v>
      </c>
    </row>
    <row r="191" spans="1:42" s="18" customFormat="1" ht="204.75" customHeight="1" x14ac:dyDescent="0.25">
      <c r="A191" s="63">
        <v>190</v>
      </c>
      <c r="B191" s="54">
        <v>1716</v>
      </c>
      <c r="C191" s="53"/>
      <c r="D191" s="53"/>
      <c r="E191" s="55"/>
      <c r="F191" s="56"/>
      <c r="G191" s="55" t="s">
        <v>108</v>
      </c>
      <c r="H191" s="55"/>
      <c r="I191" s="55" t="s">
        <v>56</v>
      </c>
      <c r="J191" s="59" t="s">
        <v>600</v>
      </c>
      <c r="K191" s="58"/>
      <c r="L191" s="58"/>
      <c r="M191" s="55"/>
      <c r="N191" s="55"/>
      <c r="O191" s="55"/>
      <c r="P191" s="56">
        <v>45163</v>
      </c>
      <c r="Q191" s="55"/>
      <c r="R191" s="71"/>
      <c r="S191" s="71"/>
      <c r="T191" s="55"/>
      <c r="U191" s="53">
        <v>2</v>
      </c>
      <c r="V191" s="72" t="s">
        <v>996</v>
      </c>
      <c r="W191" s="57" t="s">
        <v>998</v>
      </c>
      <c r="X191" s="55" t="s">
        <v>1000</v>
      </c>
      <c r="Y191" s="55" t="s">
        <v>1000</v>
      </c>
      <c r="Z191" s="55">
        <v>1</v>
      </c>
      <c r="AA191" s="73"/>
      <c r="AB191" s="73"/>
      <c r="AC191" s="55" t="s">
        <v>876</v>
      </c>
      <c r="AD191" s="75" t="s">
        <v>43</v>
      </c>
      <c r="AE191" s="60" t="s">
        <v>103</v>
      </c>
      <c r="AF191" s="61" t="str">
        <f t="shared" si="26"/>
        <v>A</v>
      </c>
      <c r="AG191" s="62">
        <f t="shared" si="27"/>
        <v>0</v>
      </c>
      <c r="AH191" s="78" t="s">
        <v>1169</v>
      </c>
      <c r="AI191" s="62">
        <v>0</v>
      </c>
      <c r="AJ191" s="77" t="s">
        <v>1169</v>
      </c>
      <c r="AK191" s="20">
        <f t="shared" si="20"/>
        <v>0</v>
      </c>
      <c r="AL191" s="20">
        <f t="shared" si="24"/>
        <v>1</v>
      </c>
      <c r="AM191" s="20">
        <f t="shared" si="25"/>
        <v>0</v>
      </c>
      <c r="AN191" s="20">
        <f t="shared" si="21"/>
        <v>0</v>
      </c>
      <c r="AO191" s="20">
        <f t="shared" si="22"/>
        <v>0</v>
      </c>
      <c r="AP191" s="19"/>
    </row>
    <row r="192" spans="1:42" s="18" customFormat="1" ht="204.75" customHeight="1" x14ac:dyDescent="0.25">
      <c r="A192" s="63">
        <v>191</v>
      </c>
      <c r="B192" s="54">
        <v>1717</v>
      </c>
      <c r="C192" s="53"/>
      <c r="D192" s="53"/>
      <c r="E192" s="55"/>
      <c r="F192" s="56"/>
      <c r="G192" s="55" t="s">
        <v>108</v>
      </c>
      <c r="H192" s="55"/>
      <c r="I192" s="55" t="s">
        <v>56</v>
      </c>
      <c r="J192" s="59" t="s">
        <v>601</v>
      </c>
      <c r="K192" s="58"/>
      <c r="L192" s="58"/>
      <c r="M192" s="55"/>
      <c r="N192" s="55"/>
      <c r="O192" s="55"/>
      <c r="P192" s="56">
        <v>45163</v>
      </c>
      <c r="Q192" s="55"/>
      <c r="R192" s="71"/>
      <c r="S192" s="71"/>
      <c r="T192" s="55"/>
      <c r="U192" s="53">
        <v>1</v>
      </c>
      <c r="V192" s="72" t="s">
        <v>1001</v>
      </c>
      <c r="W192" s="57" t="s">
        <v>997</v>
      </c>
      <c r="X192" s="55" t="s">
        <v>999</v>
      </c>
      <c r="Y192" s="55" t="s">
        <v>999</v>
      </c>
      <c r="Z192" s="55">
        <v>1</v>
      </c>
      <c r="AA192" s="73"/>
      <c r="AB192" s="73"/>
      <c r="AC192" s="55" t="s">
        <v>876</v>
      </c>
      <c r="AD192" s="75" t="s">
        <v>43</v>
      </c>
      <c r="AE192" s="60" t="s">
        <v>103</v>
      </c>
      <c r="AF192" s="61" t="str">
        <f t="shared" si="26"/>
        <v>A</v>
      </c>
      <c r="AG192" s="62">
        <f t="shared" si="27"/>
        <v>0</v>
      </c>
      <c r="AH192" s="78" t="s">
        <v>1169</v>
      </c>
      <c r="AI192" s="62">
        <v>0</v>
      </c>
      <c r="AJ192" s="77" t="s">
        <v>1169</v>
      </c>
      <c r="AK192" s="20">
        <f t="shared" si="20"/>
        <v>0</v>
      </c>
      <c r="AL192" s="20">
        <f t="shared" si="24"/>
        <v>1</v>
      </c>
      <c r="AM192" s="20">
        <f t="shared" si="25"/>
        <v>0</v>
      </c>
      <c r="AN192" s="20">
        <f t="shared" si="21"/>
        <v>0</v>
      </c>
      <c r="AO192" s="20">
        <f t="shared" si="22"/>
        <v>0</v>
      </c>
      <c r="AP192" s="19">
        <f t="shared" si="23"/>
        <v>1</v>
      </c>
    </row>
    <row r="193" spans="1:42" s="18" customFormat="1" ht="204.75" customHeight="1" x14ac:dyDescent="0.25">
      <c r="A193" s="63">
        <v>192</v>
      </c>
      <c r="B193" s="54">
        <v>1717</v>
      </c>
      <c r="C193" s="53"/>
      <c r="D193" s="53"/>
      <c r="E193" s="55"/>
      <c r="F193" s="56"/>
      <c r="G193" s="55" t="s">
        <v>108</v>
      </c>
      <c r="H193" s="55"/>
      <c r="I193" s="55" t="s">
        <v>56</v>
      </c>
      <c r="J193" s="59" t="s">
        <v>601</v>
      </c>
      <c r="K193" s="58"/>
      <c r="L193" s="58"/>
      <c r="M193" s="55"/>
      <c r="N193" s="55"/>
      <c r="O193" s="55"/>
      <c r="P193" s="56">
        <v>45163</v>
      </c>
      <c r="Q193" s="55"/>
      <c r="R193" s="71"/>
      <c r="S193" s="71"/>
      <c r="T193" s="55"/>
      <c r="U193" s="53">
        <v>2</v>
      </c>
      <c r="V193" s="72" t="s">
        <v>1001</v>
      </c>
      <c r="W193" s="57" t="s">
        <v>998</v>
      </c>
      <c r="X193" s="55" t="s">
        <v>1000</v>
      </c>
      <c r="Y193" s="55" t="s">
        <v>1000</v>
      </c>
      <c r="Z193" s="55">
        <v>1</v>
      </c>
      <c r="AA193" s="73"/>
      <c r="AB193" s="73"/>
      <c r="AC193" s="55" t="s">
        <v>876</v>
      </c>
      <c r="AD193" s="75" t="s">
        <v>43</v>
      </c>
      <c r="AE193" s="60" t="s">
        <v>103</v>
      </c>
      <c r="AF193" s="61" t="str">
        <f t="shared" si="26"/>
        <v>A</v>
      </c>
      <c r="AG193" s="62">
        <f t="shared" si="27"/>
        <v>0</v>
      </c>
      <c r="AH193" s="78" t="s">
        <v>1169</v>
      </c>
      <c r="AI193" s="62">
        <v>0</v>
      </c>
      <c r="AJ193" s="77" t="s">
        <v>1169</v>
      </c>
      <c r="AK193" s="20">
        <f t="shared" si="20"/>
        <v>0</v>
      </c>
      <c r="AL193" s="20">
        <f t="shared" si="24"/>
        <v>1</v>
      </c>
      <c r="AM193" s="20">
        <f t="shared" si="25"/>
        <v>0</v>
      </c>
      <c r="AN193" s="20">
        <f t="shared" si="21"/>
        <v>0</v>
      </c>
      <c r="AO193" s="20">
        <f t="shared" si="22"/>
        <v>0</v>
      </c>
      <c r="AP193" s="19"/>
    </row>
    <row r="194" spans="1:42" s="18" customFormat="1" ht="204.75" customHeight="1" x14ac:dyDescent="0.25">
      <c r="A194" s="63">
        <v>193</v>
      </c>
      <c r="B194" s="54">
        <v>1718</v>
      </c>
      <c r="C194" s="53"/>
      <c r="D194" s="53"/>
      <c r="E194" s="55"/>
      <c r="F194" s="56"/>
      <c r="G194" s="55" t="s">
        <v>108</v>
      </c>
      <c r="H194" s="55"/>
      <c r="I194" s="55" t="s">
        <v>56</v>
      </c>
      <c r="J194" s="59" t="s">
        <v>602</v>
      </c>
      <c r="K194" s="58"/>
      <c r="L194" s="58"/>
      <c r="M194" s="55"/>
      <c r="N194" s="55"/>
      <c r="O194" s="55"/>
      <c r="P194" s="56">
        <v>45163</v>
      </c>
      <c r="Q194" s="55"/>
      <c r="R194" s="71"/>
      <c r="S194" s="71"/>
      <c r="T194" s="55"/>
      <c r="U194" s="53">
        <v>1</v>
      </c>
      <c r="V194" s="72" t="s">
        <v>1002</v>
      </c>
      <c r="W194" s="57" t="s">
        <v>1003</v>
      </c>
      <c r="X194" s="55" t="s">
        <v>1004</v>
      </c>
      <c r="Y194" s="55" t="s">
        <v>1004</v>
      </c>
      <c r="Z194" s="55">
        <v>1</v>
      </c>
      <c r="AA194" s="73"/>
      <c r="AB194" s="73"/>
      <c r="AC194" s="55" t="s">
        <v>876</v>
      </c>
      <c r="AD194" s="75" t="s">
        <v>43</v>
      </c>
      <c r="AE194" s="60" t="s">
        <v>103</v>
      </c>
      <c r="AF194" s="61" t="str">
        <f t="shared" si="26"/>
        <v>A</v>
      </c>
      <c r="AG194" s="62">
        <f t="shared" si="27"/>
        <v>0</v>
      </c>
      <c r="AH194" s="78" t="s">
        <v>1169</v>
      </c>
      <c r="AI194" s="62">
        <v>0</v>
      </c>
      <c r="AJ194" s="77" t="s">
        <v>1169</v>
      </c>
      <c r="AK194" s="20">
        <f t="shared" si="20"/>
        <v>0</v>
      </c>
      <c r="AL194" s="20">
        <f t="shared" si="24"/>
        <v>1</v>
      </c>
      <c r="AM194" s="20">
        <f t="shared" si="25"/>
        <v>0</v>
      </c>
      <c r="AN194" s="20">
        <f t="shared" si="21"/>
        <v>0</v>
      </c>
      <c r="AO194" s="20">
        <f t="shared" si="22"/>
        <v>0</v>
      </c>
      <c r="AP194" s="19">
        <f t="shared" si="23"/>
        <v>1</v>
      </c>
    </row>
    <row r="195" spans="1:42" s="18" customFormat="1" ht="204.75" customHeight="1" x14ac:dyDescent="0.25">
      <c r="A195" s="63">
        <v>194</v>
      </c>
      <c r="B195" s="54">
        <v>1718</v>
      </c>
      <c r="C195" s="53"/>
      <c r="D195" s="53"/>
      <c r="E195" s="55"/>
      <c r="F195" s="56"/>
      <c r="G195" s="55" t="s">
        <v>108</v>
      </c>
      <c r="H195" s="55"/>
      <c r="I195" s="55" t="s">
        <v>56</v>
      </c>
      <c r="J195" s="59" t="s">
        <v>602</v>
      </c>
      <c r="K195" s="58"/>
      <c r="L195" s="58"/>
      <c r="M195" s="55"/>
      <c r="N195" s="55"/>
      <c r="O195" s="55"/>
      <c r="P195" s="56">
        <v>45163</v>
      </c>
      <c r="Q195" s="55"/>
      <c r="R195" s="71"/>
      <c r="S195" s="71"/>
      <c r="T195" s="55"/>
      <c r="U195" s="53">
        <v>2</v>
      </c>
      <c r="V195" s="72" t="s">
        <v>1002</v>
      </c>
      <c r="W195" s="57" t="s">
        <v>998</v>
      </c>
      <c r="X195" s="55" t="s">
        <v>1000</v>
      </c>
      <c r="Y195" s="55" t="s">
        <v>1000</v>
      </c>
      <c r="Z195" s="55">
        <v>1</v>
      </c>
      <c r="AA195" s="73"/>
      <c r="AB195" s="73"/>
      <c r="AC195" s="55" t="s">
        <v>876</v>
      </c>
      <c r="AD195" s="75" t="s">
        <v>43</v>
      </c>
      <c r="AE195" s="60" t="s">
        <v>103</v>
      </c>
      <c r="AF195" s="61" t="str">
        <f t="shared" si="26"/>
        <v>A</v>
      </c>
      <c r="AG195" s="62">
        <f t="shared" si="27"/>
        <v>0</v>
      </c>
      <c r="AH195" s="78" t="s">
        <v>1169</v>
      </c>
      <c r="AI195" s="62">
        <v>0</v>
      </c>
      <c r="AJ195" s="77" t="s">
        <v>1169</v>
      </c>
      <c r="AK195" s="20">
        <f t="shared" si="20"/>
        <v>0</v>
      </c>
      <c r="AL195" s="20">
        <f t="shared" si="24"/>
        <v>1</v>
      </c>
      <c r="AM195" s="20">
        <f t="shared" si="25"/>
        <v>0</v>
      </c>
      <c r="AN195" s="20">
        <f t="shared" si="21"/>
        <v>0</v>
      </c>
      <c r="AO195" s="20">
        <f t="shared" si="22"/>
        <v>0</v>
      </c>
      <c r="AP195" s="19"/>
    </row>
    <row r="196" spans="1:42" s="18" customFormat="1" ht="204.75" customHeight="1" x14ac:dyDescent="0.25">
      <c r="A196" s="63">
        <v>195</v>
      </c>
      <c r="B196" s="54">
        <v>1719</v>
      </c>
      <c r="C196" s="53"/>
      <c r="D196" s="53"/>
      <c r="E196" s="55"/>
      <c r="F196" s="56"/>
      <c r="G196" s="55" t="s">
        <v>108</v>
      </c>
      <c r="H196" s="55"/>
      <c r="I196" s="55" t="s">
        <v>36</v>
      </c>
      <c r="J196" s="59" t="s">
        <v>603</v>
      </c>
      <c r="K196" s="58"/>
      <c r="L196" s="58"/>
      <c r="M196" s="55"/>
      <c r="N196" s="55"/>
      <c r="O196" s="55"/>
      <c r="P196" s="56">
        <v>45163</v>
      </c>
      <c r="Q196" s="55"/>
      <c r="R196" s="71"/>
      <c r="S196" s="71"/>
      <c r="T196" s="55"/>
      <c r="U196" s="53">
        <v>1</v>
      </c>
      <c r="V196" s="72" t="s">
        <v>878</v>
      </c>
      <c r="W196" s="57" t="s">
        <v>879</v>
      </c>
      <c r="X196" s="55" t="s">
        <v>881</v>
      </c>
      <c r="Y196" s="55" t="s">
        <v>881</v>
      </c>
      <c r="Z196" s="55">
        <v>1</v>
      </c>
      <c r="AA196" s="73">
        <v>45164</v>
      </c>
      <c r="AB196" s="73">
        <v>45291</v>
      </c>
      <c r="AC196" s="55" t="s">
        <v>514</v>
      </c>
      <c r="AD196" s="75" t="s">
        <v>38</v>
      </c>
      <c r="AE196" s="60" t="s">
        <v>106</v>
      </c>
      <c r="AF196" s="61" t="str">
        <f t="shared" si="26"/>
        <v>A</v>
      </c>
      <c r="AG196" s="62">
        <f t="shared" si="27"/>
        <v>0.9</v>
      </c>
      <c r="AH196" s="78" t="s">
        <v>1314</v>
      </c>
      <c r="AI196" s="62">
        <v>0.9</v>
      </c>
      <c r="AJ196" s="77" t="s">
        <v>1318</v>
      </c>
      <c r="AK196" s="20">
        <f t="shared" si="20"/>
        <v>0</v>
      </c>
      <c r="AL196" s="20">
        <f t="shared" si="24"/>
        <v>1</v>
      </c>
      <c r="AM196" s="20">
        <f t="shared" si="25"/>
        <v>0</v>
      </c>
      <c r="AN196" s="20">
        <f t="shared" si="21"/>
        <v>0</v>
      </c>
      <c r="AO196" s="20">
        <f t="shared" si="22"/>
        <v>0</v>
      </c>
      <c r="AP196" s="19">
        <f t="shared" si="23"/>
        <v>0</v>
      </c>
    </row>
    <row r="197" spans="1:42" s="18" customFormat="1" ht="204.75" customHeight="1" x14ac:dyDescent="0.25">
      <c r="A197" s="63">
        <v>196</v>
      </c>
      <c r="B197" s="54">
        <v>1719</v>
      </c>
      <c r="C197" s="53"/>
      <c r="D197" s="53"/>
      <c r="E197" s="55"/>
      <c r="F197" s="56"/>
      <c r="G197" s="55" t="s">
        <v>108</v>
      </c>
      <c r="H197" s="55"/>
      <c r="I197" s="55" t="s">
        <v>36</v>
      </c>
      <c r="J197" s="59" t="s">
        <v>603</v>
      </c>
      <c r="K197" s="58"/>
      <c r="L197" s="58"/>
      <c r="M197" s="55"/>
      <c r="N197" s="55"/>
      <c r="O197" s="55"/>
      <c r="P197" s="56">
        <v>45163</v>
      </c>
      <c r="Q197" s="55"/>
      <c r="R197" s="71"/>
      <c r="S197" s="71"/>
      <c r="T197" s="55"/>
      <c r="U197" s="53">
        <v>2</v>
      </c>
      <c r="V197" s="72" t="s">
        <v>878</v>
      </c>
      <c r="W197" s="57" t="s">
        <v>880</v>
      </c>
      <c r="X197" s="55" t="s">
        <v>882</v>
      </c>
      <c r="Y197" s="55" t="s">
        <v>882</v>
      </c>
      <c r="Z197" s="55">
        <v>1</v>
      </c>
      <c r="AA197" s="73">
        <v>45164</v>
      </c>
      <c r="AB197" s="73">
        <v>45291</v>
      </c>
      <c r="AC197" s="55" t="s">
        <v>514</v>
      </c>
      <c r="AD197" s="75" t="s">
        <v>38</v>
      </c>
      <c r="AE197" s="60" t="s">
        <v>106</v>
      </c>
      <c r="AF197" s="61" t="str">
        <f t="shared" si="26"/>
        <v>A</v>
      </c>
      <c r="AG197" s="62">
        <f t="shared" si="27"/>
        <v>0</v>
      </c>
      <c r="AH197" s="78" t="s">
        <v>1313</v>
      </c>
      <c r="AI197" s="62">
        <v>0</v>
      </c>
      <c r="AJ197" s="77" t="s">
        <v>1319</v>
      </c>
      <c r="AK197" s="20">
        <f t="shared" ref="AK197:AK260" si="28">IF($AA197="",0,(IF($AA197&lt;=$AK$3,IF($AB197&lt;=$AK$3,1,0),0)))</f>
        <v>0</v>
      </c>
      <c r="AL197" s="20">
        <f t="shared" si="24"/>
        <v>1</v>
      </c>
      <c r="AM197" s="20">
        <f t="shared" si="25"/>
        <v>0</v>
      </c>
      <c r="AN197" s="20">
        <f t="shared" ref="AN197:AN260" si="29">IF($AB197="",0,(IF($AF197="A",IF($AB197&lt;=$AK$3,1,0),0)))</f>
        <v>0</v>
      </c>
      <c r="AO197" s="20">
        <f t="shared" ref="AO197:AO260" si="30">(IF(AND($AK197=1,$AM197=1),1,IF(AND($AK197=0,$AM197=1),1,IF(AND($AK197=1,$AM197=0),1,0))))</f>
        <v>0</v>
      </c>
      <c r="AP197" s="19">
        <f t="shared" ref="AP197:AP260" si="31">IF($AA197="",1,0)</f>
        <v>0</v>
      </c>
    </row>
    <row r="198" spans="1:42" s="18" customFormat="1" ht="204.75" customHeight="1" x14ac:dyDescent="0.25">
      <c r="A198" s="63">
        <v>197</v>
      </c>
      <c r="B198" s="54">
        <v>1720</v>
      </c>
      <c r="C198" s="53"/>
      <c r="D198" s="53"/>
      <c r="E198" s="55"/>
      <c r="F198" s="56"/>
      <c r="G198" s="55" t="s">
        <v>108</v>
      </c>
      <c r="H198" s="55"/>
      <c r="I198" s="55" t="s">
        <v>36</v>
      </c>
      <c r="J198" s="59" t="s">
        <v>604</v>
      </c>
      <c r="K198" s="58"/>
      <c r="L198" s="58"/>
      <c r="M198" s="55"/>
      <c r="N198" s="55"/>
      <c r="O198" s="55"/>
      <c r="P198" s="56">
        <v>45164</v>
      </c>
      <c r="Q198" s="55"/>
      <c r="R198" s="71"/>
      <c r="S198" s="71"/>
      <c r="T198" s="55"/>
      <c r="U198" s="53">
        <v>1</v>
      </c>
      <c r="V198" s="72" t="s">
        <v>883</v>
      </c>
      <c r="W198" s="57" t="s">
        <v>884</v>
      </c>
      <c r="X198" s="55" t="s">
        <v>885</v>
      </c>
      <c r="Y198" s="55" t="s">
        <v>885</v>
      </c>
      <c r="Z198" s="55">
        <v>1</v>
      </c>
      <c r="AA198" s="73">
        <v>45164</v>
      </c>
      <c r="AB198" s="73">
        <v>45291</v>
      </c>
      <c r="AC198" s="55" t="s">
        <v>514</v>
      </c>
      <c r="AD198" s="75" t="s">
        <v>38</v>
      </c>
      <c r="AE198" s="60" t="s">
        <v>106</v>
      </c>
      <c r="AF198" s="61" t="str">
        <f t="shared" si="26"/>
        <v>A</v>
      </c>
      <c r="AG198" s="62">
        <f t="shared" si="27"/>
        <v>0</v>
      </c>
      <c r="AH198" s="78" t="s">
        <v>400</v>
      </c>
      <c r="AI198" s="62">
        <v>0</v>
      </c>
      <c r="AJ198" s="77" t="s">
        <v>1321</v>
      </c>
      <c r="AK198" s="20">
        <f t="shared" si="28"/>
        <v>0</v>
      </c>
      <c r="AL198" s="20">
        <f t="shared" ref="AL198:AL261" si="32">IF($AF198="A",1,0)</f>
        <v>1</v>
      </c>
      <c r="AM198" s="20">
        <f t="shared" ref="AM198:AM261" si="33">IF($AF198="C",1,0)</f>
        <v>0</v>
      </c>
      <c r="AN198" s="20">
        <f t="shared" si="29"/>
        <v>0</v>
      </c>
      <c r="AO198" s="20">
        <f t="shared" si="30"/>
        <v>0</v>
      </c>
      <c r="AP198" s="19">
        <f t="shared" si="31"/>
        <v>0</v>
      </c>
    </row>
    <row r="199" spans="1:42" s="18" customFormat="1" ht="204.75" customHeight="1" x14ac:dyDescent="0.25">
      <c r="A199" s="63">
        <v>198</v>
      </c>
      <c r="B199" s="54">
        <v>1721</v>
      </c>
      <c r="C199" s="53"/>
      <c r="D199" s="53"/>
      <c r="E199" s="55"/>
      <c r="F199" s="56"/>
      <c r="G199" s="55" t="s">
        <v>108</v>
      </c>
      <c r="H199" s="55"/>
      <c r="I199" s="55" t="s">
        <v>36</v>
      </c>
      <c r="J199" s="59" t="s">
        <v>605</v>
      </c>
      <c r="K199" s="58"/>
      <c r="L199" s="58"/>
      <c r="M199" s="55"/>
      <c r="N199" s="55"/>
      <c r="O199" s="55"/>
      <c r="P199" s="56">
        <v>45164</v>
      </c>
      <c r="Q199" s="55"/>
      <c r="R199" s="71"/>
      <c r="S199" s="71"/>
      <c r="T199" s="55"/>
      <c r="U199" s="53">
        <v>1</v>
      </c>
      <c r="V199" s="72" t="s">
        <v>886</v>
      </c>
      <c r="W199" s="57" t="s">
        <v>887</v>
      </c>
      <c r="X199" s="55" t="s">
        <v>889</v>
      </c>
      <c r="Y199" s="55" t="s">
        <v>889</v>
      </c>
      <c r="Z199" s="55">
        <v>1</v>
      </c>
      <c r="AA199" s="73">
        <v>45164</v>
      </c>
      <c r="AB199" s="73">
        <v>45291</v>
      </c>
      <c r="AC199" s="55" t="s">
        <v>514</v>
      </c>
      <c r="AD199" s="75" t="s">
        <v>38</v>
      </c>
      <c r="AE199" s="60" t="s">
        <v>106</v>
      </c>
      <c r="AF199" s="61" t="str">
        <f t="shared" si="26"/>
        <v>A</v>
      </c>
      <c r="AG199" s="62">
        <f t="shared" si="27"/>
        <v>0</v>
      </c>
      <c r="AH199" s="78" t="s">
        <v>400</v>
      </c>
      <c r="AI199" s="62">
        <v>0</v>
      </c>
      <c r="AJ199" s="77" t="s">
        <v>1323</v>
      </c>
      <c r="AK199" s="20">
        <f t="shared" si="28"/>
        <v>0</v>
      </c>
      <c r="AL199" s="20">
        <f t="shared" si="32"/>
        <v>1</v>
      </c>
      <c r="AM199" s="20">
        <f t="shared" si="33"/>
        <v>0</v>
      </c>
      <c r="AN199" s="20">
        <f t="shared" si="29"/>
        <v>0</v>
      </c>
      <c r="AO199" s="20">
        <f t="shared" si="30"/>
        <v>0</v>
      </c>
      <c r="AP199" s="19">
        <f t="shared" si="31"/>
        <v>0</v>
      </c>
    </row>
    <row r="200" spans="1:42" s="18" customFormat="1" ht="204.75" customHeight="1" x14ac:dyDescent="0.25">
      <c r="A200" s="63">
        <v>199</v>
      </c>
      <c r="B200" s="54">
        <v>1721</v>
      </c>
      <c r="C200" s="53"/>
      <c r="D200" s="53"/>
      <c r="E200" s="55"/>
      <c r="F200" s="56"/>
      <c r="G200" s="55" t="s">
        <v>108</v>
      </c>
      <c r="H200" s="55"/>
      <c r="I200" s="55" t="s">
        <v>36</v>
      </c>
      <c r="J200" s="59" t="s">
        <v>605</v>
      </c>
      <c r="K200" s="58"/>
      <c r="L200" s="58"/>
      <c r="M200" s="55"/>
      <c r="N200" s="55"/>
      <c r="O200" s="55"/>
      <c r="P200" s="56">
        <v>45164</v>
      </c>
      <c r="Q200" s="55"/>
      <c r="R200" s="71"/>
      <c r="S200" s="71"/>
      <c r="T200" s="55"/>
      <c r="U200" s="53">
        <v>2</v>
      </c>
      <c r="V200" s="72" t="s">
        <v>886</v>
      </c>
      <c r="W200" s="57" t="s">
        <v>888</v>
      </c>
      <c r="X200" s="55" t="s">
        <v>890</v>
      </c>
      <c r="Y200" s="55" t="s">
        <v>890</v>
      </c>
      <c r="Z200" s="55">
        <v>1</v>
      </c>
      <c r="AA200" s="73">
        <v>45164</v>
      </c>
      <c r="AB200" s="73">
        <v>45291</v>
      </c>
      <c r="AC200" s="55" t="s">
        <v>514</v>
      </c>
      <c r="AD200" s="75" t="s">
        <v>38</v>
      </c>
      <c r="AE200" s="60" t="s">
        <v>106</v>
      </c>
      <c r="AF200" s="61" t="str">
        <f t="shared" si="26"/>
        <v>C</v>
      </c>
      <c r="AG200" s="62">
        <f t="shared" si="27"/>
        <v>1</v>
      </c>
      <c r="AH200" s="78" t="s">
        <v>1320</v>
      </c>
      <c r="AI200" s="62">
        <v>1</v>
      </c>
      <c r="AJ200" s="77" t="s">
        <v>1322</v>
      </c>
      <c r="AK200" s="20">
        <f t="shared" si="28"/>
        <v>0</v>
      </c>
      <c r="AL200" s="20">
        <f t="shared" si="32"/>
        <v>0</v>
      </c>
      <c r="AM200" s="20">
        <f t="shared" si="33"/>
        <v>1</v>
      </c>
      <c r="AN200" s="20">
        <f t="shared" si="29"/>
        <v>0</v>
      </c>
      <c r="AO200" s="20">
        <f t="shared" si="30"/>
        <v>1</v>
      </c>
      <c r="AP200" s="19">
        <f t="shared" si="31"/>
        <v>0</v>
      </c>
    </row>
    <row r="201" spans="1:42" s="18" customFormat="1" ht="204.75" customHeight="1" x14ac:dyDescent="0.25">
      <c r="A201" s="63">
        <v>200</v>
      </c>
      <c r="B201" s="54">
        <v>1722</v>
      </c>
      <c r="C201" s="53"/>
      <c r="D201" s="53"/>
      <c r="E201" s="55"/>
      <c r="F201" s="56"/>
      <c r="G201" s="55" t="s">
        <v>108</v>
      </c>
      <c r="H201" s="55"/>
      <c r="I201" s="55" t="s">
        <v>36</v>
      </c>
      <c r="J201" s="59" t="s">
        <v>606</v>
      </c>
      <c r="K201" s="58"/>
      <c r="L201" s="58"/>
      <c r="M201" s="55"/>
      <c r="N201" s="55"/>
      <c r="O201" s="55"/>
      <c r="P201" s="56">
        <v>45164</v>
      </c>
      <c r="Q201" s="55"/>
      <c r="R201" s="71"/>
      <c r="S201" s="71"/>
      <c r="T201" s="55"/>
      <c r="U201" s="53">
        <v>1</v>
      </c>
      <c r="V201" s="72" t="s">
        <v>891</v>
      </c>
      <c r="W201" s="57" t="s">
        <v>892</v>
      </c>
      <c r="X201" s="55" t="s">
        <v>894</v>
      </c>
      <c r="Y201" s="55" t="s">
        <v>894</v>
      </c>
      <c r="Z201" s="55">
        <v>1</v>
      </c>
      <c r="AA201" s="73">
        <v>45164</v>
      </c>
      <c r="AB201" s="73">
        <v>45291</v>
      </c>
      <c r="AC201" s="55" t="s">
        <v>514</v>
      </c>
      <c r="AD201" s="75" t="s">
        <v>38</v>
      </c>
      <c r="AE201" s="60" t="s">
        <v>106</v>
      </c>
      <c r="AF201" s="61" t="str">
        <f t="shared" si="26"/>
        <v>C</v>
      </c>
      <c r="AG201" s="62">
        <f t="shared" si="27"/>
        <v>1</v>
      </c>
      <c r="AH201" s="78" t="s">
        <v>1324</v>
      </c>
      <c r="AI201" s="62">
        <v>1</v>
      </c>
      <c r="AJ201" s="77" t="s">
        <v>1326</v>
      </c>
      <c r="AK201" s="20">
        <f t="shared" si="28"/>
        <v>0</v>
      </c>
      <c r="AL201" s="20">
        <f t="shared" si="32"/>
        <v>0</v>
      </c>
      <c r="AM201" s="20">
        <f t="shared" si="33"/>
        <v>1</v>
      </c>
      <c r="AN201" s="20">
        <f t="shared" si="29"/>
        <v>0</v>
      </c>
      <c r="AO201" s="20">
        <f t="shared" si="30"/>
        <v>1</v>
      </c>
      <c r="AP201" s="19">
        <f t="shared" si="31"/>
        <v>0</v>
      </c>
    </row>
    <row r="202" spans="1:42" s="18" customFormat="1" ht="204.75" customHeight="1" x14ac:dyDescent="0.25">
      <c r="A202" s="63">
        <v>201</v>
      </c>
      <c r="B202" s="54">
        <v>1722</v>
      </c>
      <c r="C202" s="53"/>
      <c r="D202" s="53"/>
      <c r="E202" s="55"/>
      <c r="F202" s="56"/>
      <c r="G202" s="55" t="s">
        <v>108</v>
      </c>
      <c r="H202" s="55"/>
      <c r="I202" s="55" t="s">
        <v>36</v>
      </c>
      <c r="J202" s="59" t="s">
        <v>606</v>
      </c>
      <c r="K202" s="58"/>
      <c r="L202" s="58"/>
      <c r="M202" s="55"/>
      <c r="N202" s="55"/>
      <c r="O202" s="55"/>
      <c r="P202" s="56">
        <v>45164</v>
      </c>
      <c r="Q202" s="55"/>
      <c r="R202" s="71"/>
      <c r="S202" s="71"/>
      <c r="T202" s="55"/>
      <c r="U202" s="53">
        <v>2</v>
      </c>
      <c r="V202" s="72" t="s">
        <v>891</v>
      </c>
      <c r="W202" s="57" t="s">
        <v>893</v>
      </c>
      <c r="X202" s="55" t="s">
        <v>895</v>
      </c>
      <c r="Y202" s="55" t="s">
        <v>895</v>
      </c>
      <c r="Z202" s="55">
        <v>1</v>
      </c>
      <c r="AA202" s="73">
        <v>45164</v>
      </c>
      <c r="AB202" s="73">
        <v>45291</v>
      </c>
      <c r="AC202" s="55" t="s">
        <v>514</v>
      </c>
      <c r="AD202" s="75" t="s">
        <v>38</v>
      </c>
      <c r="AE202" s="60" t="s">
        <v>106</v>
      </c>
      <c r="AF202" s="61" t="str">
        <f t="shared" si="26"/>
        <v>A</v>
      </c>
      <c r="AG202" s="62">
        <f t="shared" si="27"/>
        <v>0</v>
      </c>
      <c r="AH202" s="78" t="s">
        <v>1325</v>
      </c>
      <c r="AI202" s="62">
        <v>0</v>
      </c>
      <c r="AJ202" s="77" t="s">
        <v>1327</v>
      </c>
      <c r="AK202" s="20">
        <f t="shared" si="28"/>
        <v>0</v>
      </c>
      <c r="AL202" s="20">
        <f t="shared" si="32"/>
        <v>1</v>
      </c>
      <c r="AM202" s="20">
        <f t="shared" si="33"/>
        <v>0</v>
      </c>
      <c r="AN202" s="20">
        <f t="shared" si="29"/>
        <v>0</v>
      </c>
      <c r="AO202" s="20">
        <f t="shared" si="30"/>
        <v>0</v>
      </c>
      <c r="AP202" s="19">
        <f t="shared" si="31"/>
        <v>0</v>
      </c>
    </row>
    <row r="203" spans="1:42" s="18" customFormat="1" ht="204.75" customHeight="1" x14ac:dyDescent="0.25">
      <c r="A203" s="63">
        <v>202</v>
      </c>
      <c r="B203" s="54">
        <v>1723</v>
      </c>
      <c r="C203" s="53"/>
      <c r="D203" s="53"/>
      <c r="E203" s="55"/>
      <c r="F203" s="56"/>
      <c r="G203" s="55" t="s">
        <v>107</v>
      </c>
      <c r="H203" s="55"/>
      <c r="I203" s="55" t="s">
        <v>210</v>
      </c>
      <c r="J203" s="59" t="s">
        <v>607</v>
      </c>
      <c r="K203" s="58"/>
      <c r="L203" s="58"/>
      <c r="M203" s="55"/>
      <c r="N203" s="55"/>
      <c r="O203" s="55"/>
      <c r="P203" s="56">
        <v>45167</v>
      </c>
      <c r="Q203" s="55"/>
      <c r="R203" s="71"/>
      <c r="S203" s="71"/>
      <c r="T203" s="55"/>
      <c r="U203" s="53">
        <v>1</v>
      </c>
      <c r="V203" s="72" t="s">
        <v>1005</v>
      </c>
      <c r="W203" s="57" t="s">
        <v>1007</v>
      </c>
      <c r="X203" s="55" t="s">
        <v>1009</v>
      </c>
      <c r="Y203" s="55" t="s">
        <v>1009</v>
      </c>
      <c r="Z203" s="55">
        <v>1</v>
      </c>
      <c r="AA203" s="73"/>
      <c r="AB203" s="73"/>
      <c r="AC203" s="55" t="s">
        <v>450</v>
      </c>
      <c r="AD203" s="75" t="s">
        <v>63</v>
      </c>
      <c r="AE203" s="60" t="s">
        <v>1082</v>
      </c>
      <c r="AF203" s="61" t="str">
        <f t="shared" si="26"/>
        <v>A</v>
      </c>
      <c r="AG203" s="62">
        <f t="shared" si="27"/>
        <v>0</v>
      </c>
      <c r="AH203" s="78" t="s">
        <v>1136</v>
      </c>
      <c r="AI203" s="62">
        <v>0</v>
      </c>
      <c r="AJ203" s="77" t="s">
        <v>1350</v>
      </c>
      <c r="AK203" s="20">
        <f t="shared" si="28"/>
        <v>0</v>
      </c>
      <c r="AL203" s="20">
        <f t="shared" si="32"/>
        <v>1</v>
      </c>
      <c r="AM203" s="20">
        <f t="shared" si="33"/>
        <v>0</v>
      </c>
      <c r="AN203" s="20">
        <f t="shared" si="29"/>
        <v>0</v>
      </c>
      <c r="AO203" s="20">
        <f t="shared" si="30"/>
        <v>0</v>
      </c>
      <c r="AP203" s="19">
        <f t="shared" si="31"/>
        <v>1</v>
      </c>
    </row>
    <row r="204" spans="1:42" s="18" customFormat="1" ht="204.75" customHeight="1" x14ac:dyDescent="0.25">
      <c r="A204" s="63">
        <v>203</v>
      </c>
      <c r="B204" s="54">
        <v>1723</v>
      </c>
      <c r="C204" s="53"/>
      <c r="D204" s="53"/>
      <c r="E204" s="55"/>
      <c r="F204" s="56"/>
      <c r="G204" s="55" t="s">
        <v>107</v>
      </c>
      <c r="H204" s="55"/>
      <c r="I204" s="55" t="s">
        <v>210</v>
      </c>
      <c r="J204" s="59" t="s">
        <v>607</v>
      </c>
      <c r="K204" s="58"/>
      <c r="L204" s="58"/>
      <c r="M204" s="55"/>
      <c r="N204" s="55"/>
      <c r="O204" s="55"/>
      <c r="P204" s="56">
        <v>45167</v>
      </c>
      <c r="Q204" s="55"/>
      <c r="R204" s="71"/>
      <c r="S204" s="71"/>
      <c r="T204" s="55"/>
      <c r="U204" s="53">
        <v>2</v>
      </c>
      <c r="V204" s="72" t="s">
        <v>1006</v>
      </c>
      <c r="W204" s="57" t="s">
        <v>1008</v>
      </c>
      <c r="X204" s="55" t="s">
        <v>1010</v>
      </c>
      <c r="Y204" s="55" t="s">
        <v>1010</v>
      </c>
      <c r="Z204" s="55">
        <v>1</v>
      </c>
      <c r="AA204" s="73"/>
      <c r="AB204" s="73"/>
      <c r="AC204" s="55" t="s">
        <v>450</v>
      </c>
      <c r="AD204" s="75" t="s">
        <v>63</v>
      </c>
      <c r="AE204" s="60" t="s">
        <v>1082</v>
      </c>
      <c r="AF204" s="61" t="str">
        <f t="shared" si="26"/>
        <v>A</v>
      </c>
      <c r="AG204" s="62">
        <f t="shared" si="27"/>
        <v>0</v>
      </c>
      <c r="AH204" s="78" t="s">
        <v>1136</v>
      </c>
      <c r="AI204" s="62">
        <v>0</v>
      </c>
      <c r="AJ204" s="77" t="s">
        <v>1350</v>
      </c>
      <c r="AK204" s="20">
        <f t="shared" si="28"/>
        <v>0</v>
      </c>
      <c r="AL204" s="20">
        <f t="shared" si="32"/>
        <v>1</v>
      </c>
      <c r="AM204" s="20">
        <f t="shared" si="33"/>
        <v>0</v>
      </c>
      <c r="AN204" s="20">
        <f t="shared" si="29"/>
        <v>0</v>
      </c>
      <c r="AO204" s="20">
        <f t="shared" si="30"/>
        <v>0</v>
      </c>
      <c r="AP204" s="19"/>
    </row>
    <row r="205" spans="1:42" s="18" customFormat="1" ht="204.75" customHeight="1" x14ac:dyDescent="0.25">
      <c r="A205" s="63">
        <v>204</v>
      </c>
      <c r="B205" s="54">
        <v>1724</v>
      </c>
      <c r="C205" s="53"/>
      <c r="D205" s="53"/>
      <c r="E205" s="55"/>
      <c r="F205" s="56"/>
      <c r="G205" s="55" t="s">
        <v>107</v>
      </c>
      <c r="H205" s="55"/>
      <c r="I205" s="55" t="s">
        <v>210</v>
      </c>
      <c r="J205" s="59" t="s">
        <v>608</v>
      </c>
      <c r="K205" s="58"/>
      <c r="L205" s="58"/>
      <c r="M205" s="55"/>
      <c r="N205" s="55"/>
      <c r="O205" s="55"/>
      <c r="P205" s="56">
        <v>45167</v>
      </c>
      <c r="Q205" s="55"/>
      <c r="R205" s="71"/>
      <c r="S205" s="71"/>
      <c r="T205" s="55"/>
      <c r="U205" s="53"/>
      <c r="V205" s="72"/>
      <c r="W205" s="57" t="s">
        <v>285</v>
      </c>
      <c r="X205" s="55"/>
      <c r="Y205" s="55"/>
      <c r="Z205" s="55"/>
      <c r="AA205" s="73"/>
      <c r="AB205" s="73"/>
      <c r="AC205" s="55" t="s">
        <v>450</v>
      </c>
      <c r="AD205" s="75" t="s">
        <v>63</v>
      </c>
      <c r="AE205" s="60" t="s">
        <v>164</v>
      </c>
      <c r="AF205" s="61" t="str">
        <f t="shared" si="26"/>
        <v>A</v>
      </c>
      <c r="AG205" s="62">
        <f t="shared" si="27"/>
        <v>0</v>
      </c>
      <c r="AH205" s="78" t="s">
        <v>1351</v>
      </c>
      <c r="AI205" s="62">
        <v>0</v>
      </c>
      <c r="AJ205" s="77" t="s">
        <v>1351</v>
      </c>
      <c r="AK205" s="20">
        <f t="shared" si="28"/>
        <v>0</v>
      </c>
      <c r="AL205" s="20">
        <f t="shared" si="32"/>
        <v>1</v>
      </c>
      <c r="AM205" s="20">
        <f t="shared" si="33"/>
        <v>0</v>
      </c>
      <c r="AN205" s="20">
        <f t="shared" si="29"/>
        <v>0</v>
      </c>
      <c r="AO205" s="20">
        <f t="shared" si="30"/>
        <v>0</v>
      </c>
      <c r="AP205" s="19">
        <f t="shared" si="31"/>
        <v>1</v>
      </c>
    </row>
    <row r="206" spans="1:42" s="18" customFormat="1" ht="204.75" customHeight="1" x14ac:dyDescent="0.25">
      <c r="A206" s="63">
        <v>205</v>
      </c>
      <c r="B206" s="54">
        <v>1725</v>
      </c>
      <c r="C206" s="53"/>
      <c r="D206" s="53"/>
      <c r="E206" s="55"/>
      <c r="F206" s="56"/>
      <c r="G206" s="55" t="s">
        <v>107</v>
      </c>
      <c r="H206" s="55"/>
      <c r="I206" s="55" t="s">
        <v>210</v>
      </c>
      <c r="J206" s="59" t="s">
        <v>609</v>
      </c>
      <c r="K206" s="58"/>
      <c r="L206" s="58"/>
      <c r="M206" s="55"/>
      <c r="N206" s="55"/>
      <c r="O206" s="55"/>
      <c r="P206" s="56">
        <v>45167</v>
      </c>
      <c r="Q206" s="55"/>
      <c r="R206" s="71"/>
      <c r="S206" s="71"/>
      <c r="T206" s="55"/>
      <c r="U206" s="53"/>
      <c r="V206" s="72"/>
      <c r="W206" s="57" t="s">
        <v>285</v>
      </c>
      <c r="X206" s="55"/>
      <c r="Y206" s="55"/>
      <c r="Z206" s="55"/>
      <c r="AA206" s="73"/>
      <c r="AB206" s="73"/>
      <c r="AC206" s="55" t="s">
        <v>450</v>
      </c>
      <c r="AD206" s="75" t="s">
        <v>63</v>
      </c>
      <c r="AE206" s="60" t="s">
        <v>164</v>
      </c>
      <c r="AF206" s="61" t="str">
        <f t="shared" si="26"/>
        <v>A</v>
      </c>
      <c r="AG206" s="62">
        <f t="shared" si="27"/>
        <v>0</v>
      </c>
      <c r="AH206" s="78" t="s">
        <v>1352</v>
      </c>
      <c r="AI206" s="62">
        <v>0</v>
      </c>
      <c r="AJ206" s="77" t="s">
        <v>1352</v>
      </c>
      <c r="AK206" s="20">
        <f t="shared" si="28"/>
        <v>0</v>
      </c>
      <c r="AL206" s="20">
        <f t="shared" si="32"/>
        <v>1</v>
      </c>
      <c r="AM206" s="20">
        <f t="shared" si="33"/>
        <v>0</v>
      </c>
      <c r="AN206" s="20">
        <f t="shared" si="29"/>
        <v>0</v>
      </c>
      <c r="AO206" s="20">
        <f t="shared" si="30"/>
        <v>0</v>
      </c>
      <c r="AP206" s="19">
        <f t="shared" si="31"/>
        <v>1</v>
      </c>
    </row>
    <row r="207" spans="1:42" s="18" customFormat="1" ht="204.75" customHeight="1" x14ac:dyDescent="0.25">
      <c r="A207" s="63">
        <v>206</v>
      </c>
      <c r="B207" s="54">
        <v>1726</v>
      </c>
      <c r="C207" s="53"/>
      <c r="D207" s="53"/>
      <c r="E207" s="55" t="s">
        <v>1011</v>
      </c>
      <c r="F207" s="56">
        <v>45047</v>
      </c>
      <c r="G207" s="55" t="s">
        <v>108</v>
      </c>
      <c r="H207" s="55"/>
      <c r="I207" s="55" t="s">
        <v>210</v>
      </c>
      <c r="J207" s="59" t="s">
        <v>610</v>
      </c>
      <c r="K207" s="58"/>
      <c r="L207" s="58"/>
      <c r="M207" s="55"/>
      <c r="N207" s="55"/>
      <c r="O207" s="55"/>
      <c r="P207" s="56">
        <v>45167</v>
      </c>
      <c r="Q207" s="55"/>
      <c r="R207" s="71"/>
      <c r="S207" s="71"/>
      <c r="T207" s="55"/>
      <c r="U207" s="53"/>
      <c r="V207" s="72"/>
      <c r="W207" s="57" t="s">
        <v>285</v>
      </c>
      <c r="X207" s="55"/>
      <c r="Y207" s="55"/>
      <c r="Z207" s="55"/>
      <c r="AA207" s="73"/>
      <c r="AB207" s="73"/>
      <c r="AC207" s="55" t="s">
        <v>450</v>
      </c>
      <c r="AD207" s="75" t="s">
        <v>63</v>
      </c>
      <c r="AE207" s="60" t="s">
        <v>164</v>
      </c>
      <c r="AF207" s="61" t="str">
        <f t="shared" si="26"/>
        <v>A</v>
      </c>
      <c r="AG207" s="62">
        <f t="shared" si="27"/>
        <v>0</v>
      </c>
      <c r="AH207" s="78" t="s">
        <v>1352</v>
      </c>
      <c r="AI207" s="62">
        <v>0</v>
      </c>
      <c r="AJ207" s="77" t="s">
        <v>1352</v>
      </c>
      <c r="AK207" s="20">
        <f t="shared" si="28"/>
        <v>0</v>
      </c>
      <c r="AL207" s="20">
        <f t="shared" si="32"/>
        <v>1</v>
      </c>
      <c r="AM207" s="20">
        <f t="shared" si="33"/>
        <v>0</v>
      </c>
      <c r="AN207" s="20">
        <f t="shared" si="29"/>
        <v>0</v>
      </c>
      <c r="AO207" s="20">
        <f t="shared" si="30"/>
        <v>0</v>
      </c>
      <c r="AP207" s="19">
        <f t="shared" si="31"/>
        <v>1</v>
      </c>
    </row>
    <row r="208" spans="1:42" s="18" customFormat="1" ht="204.75" customHeight="1" x14ac:dyDescent="0.25">
      <c r="A208" s="63">
        <v>207</v>
      </c>
      <c r="B208" s="54">
        <v>1727</v>
      </c>
      <c r="C208" s="53"/>
      <c r="D208" s="53"/>
      <c r="E208" s="55"/>
      <c r="F208" s="56"/>
      <c r="G208" s="55" t="s">
        <v>108</v>
      </c>
      <c r="H208" s="55"/>
      <c r="I208" s="55" t="s">
        <v>210</v>
      </c>
      <c r="J208" s="59" t="s">
        <v>611</v>
      </c>
      <c r="K208" s="58"/>
      <c r="L208" s="58"/>
      <c r="M208" s="55"/>
      <c r="N208" s="55"/>
      <c r="O208" s="55"/>
      <c r="P208" s="56">
        <v>45167</v>
      </c>
      <c r="Q208" s="55"/>
      <c r="R208" s="71"/>
      <c r="S208" s="71"/>
      <c r="T208" s="55"/>
      <c r="U208" s="53"/>
      <c r="V208" s="72"/>
      <c r="W208" s="57" t="s">
        <v>285</v>
      </c>
      <c r="X208" s="55"/>
      <c r="Y208" s="55"/>
      <c r="Z208" s="55"/>
      <c r="AA208" s="73"/>
      <c r="AB208" s="73"/>
      <c r="AC208" s="55" t="s">
        <v>450</v>
      </c>
      <c r="AD208" s="75" t="s">
        <v>63</v>
      </c>
      <c r="AE208" s="60" t="s">
        <v>164</v>
      </c>
      <c r="AF208" s="61" t="str">
        <f t="shared" si="26"/>
        <v>A</v>
      </c>
      <c r="AG208" s="62">
        <f t="shared" si="27"/>
        <v>0</v>
      </c>
      <c r="AH208" s="78" t="s">
        <v>1352</v>
      </c>
      <c r="AI208" s="62">
        <v>0</v>
      </c>
      <c r="AJ208" s="77" t="s">
        <v>1352</v>
      </c>
      <c r="AK208" s="20">
        <f t="shared" si="28"/>
        <v>0</v>
      </c>
      <c r="AL208" s="20">
        <f t="shared" si="32"/>
        <v>1</v>
      </c>
      <c r="AM208" s="20">
        <f t="shared" si="33"/>
        <v>0</v>
      </c>
      <c r="AN208" s="20">
        <f t="shared" si="29"/>
        <v>0</v>
      </c>
      <c r="AO208" s="20">
        <f t="shared" si="30"/>
        <v>0</v>
      </c>
      <c r="AP208" s="19">
        <f t="shared" si="31"/>
        <v>1</v>
      </c>
    </row>
    <row r="209" spans="1:42" s="18" customFormat="1" ht="204.75" customHeight="1" x14ac:dyDescent="0.25">
      <c r="A209" s="63">
        <v>208</v>
      </c>
      <c r="B209" s="54">
        <v>1728</v>
      </c>
      <c r="C209" s="53"/>
      <c r="D209" s="53"/>
      <c r="E209" s="55"/>
      <c r="F209" s="56"/>
      <c r="G209" s="55" t="s">
        <v>108</v>
      </c>
      <c r="H209" s="55"/>
      <c r="I209" s="55" t="s">
        <v>210</v>
      </c>
      <c r="J209" s="59" t="s">
        <v>612</v>
      </c>
      <c r="K209" s="58"/>
      <c r="L209" s="58"/>
      <c r="M209" s="55"/>
      <c r="N209" s="55"/>
      <c r="O209" s="55"/>
      <c r="P209" s="56">
        <v>45167</v>
      </c>
      <c r="Q209" s="55"/>
      <c r="R209" s="71"/>
      <c r="S209" s="71"/>
      <c r="T209" s="55"/>
      <c r="U209" s="53"/>
      <c r="V209" s="72"/>
      <c r="W209" s="57" t="s">
        <v>285</v>
      </c>
      <c r="X209" s="55"/>
      <c r="Y209" s="55"/>
      <c r="Z209" s="55"/>
      <c r="AA209" s="73"/>
      <c r="AB209" s="73"/>
      <c r="AC209" s="55" t="s">
        <v>450</v>
      </c>
      <c r="AD209" s="75" t="s">
        <v>63</v>
      </c>
      <c r="AE209" s="60" t="s">
        <v>164</v>
      </c>
      <c r="AF209" s="61" t="str">
        <f t="shared" si="26"/>
        <v>A</v>
      </c>
      <c r="AG209" s="62">
        <f t="shared" si="27"/>
        <v>0</v>
      </c>
      <c r="AH209" s="78" t="s">
        <v>1352</v>
      </c>
      <c r="AI209" s="62">
        <v>0</v>
      </c>
      <c r="AJ209" s="77" t="s">
        <v>1352</v>
      </c>
      <c r="AK209" s="20">
        <f t="shared" si="28"/>
        <v>0</v>
      </c>
      <c r="AL209" s="20">
        <f t="shared" si="32"/>
        <v>1</v>
      </c>
      <c r="AM209" s="20">
        <f t="shared" si="33"/>
        <v>0</v>
      </c>
      <c r="AN209" s="20">
        <f t="shared" si="29"/>
        <v>0</v>
      </c>
      <c r="AO209" s="20">
        <f t="shared" si="30"/>
        <v>0</v>
      </c>
      <c r="AP209" s="19">
        <f t="shared" si="31"/>
        <v>1</v>
      </c>
    </row>
    <row r="210" spans="1:42" s="18" customFormat="1" ht="204.75" customHeight="1" x14ac:dyDescent="0.25">
      <c r="A210" s="63">
        <v>209</v>
      </c>
      <c r="B210" s="54">
        <v>1729</v>
      </c>
      <c r="C210" s="53"/>
      <c r="D210" s="53"/>
      <c r="E210" s="55"/>
      <c r="F210" s="56"/>
      <c r="G210" s="55" t="s">
        <v>108</v>
      </c>
      <c r="H210" s="55"/>
      <c r="I210" s="55" t="s">
        <v>210</v>
      </c>
      <c r="J210" s="59" t="s">
        <v>613</v>
      </c>
      <c r="K210" s="58"/>
      <c r="L210" s="58"/>
      <c r="M210" s="55"/>
      <c r="N210" s="55"/>
      <c r="O210" s="55"/>
      <c r="P210" s="56">
        <v>45167</v>
      </c>
      <c r="Q210" s="55"/>
      <c r="R210" s="71"/>
      <c r="S210" s="71"/>
      <c r="T210" s="55"/>
      <c r="U210" s="53"/>
      <c r="V210" s="72"/>
      <c r="W210" s="57" t="s">
        <v>285</v>
      </c>
      <c r="X210" s="55"/>
      <c r="Y210" s="55"/>
      <c r="Z210" s="55"/>
      <c r="AA210" s="73"/>
      <c r="AB210" s="73"/>
      <c r="AC210" s="55" t="s">
        <v>450</v>
      </c>
      <c r="AD210" s="75" t="s">
        <v>63</v>
      </c>
      <c r="AE210" s="60" t="s">
        <v>164</v>
      </c>
      <c r="AF210" s="61" t="str">
        <f t="shared" si="26"/>
        <v>A</v>
      </c>
      <c r="AG210" s="62">
        <f t="shared" si="27"/>
        <v>0</v>
      </c>
      <c r="AH210" s="78" t="s">
        <v>1352</v>
      </c>
      <c r="AI210" s="62">
        <v>0</v>
      </c>
      <c r="AJ210" s="77" t="s">
        <v>1352</v>
      </c>
      <c r="AK210" s="20">
        <f t="shared" si="28"/>
        <v>0</v>
      </c>
      <c r="AL210" s="20">
        <f t="shared" si="32"/>
        <v>1</v>
      </c>
      <c r="AM210" s="20">
        <f t="shared" si="33"/>
        <v>0</v>
      </c>
      <c r="AN210" s="20">
        <f t="shared" si="29"/>
        <v>0</v>
      </c>
      <c r="AO210" s="20">
        <f t="shared" si="30"/>
        <v>0</v>
      </c>
      <c r="AP210" s="19">
        <f t="shared" si="31"/>
        <v>1</v>
      </c>
    </row>
    <row r="211" spans="1:42" s="18" customFormat="1" ht="204.75" customHeight="1" x14ac:dyDescent="0.25">
      <c r="A211" s="63">
        <v>210</v>
      </c>
      <c r="B211" s="54">
        <v>1730</v>
      </c>
      <c r="C211" s="53"/>
      <c r="D211" s="53"/>
      <c r="E211" s="55" t="s">
        <v>70</v>
      </c>
      <c r="F211" s="56"/>
      <c r="G211" s="55" t="s">
        <v>108</v>
      </c>
      <c r="H211" s="55"/>
      <c r="I211" s="55" t="s">
        <v>42</v>
      </c>
      <c r="J211" s="59" t="s">
        <v>614</v>
      </c>
      <c r="K211" s="58"/>
      <c r="L211" s="58" t="s">
        <v>70</v>
      </c>
      <c r="M211" s="55"/>
      <c r="N211" s="55"/>
      <c r="O211" s="55"/>
      <c r="P211" s="56">
        <v>45168</v>
      </c>
      <c r="Q211" s="55"/>
      <c r="R211" s="71"/>
      <c r="S211" s="71"/>
      <c r="T211" s="55"/>
      <c r="U211" s="53">
        <v>1</v>
      </c>
      <c r="V211" s="72" t="s">
        <v>896</v>
      </c>
      <c r="W211" s="57" t="s">
        <v>897</v>
      </c>
      <c r="X211" s="55" t="s">
        <v>898</v>
      </c>
      <c r="Y211" s="55" t="s">
        <v>898</v>
      </c>
      <c r="Z211" s="55">
        <v>1</v>
      </c>
      <c r="AA211" s="73">
        <v>45170</v>
      </c>
      <c r="AB211" s="73">
        <v>45382</v>
      </c>
      <c r="AC211" s="55" t="s">
        <v>136</v>
      </c>
      <c r="AD211" s="75" t="s">
        <v>79</v>
      </c>
      <c r="AE211" s="60" t="s">
        <v>114</v>
      </c>
      <c r="AF211" s="61" t="str">
        <f t="shared" si="26"/>
        <v>A</v>
      </c>
      <c r="AG211" s="62">
        <f t="shared" si="27"/>
        <v>0</v>
      </c>
      <c r="AH211" s="78" t="s">
        <v>1277</v>
      </c>
      <c r="AI211" s="62">
        <v>0</v>
      </c>
      <c r="AJ211" s="77" t="s">
        <v>1277</v>
      </c>
      <c r="AK211" s="20">
        <f t="shared" si="28"/>
        <v>0</v>
      </c>
      <c r="AL211" s="20">
        <f t="shared" si="32"/>
        <v>1</v>
      </c>
      <c r="AM211" s="20">
        <f t="shared" si="33"/>
        <v>0</v>
      </c>
      <c r="AN211" s="20">
        <f t="shared" si="29"/>
        <v>0</v>
      </c>
      <c r="AO211" s="20">
        <f t="shared" si="30"/>
        <v>0</v>
      </c>
      <c r="AP211" s="19">
        <f t="shared" si="31"/>
        <v>0</v>
      </c>
    </row>
    <row r="212" spans="1:42" s="18" customFormat="1" ht="204.75" customHeight="1" x14ac:dyDescent="0.25">
      <c r="A212" s="63">
        <v>211</v>
      </c>
      <c r="B212" s="54">
        <v>1731</v>
      </c>
      <c r="C212" s="53"/>
      <c r="D212" s="53"/>
      <c r="E212" s="55"/>
      <c r="F212" s="56"/>
      <c r="G212" s="55" t="s">
        <v>108</v>
      </c>
      <c r="H212" s="55"/>
      <c r="I212" s="55" t="s">
        <v>209</v>
      </c>
      <c r="J212" s="59" t="s">
        <v>615</v>
      </c>
      <c r="K212" s="58"/>
      <c r="L212" s="58"/>
      <c r="M212" s="55"/>
      <c r="N212" s="55"/>
      <c r="O212" s="55"/>
      <c r="P212" s="56">
        <v>45169</v>
      </c>
      <c r="Q212" s="55"/>
      <c r="R212" s="71"/>
      <c r="S212" s="71"/>
      <c r="T212" s="55"/>
      <c r="U212" s="53">
        <v>1</v>
      </c>
      <c r="V212" s="72" t="s">
        <v>899</v>
      </c>
      <c r="W212" s="57" t="s">
        <v>901</v>
      </c>
      <c r="X212" s="55" t="s">
        <v>773</v>
      </c>
      <c r="Y212" s="55" t="s">
        <v>773</v>
      </c>
      <c r="Z212" s="55">
        <v>1</v>
      </c>
      <c r="AA212" s="73">
        <v>45170</v>
      </c>
      <c r="AB212" s="73">
        <v>45230</v>
      </c>
      <c r="AC212" s="55" t="s">
        <v>906</v>
      </c>
      <c r="AD212" s="75" t="s">
        <v>44</v>
      </c>
      <c r="AE212" s="60" t="s">
        <v>114</v>
      </c>
      <c r="AF212" s="61" t="str">
        <f t="shared" si="26"/>
        <v>A</v>
      </c>
      <c r="AG212" s="62">
        <f t="shared" si="27"/>
        <v>0</v>
      </c>
      <c r="AH212" s="78" t="s">
        <v>1277</v>
      </c>
      <c r="AI212" s="62">
        <v>0</v>
      </c>
      <c r="AJ212" s="77" t="s">
        <v>1277</v>
      </c>
      <c r="AK212" s="20">
        <f t="shared" si="28"/>
        <v>0</v>
      </c>
      <c r="AL212" s="20">
        <f t="shared" si="32"/>
        <v>1</v>
      </c>
      <c r="AM212" s="20">
        <f t="shared" si="33"/>
        <v>0</v>
      </c>
      <c r="AN212" s="20">
        <f t="shared" si="29"/>
        <v>0</v>
      </c>
      <c r="AO212" s="20">
        <f t="shared" si="30"/>
        <v>0</v>
      </c>
      <c r="AP212" s="19">
        <f t="shared" si="31"/>
        <v>0</v>
      </c>
    </row>
    <row r="213" spans="1:42" s="18" customFormat="1" ht="204.75" customHeight="1" x14ac:dyDescent="0.25">
      <c r="A213" s="63">
        <v>212</v>
      </c>
      <c r="B213" s="54">
        <v>1731</v>
      </c>
      <c r="C213" s="53"/>
      <c r="D213" s="53"/>
      <c r="E213" s="55"/>
      <c r="F213" s="56"/>
      <c r="G213" s="55" t="s">
        <v>108</v>
      </c>
      <c r="H213" s="55"/>
      <c r="I213" s="55" t="s">
        <v>209</v>
      </c>
      <c r="J213" s="59" t="s">
        <v>615</v>
      </c>
      <c r="K213" s="58"/>
      <c r="L213" s="58"/>
      <c r="M213" s="55"/>
      <c r="N213" s="55"/>
      <c r="O213" s="55"/>
      <c r="P213" s="56">
        <v>45169</v>
      </c>
      <c r="Q213" s="55"/>
      <c r="R213" s="71"/>
      <c r="S213" s="71"/>
      <c r="T213" s="55"/>
      <c r="U213" s="53">
        <v>2</v>
      </c>
      <c r="V213" s="72" t="s">
        <v>900</v>
      </c>
      <c r="W213" s="57" t="s">
        <v>902</v>
      </c>
      <c r="X213" s="55" t="s">
        <v>904</v>
      </c>
      <c r="Y213" s="55" t="s">
        <v>904</v>
      </c>
      <c r="Z213" s="55">
        <v>16</v>
      </c>
      <c r="AA213" s="73">
        <v>45170</v>
      </c>
      <c r="AB213" s="73">
        <v>45289</v>
      </c>
      <c r="AC213" s="55" t="s">
        <v>906</v>
      </c>
      <c r="AD213" s="75" t="s">
        <v>44</v>
      </c>
      <c r="AE213" s="60" t="s">
        <v>114</v>
      </c>
      <c r="AF213" s="61" t="str">
        <f t="shared" si="26"/>
        <v>A</v>
      </c>
      <c r="AG213" s="62">
        <f t="shared" si="27"/>
        <v>0.25</v>
      </c>
      <c r="AH213" s="78" t="s">
        <v>1278</v>
      </c>
      <c r="AI213" s="62">
        <v>0.25</v>
      </c>
      <c r="AJ213" s="77" t="s">
        <v>1279</v>
      </c>
      <c r="AK213" s="20">
        <f t="shared" si="28"/>
        <v>0</v>
      </c>
      <c r="AL213" s="20">
        <f t="shared" si="32"/>
        <v>1</v>
      </c>
      <c r="AM213" s="20">
        <f t="shared" si="33"/>
        <v>0</v>
      </c>
      <c r="AN213" s="20">
        <f t="shared" si="29"/>
        <v>0</v>
      </c>
      <c r="AO213" s="20">
        <f t="shared" si="30"/>
        <v>0</v>
      </c>
      <c r="AP213" s="19">
        <f t="shared" si="31"/>
        <v>0</v>
      </c>
    </row>
    <row r="214" spans="1:42" s="18" customFormat="1" ht="204.75" customHeight="1" x14ac:dyDescent="0.25">
      <c r="A214" s="63">
        <v>213</v>
      </c>
      <c r="B214" s="54">
        <v>1731</v>
      </c>
      <c r="C214" s="53"/>
      <c r="D214" s="53"/>
      <c r="E214" s="55"/>
      <c r="F214" s="56"/>
      <c r="G214" s="55" t="s">
        <v>108</v>
      </c>
      <c r="H214" s="55"/>
      <c r="I214" s="55" t="s">
        <v>209</v>
      </c>
      <c r="J214" s="59" t="s">
        <v>615</v>
      </c>
      <c r="K214" s="58"/>
      <c r="L214" s="58"/>
      <c r="M214" s="55"/>
      <c r="N214" s="55"/>
      <c r="O214" s="55"/>
      <c r="P214" s="56">
        <v>45169</v>
      </c>
      <c r="Q214" s="55"/>
      <c r="R214" s="71"/>
      <c r="S214" s="71"/>
      <c r="T214" s="55"/>
      <c r="U214" s="53">
        <v>3</v>
      </c>
      <c r="V214" s="72" t="s">
        <v>900</v>
      </c>
      <c r="W214" s="57" t="s">
        <v>903</v>
      </c>
      <c r="X214" s="55" t="s">
        <v>905</v>
      </c>
      <c r="Y214" s="55" t="s">
        <v>905</v>
      </c>
      <c r="Z214" s="55">
        <v>16</v>
      </c>
      <c r="AA214" s="73">
        <v>45170</v>
      </c>
      <c r="AB214" s="73">
        <v>45289</v>
      </c>
      <c r="AC214" s="55" t="s">
        <v>906</v>
      </c>
      <c r="AD214" s="75" t="s">
        <v>44</v>
      </c>
      <c r="AE214" s="60" t="s">
        <v>114</v>
      </c>
      <c r="AF214" s="61" t="str">
        <f t="shared" si="26"/>
        <v>A</v>
      </c>
      <c r="AG214" s="62">
        <f t="shared" si="27"/>
        <v>0.25</v>
      </c>
      <c r="AH214" s="78" t="s">
        <v>1280</v>
      </c>
      <c r="AI214" s="62">
        <v>0.25</v>
      </c>
      <c r="AJ214" s="77" t="s">
        <v>1279</v>
      </c>
      <c r="AK214" s="20">
        <f t="shared" si="28"/>
        <v>0</v>
      </c>
      <c r="AL214" s="20">
        <f t="shared" si="32"/>
        <v>1</v>
      </c>
      <c r="AM214" s="20">
        <f t="shared" si="33"/>
        <v>0</v>
      </c>
      <c r="AN214" s="20">
        <f t="shared" si="29"/>
        <v>0</v>
      </c>
      <c r="AO214" s="20">
        <f t="shared" si="30"/>
        <v>0</v>
      </c>
      <c r="AP214" s="19">
        <f t="shared" si="31"/>
        <v>0</v>
      </c>
    </row>
    <row r="215" spans="1:42" s="18" customFormat="1" ht="204.75" customHeight="1" x14ac:dyDescent="0.25">
      <c r="A215" s="63">
        <v>214</v>
      </c>
      <c r="B215" s="54">
        <v>1732</v>
      </c>
      <c r="C215" s="53"/>
      <c r="D215" s="53"/>
      <c r="E215" s="55"/>
      <c r="F215" s="56"/>
      <c r="G215" s="55" t="s">
        <v>107</v>
      </c>
      <c r="H215" s="55"/>
      <c r="I215" s="55" t="s">
        <v>209</v>
      </c>
      <c r="J215" s="59" t="s">
        <v>616</v>
      </c>
      <c r="K215" s="58"/>
      <c r="L215" s="58"/>
      <c r="M215" s="55"/>
      <c r="N215" s="55"/>
      <c r="O215" s="55"/>
      <c r="P215" s="56">
        <v>45169</v>
      </c>
      <c r="Q215" s="55"/>
      <c r="R215" s="71"/>
      <c r="S215" s="71"/>
      <c r="T215" s="55"/>
      <c r="U215" s="53">
        <v>1</v>
      </c>
      <c r="V215" s="72" t="s">
        <v>907</v>
      </c>
      <c r="W215" s="57" t="s">
        <v>908</v>
      </c>
      <c r="X215" s="55" t="s">
        <v>909</v>
      </c>
      <c r="Y215" s="55" t="s">
        <v>909</v>
      </c>
      <c r="Z215" s="55">
        <v>2</v>
      </c>
      <c r="AA215" s="73">
        <v>45170</v>
      </c>
      <c r="AB215" s="73">
        <v>45289</v>
      </c>
      <c r="AC215" s="55" t="s">
        <v>910</v>
      </c>
      <c r="AD215" s="75" t="s">
        <v>44</v>
      </c>
      <c r="AE215" s="60" t="s">
        <v>101</v>
      </c>
      <c r="AF215" s="61" t="str">
        <f t="shared" si="26"/>
        <v>A</v>
      </c>
      <c r="AG215" s="62">
        <f t="shared" si="27"/>
        <v>0.5</v>
      </c>
      <c r="AH215" s="78" t="s">
        <v>1155</v>
      </c>
      <c r="AI215" s="62">
        <v>0.5</v>
      </c>
      <c r="AJ215" s="77" t="s">
        <v>1156</v>
      </c>
      <c r="AK215" s="20">
        <f t="shared" si="28"/>
        <v>0</v>
      </c>
      <c r="AL215" s="20">
        <f t="shared" si="32"/>
        <v>1</v>
      </c>
      <c r="AM215" s="20">
        <f t="shared" si="33"/>
        <v>0</v>
      </c>
      <c r="AN215" s="20">
        <f t="shared" si="29"/>
        <v>0</v>
      </c>
      <c r="AO215" s="20">
        <f t="shared" si="30"/>
        <v>0</v>
      </c>
      <c r="AP215" s="19">
        <f t="shared" si="31"/>
        <v>0</v>
      </c>
    </row>
    <row r="216" spans="1:42" s="18" customFormat="1" ht="204.75" customHeight="1" x14ac:dyDescent="0.25">
      <c r="A216" s="63">
        <v>215</v>
      </c>
      <c r="B216" s="54">
        <v>1733</v>
      </c>
      <c r="C216" s="53"/>
      <c r="D216" s="53"/>
      <c r="E216" s="55"/>
      <c r="F216" s="56"/>
      <c r="G216" s="55" t="s">
        <v>108</v>
      </c>
      <c r="H216" s="55"/>
      <c r="I216" s="55" t="s">
        <v>701</v>
      </c>
      <c r="J216" s="59" t="s">
        <v>617</v>
      </c>
      <c r="K216" s="58"/>
      <c r="L216" s="58"/>
      <c r="M216" s="55"/>
      <c r="N216" s="55"/>
      <c r="O216" s="55"/>
      <c r="P216" s="56">
        <v>45169</v>
      </c>
      <c r="Q216" s="55"/>
      <c r="R216" s="71"/>
      <c r="S216" s="71"/>
      <c r="T216" s="55"/>
      <c r="U216" s="53"/>
      <c r="V216" s="72"/>
      <c r="W216" s="57" t="s">
        <v>285</v>
      </c>
      <c r="X216" s="55"/>
      <c r="Y216" s="55"/>
      <c r="Z216" s="55"/>
      <c r="AA216" s="73"/>
      <c r="AB216" s="73"/>
      <c r="AC216" s="55" t="s">
        <v>1012</v>
      </c>
      <c r="AD216" s="75" t="s">
        <v>88</v>
      </c>
      <c r="AE216" s="60" t="s">
        <v>105</v>
      </c>
      <c r="AF216" s="61" t="str">
        <f t="shared" si="26"/>
        <v>A</v>
      </c>
      <c r="AG216" s="62">
        <f t="shared" si="27"/>
        <v>0</v>
      </c>
      <c r="AH216" s="78" t="s">
        <v>1347</v>
      </c>
      <c r="AI216" s="62">
        <v>0</v>
      </c>
      <c r="AJ216" s="77" t="s">
        <v>1347</v>
      </c>
      <c r="AK216" s="20">
        <f t="shared" si="28"/>
        <v>0</v>
      </c>
      <c r="AL216" s="20">
        <f t="shared" si="32"/>
        <v>1</v>
      </c>
      <c r="AM216" s="20">
        <f t="shared" si="33"/>
        <v>0</v>
      </c>
      <c r="AN216" s="20">
        <f t="shared" si="29"/>
        <v>0</v>
      </c>
      <c r="AO216" s="20">
        <f t="shared" si="30"/>
        <v>0</v>
      </c>
      <c r="AP216" s="19">
        <f t="shared" si="31"/>
        <v>1</v>
      </c>
    </row>
    <row r="217" spans="1:42" s="18" customFormat="1" ht="204.75" customHeight="1" x14ac:dyDescent="0.25">
      <c r="A217" s="63">
        <v>216</v>
      </c>
      <c r="B217" s="54">
        <v>1734</v>
      </c>
      <c r="C217" s="53"/>
      <c r="D217" s="53"/>
      <c r="E217" s="55"/>
      <c r="F217" s="56"/>
      <c r="G217" s="55" t="s">
        <v>108</v>
      </c>
      <c r="H217" s="55"/>
      <c r="I217" s="55" t="s">
        <v>701</v>
      </c>
      <c r="J217" s="59" t="s">
        <v>618</v>
      </c>
      <c r="K217" s="58"/>
      <c r="L217" s="58"/>
      <c r="M217" s="55"/>
      <c r="N217" s="55"/>
      <c r="O217" s="55"/>
      <c r="P217" s="56">
        <v>45173</v>
      </c>
      <c r="Q217" s="55"/>
      <c r="R217" s="71"/>
      <c r="S217" s="71"/>
      <c r="T217" s="55"/>
      <c r="U217" s="53"/>
      <c r="V217" s="72"/>
      <c r="W217" s="57" t="s">
        <v>285</v>
      </c>
      <c r="X217" s="55"/>
      <c r="Y217" s="55"/>
      <c r="Z217" s="55"/>
      <c r="AA217" s="73"/>
      <c r="AB217" s="73"/>
      <c r="AC217" s="55" t="s">
        <v>1012</v>
      </c>
      <c r="AD217" s="75" t="s">
        <v>88</v>
      </c>
      <c r="AE217" s="60" t="s">
        <v>105</v>
      </c>
      <c r="AF217" s="61" t="str">
        <f t="shared" si="26"/>
        <v>A</v>
      </c>
      <c r="AG217" s="62">
        <f t="shared" si="27"/>
        <v>0</v>
      </c>
      <c r="AH217" s="78" t="s">
        <v>1348</v>
      </c>
      <c r="AI217" s="62">
        <v>0</v>
      </c>
      <c r="AJ217" s="77" t="s">
        <v>1348</v>
      </c>
      <c r="AK217" s="20">
        <f t="shared" si="28"/>
        <v>0</v>
      </c>
      <c r="AL217" s="20">
        <f t="shared" si="32"/>
        <v>1</v>
      </c>
      <c r="AM217" s="20">
        <f t="shared" si="33"/>
        <v>0</v>
      </c>
      <c r="AN217" s="20">
        <f t="shared" si="29"/>
        <v>0</v>
      </c>
      <c r="AO217" s="20">
        <f t="shared" si="30"/>
        <v>0</v>
      </c>
      <c r="AP217" s="19">
        <f t="shared" si="31"/>
        <v>1</v>
      </c>
    </row>
    <row r="218" spans="1:42" s="18" customFormat="1" ht="204.75" customHeight="1" x14ac:dyDescent="0.25">
      <c r="A218" s="63">
        <v>217</v>
      </c>
      <c r="B218" s="54">
        <v>1735</v>
      </c>
      <c r="C218" s="53"/>
      <c r="D218" s="53"/>
      <c r="E218" s="55"/>
      <c r="F218" s="56"/>
      <c r="G218" s="55" t="s">
        <v>45</v>
      </c>
      <c r="H218" s="55"/>
      <c r="I218" s="55" t="s">
        <v>701</v>
      </c>
      <c r="J218" s="59" t="s">
        <v>619</v>
      </c>
      <c r="K218" s="58"/>
      <c r="L218" s="58"/>
      <c r="M218" s="55"/>
      <c r="N218" s="55"/>
      <c r="O218" s="55"/>
      <c r="P218" s="56">
        <v>45173</v>
      </c>
      <c r="Q218" s="55"/>
      <c r="R218" s="71"/>
      <c r="S218" s="71"/>
      <c r="T218" s="55"/>
      <c r="U218" s="53"/>
      <c r="V218" s="72"/>
      <c r="W218" s="57" t="s">
        <v>285</v>
      </c>
      <c r="X218" s="55"/>
      <c r="Y218" s="55"/>
      <c r="Z218" s="55"/>
      <c r="AA218" s="73"/>
      <c r="AB218" s="73"/>
      <c r="AC218" s="55" t="s">
        <v>1012</v>
      </c>
      <c r="AD218" s="75" t="s">
        <v>88</v>
      </c>
      <c r="AE218" s="60" t="s">
        <v>105</v>
      </c>
      <c r="AF218" s="61" t="str">
        <f t="shared" si="26"/>
        <v>A</v>
      </c>
      <c r="AG218" s="62">
        <f t="shared" si="27"/>
        <v>0</v>
      </c>
      <c r="AH218" s="78" t="s">
        <v>1347</v>
      </c>
      <c r="AI218" s="62">
        <v>0</v>
      </c>
      <c r="AJ218" s="77" t="s">
        <v>1347</v>
      </c>
      <c r="AK218" s="20">
        <f t="shared" si="28"/>
        <v>0</v>
      </c>
      <c r="AL218" s="20">
        <f t="shared" si="32"/>
        <v>1</v>
      </c>
      <c r="AM218" s="20">
        <f t="shared" si="33"/>
        <v>0</v>
      </c>
      <c r="AN218" s="20">
        <f t="shared" si="29"/>
        <v>0</v>
      </c>
      <c r="AO218" s="20">
        <f t="shared" si="30"/>
        <v>0</v>
      </c>
      <c r="AP218" s="19">
        <f t="shared" si="31"/>
        <v>1</v>
      </c>
    </row>
    <row r="219" spans="1:42" s="18" customFormat="1" ht="204.75" customHeight="1" x14ac:dyDescent="0.25">
      <c r="A219" s="63">
        <v>218</v>
      </c>
      <c r="B219" s="54">
        <v>1736</v>
      </c>
      <c r="C219" s="53"/>
      <c r="D219" s="53"/>
      <c r="E219" s="55"/>
      <c r="F219" s="56"/>
      <c r="G219" s="55" t="s">
        <v>108</v>
      </c>
      <c r="H219" s="55"/>
      <c r="I219" s="55" t="s">
        <v>701</v>
      </c>
      <c r="J219" s="59" t="s">
        <v>620</v>
      </c>
      <c r="K219" s="58"/>
      <c r="L219" s="58"/>
      <c r="M219" s="55"/>
      <c r="N219" s="55"/>
      <c r="O219" s="55"/>
      <c r="P219" s="56">
        <v>45173</v>
      </c>
      <c r="Q219" s="55"/>
      <c r="R219" s="71"/>
      <c r="S219" s="71"/>
      <c r="T219" s="55"/>
      <c r="U219" s="53">
        <v>1</v>
      </c>
      <c r="V219" s="72" t="s">
        <v>620</v>
      </c>
      <c r="W219" s="57" t="s">
        <v>1013</v>
      </c>
      <c r="X219" s="55" t="s">
        <v>1014</v>
      </c>
      <c r="Y219" s="55" t="s">
        <v>1014</v>
      </c>
      <c r="Z219" s="55">
        <v>1</v>
      </c>
      <c r="AA219" s="73"/>
      <c r="AB219" s="73"/>
      <c r="AC219" s="55" t="s">
        <v>1012</v>
      </c>
      <c r="AD219" s="75" t="s">
        <v>88</v>
      </c>
      <c r="AE219" s="60" t="s">
        <v>105</v>
      </c>
      <c r="AF219" s="61" t="str">
        <f t="shared" si="26"/>
        <v>A</v>
      </c>
      <c r="AG219" s="62">
        <f t="shared" si="27"/>
        <v>0</v>
      </c>
      <c r="AH219" s="78" t="s">
        <v>1335</v>
      </c>
      <c r="AI219" s="62">
        <v>0</v>
      </c>
      <c r="AJ219" s="77" t="s">
        <v>1335</v>
      </c>
      <c r="AK219" s="20">
        <f t="shared" si="28"/>
        <v>0</v>
      </c>
      <c r="AL219" s="20">
        <f t="shared" si="32"/>
        <v>1</v>
      </c>
      <c r="AM219" s="20">
        <f t="shared" si="33"/>
        <v>0</v>
      </c>
      <c r="AN219" s="20">
        <f t="shared" si="29"/>
        <v>0</v>
      </c>
      <c r="AO219" s="20">
        <f t="shared" si="30"/>
        <v>0</v>
      </c>
      <c r="AP219" s="19">
        <f t="shared" si="31"/>
        <v>1</v>
      </c>
    </row>
    <row r="220" spans="1:42" s="18" customFormat="1" ht="204.75" customHeight="1" x14ac:dyDescent="0.25">
      <c r="A220" s="63">
        <v>219</v>
      </c>
      <c r="B220" s="54">
        <v>1737</v>
      </c>
      <c r="C220" s="53"/>
      <c r="D220" s="53"/>
      <c r="E220" s="55"/>
      <c r="F220" s="56"/>
      <c r="G220" s="55" t="s">
        <v>45</v>
      </c>
      <c r="H220" s="55"/>
      <c r="I220" s="55" t="s">
        <v>701</v>
      </c>
      <c r="J220" s="59" t="s">
        <v>621</v>
      </c>
      <c r="K220" s="58"/>
      <c r="L220" s="58"/>
      <c r="M220" s="55"/>
      <c r="N220" s="55"/>
      <c r="O220" s="55"/>
      <c r="P220" s="56">
        <v>45173</v>
      </c>
      <c r="Q220" s="55"/>
      <c r="R220" s="71"/>
      <c r="S220" s="71"/>
      <c r="T220" s="55"/>
      <c r="U220" s="53">
        <v>1</v>
      </c>
      <c r="V220" s="72" t="s">
        <v>621</v>
      </c>
      <c r="W220" s="57" t="s">
        <v>1015</v>
      </c>
      <c r="X220" s="55" t="s">
        <v>1018</v>
      </c>
      <c r="Y220" s="55" t="s">
        <v>1018</v>
      </c>
      <c r="Z220" s="55">
        <v>1</v>
      </c>
      <c r="AA220" s="73"/>
      <c r="AB220" s="73"/>
      <c r="AC220" s="55" t="s">
        <v>1012</v>
      </c>
      <c r="AD220" s="75" t="s">
        <v>88</v>
      </c>
      <c r="AE220" s="60" t="s">
        <v>105</v>
      </c>
      <c r="AF220" s="61" t="str">
        <f t="shared" si="26"/>
        <v>A</v>
      </c>
      <c r="AG220" s="62">
        <f t="shared" si="27"/>
        <v>0</v>
      </c>
      <c r="AH220" s="78" t="s">
        <v>1335</v>
      </c>
      <c r="AI220" s="62">
        <v>0</v>
      </c>
      <c r="AJ220" s="77" t="s">
        <v>1335</v>
      </c>
      <c r="AK220" s="20">
        <f t="shared" si="28"/>
        <v>0</v>
      </c>
      <c r="AL220" s="20">
        <f t="shared" si="32"/>
        <v>1</v>
      </c>
      <c r="AM220" s="20">
        <f t="shared" si="33"/>
        <v>0</v>
      </c>
      <c r="AN220" s="20">
        <f t="shared" si="29"/>
        <v>0</v>
      </c>
      <c r="AO220" s="20">
        <f t="shared" si="30"/>
        <v>0</v>
      </c>
      <c r="AP220" s="19">
        <f t="shared" si="31"/>
        <v>1</v>
      </c>
    </row>
    <row r="221" spans="1:42" s="18" customFormat="1" ht="204.75" customHeight="1" x14ac:dyDescent="0.25">
      <c r="A221" s="63">
        <v>220</v>
      </c>
      <c r="B221" s="54">
        <v>1737</v>
      </c>
      <c r="C221" s="53"/>
      <c r="D221" s="53"/>
      <c r="E221" s="55"/>
      <c r="F221" s="56"/>
      <c r="G221" s="55" t="s">
        <v>45</v>
      </c>
      <c r="H221" s="55"/>
      <c r="I221" s="55" t="s">
        <v>701</v>
      </c>
      <c r="J221" s="59" t="s">
        <v>621</v>
      </c>
      <c r="K221" s="58"/>
      <c r="L221" s="58"/>
      <c r="M221" s="55"/>
      <c r="N221" s="55"/>
      <c r="O221" s="55"/>
      <c r="P221" s="56">
        <v>45173</v>
      </c>
      <c r="Q221" s="55"/>
      <c r="R221" s="71"/>
      <c r="S221" s="71"/>
      <c r="T221" s="55"/>
      <c r="U221" s="53">
        <v>2</v>
      </c>
      <c r="V221" s="72" t="s">
        <v>621</v>
      </c>
      <c r="W221" s="57" t="s">
        <v>1016</v>
      </c>
      <c r="X221" s="55" t="s">
        <v>1019</v>
      </c>
      <c r="Y221" s="55" t="s">
        <v>1019</v>
      </c>
      <c r="Z221" s="55">
        <v>1</v>
      </c>
      <c r="AA221" s="73"/>
      <c r="AB221" s="73"/>
      <c r="AC221" s="55" t="s">
        <v>1012</v>
      </c>
      <c r="AD221" s="75" t="s">
        <v>88</v>
      </c>
      <c r="AE221" s="60" t="s">
        <v>105</v>
      </c>
      <c r="AF221" s="61" t="str">
        <f t="shared" si="26"/>
        <v>A</v>
      </c>
      <c r="AG221" s="62">
        <f t="shared" si="27"/>
        <v>0</v>
      </c>
      <c r="AH221" s="78" t="s">
        <v>1335</v>
      </c>
      <c r="AI221" s="62">
        <v>0</v>
      </c>
      <c r="AJ221" s="77" t="s">
        <v>1335</v>
      </c>
      <c r="AK221" s="20">
        <f t="shared" si="28"/>
        <v>0</v>
      </c>
      <c r="AL221" s="20">
        <f t="shared" si="32"/>
        <v>1</v>
      </c>
      <c r="AM221" s="20">
        <f t="shared" si="33"/>
        <v>0</v>
      </c>
      <c r="AN221" s="20">
        <f t="shared" si="29"/>
        <v>0</v>
      </c>
      <c r="AO221" s="20">
        <f t="shared" si="30"/>
        <v>0</v>
      </c>
      <c r="AP221" s="19"/>
    </row>
    <row r="222" spans="1:42" s="18" customFormat="1" ht="204.75" customHeight="1" x14ac:dyDescent="0.25">
      <c r="A222" s="63">
        <v>221</v>
      </c>
      <c r="B222" s="54">
        <v>1737</v>
      </c>
      <c r="C222" s="53"/>
      <c r="D222" s="53"/>
      <c r="E222" s="55"/>
      <c r="F222" s="56"/>
      <c r="G222" s="55" t="s">
        <v>45</v>
      </c>
      <c r="H222" s="55"/>
      <c r="I222" s="55" t="s">
        <v>701</v>
      </c>
      <c r="J222" s="59" t="s">
        <v>621</v>
      </c>
      <c r="K222" s="58"/>
      <c r="L222" s="58"/>
      <c r="M222" s="55"/>
      <c r="N222" s="55"/>
      <c r="O222" s="55"/>
      <c r="P222" s="56">
        <v>45173</v>
      </c>
      <c r="Q222" s="55"/>
      <c r="R222" s="71"/>
      <c r="S222" s="71"/>
      <c r="T222" s="55"/>
      <c r="U222" s="53">
        <v>3</v>
      </c>
      <c r="V222" s="72" t="s">
        <v>621</v>
      </c>
      <c r="W222" s="57" t="s">
        <v>1017</v>
      </c>
      <c r="X222" s="55" t="s">
        <v>1020</v>
      </c>
      <c r="Y222" s="55" t="s">
        <v>1020</v>
      </c>
      <c r="Z222" s="55">
        <v>1</v>
      </c>
      <c r="AA222" s="73"/>
      <c r="AB222" s="73"/>
      <c r="AC222" s="55" t="s">
        <v>1012</v>
      </c>
      <c r="AD222" s="75" t="s">
        <v>88</v>
      </c>
      <c r="AE222" s="60" t="s">
        <v>105</v>
      </c>
      <c r="AF222" s="61" t="str">
        <f t="shared" si="26"/>
        <v>A</v>
      </c>
      <c r="AG222" s="62">
        <f t="shared" si="27"/>
        <v>0</v>
      </c>
      <c r="AH222" s="78" t="s">
        <v>1335</v>
      </c>
      <c r="AI222" s="62">
        <v>0</v>
      </c>
      <c r="AJ222" s="77" t="s">
        <v>1335</v>
      </c>
      <c r="AK222" s="20">
        <f t="shared" si="28"/>
        <v>0</v>
      </c>
      <c r="AL222" s="20">
        <f t="shared" si="32"/>
        <v>1</v>
      </c>
      <c r="AM222" s="20">
        <f t="shared" si="33"/>
        <v>0</v>
      </c>
      <c r="AN222" s="20">
        <f t="shared" si="29"/>
        <v>0</v>
      </c>
      <c r="AO222" s="20">
        <f t="shared" si="30"/>
        <v>0</v>
      </c>
      <c r="AP222" s="19"/>
    </row>
    <row r="223" spans="1:42" s="18" customFormat="1" ht="204.75" customHeight="1" x14ac:dyDescent="0.25">
      <c r="A223" s="63">
        <v>222</v>
      </c>
      <c r="B223" s="54">
        <v>1738</v>
      </c>
      <c r="C223" s="53"/>
      <c r="D223" s="53"/>
      <c r="E223" s="55"/>
      <c r="F223" s="56"/>
      <c r="G223" s="55" t="s">
        <v>108</v>
      </c>
      <c r="H223" s="55"/>
      <c r="I223" s="55" t="s">
        <v>58</v>
      </c>
      <c r="J223" s="59" t="s">
        <v>622</v>
      </c>
      <c r="K223" s="58"/>
      <c r="L223" s="58"/>
      <c r="M223" s="55"/>
      <c r="N223" s="55"/>
      <c r="O223" s="55"/>
      <c r="P223" s="56">
        <v>45173</v>
      </c>
      <c r="Q223" s="55"/>
      <c r="R223" s="71"/>
      <c r="S223" s="71"/>
      <c r="T223" s="55"/>
      <c r="U223" s="53">
        <v>1</v>
      </c>
      <c r="V223" s="72" t="s">
        <v>622</v>
      </c>
      <c r="W223" s="57" t="s">
        <v>1021</v>
      </c>
      <c r="X223" s="55" t="s">
        <v>1022</v>
      </c>
      <c r="Y223" s="55" t="s">
        <v>1022</v>
      </c>
      <c r="Z223" s="55">
        <v>1</v>
      </c>
      <c r="AA223" s="73"/>
      <c r="AB223" s="73"/>
      <c r="AC223" s="55" t="s">
        <v>1012</v>
      </c>
      <c r="AD223" s="75" t="s">
        <v>88</v>
      </c>
      <c r="AE223" s="60" t="s">
        <v>105</v>
      </c>
      <c r="AF223" s="61" t="str">
        <f t="shared" ref="AF223:AF286" si="34">IF(AI223="N.A.","A",(IF(AI223&lt;100%,"A",(IF(AI223=100%,"C")))))</f>
        <v>A</v>
      </c>
      <c r="AG223" s="62">
        <f t="shared" ref="AG223:AG286" si="35">AI223</f>
        <v>0</v>
      </c>
      <c r="AH223" s="78" t="s">
        <v>1335</v>
      </c>
      <c r="AI223" s="62">
        <v>0</v>
      </c>
      <c r="AJ223" s="77" t="s">
        <v>1335</v>
      </c>
      <c r="AK223" s="20">
        <f t="shared" si="28"/>
        <v>0</v>
      </c>
      <c r="AL223" s="20">
        <f t="shared" si="32"/>
        <v>1</v>
      </c>
      <c r="AM223" s="20">
        <f t="shared" si="33"/>
        <v>0</v>
      </c>
      <c r="AN223" s="20">
        <f t="shared" si="29"/>
        <v>0</v>
      </c>
      <c r="AO223" s="20">
        <f t="shared" si="30"/>
        <v>0</v>
      </c>
      <c r="AP223" s="19">
        <f t="shared" si="31"/>
        <v>1</v>
      </c>
    </row>
    <row r="224" spans="1:42" s="18" customFormat="1" ht="204.75" customHeight="1" x14ac:dyDescent="0.25">
      <c r="A224" s="63">
        <v>223</v>
      </c>
      <c r="B224" s="54">
        <v>1739</v>
      </c>
      <c r="C224" s="53"/>
      <c r="D224" s="53"/>
      <c r="E224" s="55"/>
      <c r="F224" s="56"/>
      <c r="G224" s="55" t="s">
        <v>108</v>
      </c>
      <c r="H224" s="55"/>
      <c r="I224" s="55" t="s">
        <v>58</v>
      </c>
      <c r="J224" s="59" t="s">
        <v>623</v>
      </c>
      <c r="K224" s="58"/>
      <c r="L224" s="58"/>
      <c r="M224" s="55"/>
      <c r="N224" s="55"/>
      <c r="O224" s="55"/>
      <c r="P224" s="56">
        <v>45173</v>
      </c>
      <c r="Q224" s="55"/>
      <c r="R224" s="71"/>
      <c r="S224" s="71"/>
      <c r="T224" s="55"/>
      <c r="U224" s="53"/>
      <c r="V224" s="72"/>
      <c r="W224" s="57" t="s">
        <v>285</v>
      </c>
      <c r="X224" s="55"/>
      <c r="Y224" s="55"/>
      <c r="Z224" s="55"/>
      <c r="AA224" s="73"/>
      <c r="AB224" s="73"/>
      <c r="AC224" s="55" t="s">
        <v>1012</v>
      </c>
      <c r="AD224" s="75" t="s">
        <v>88</v>
      </c>
      <c r="AE224" s="60" t="s">
        <v>105</v>
      </c>
      <c r="AF224" s="61" t="str">
        <f t="shared" si="34"/>
        <v>A</v>
      </c>
      <c r="AG224" s="62">
        <f t="shared" si="35"/>
        <v>0</v>
      </c>
      <c r="AH224" s="78" t="s">
        <v>1348</v>
      </c>
      <c r="AI224" s="62">
        <v>0</v>
      </c>
      <c r="AJ224" s="77" t="s">
        <v>1348</v>
      </c>
      <c r="AK224" s="20">
        <f t="shared" si="28"/>
        <v>0</v>
      </c>
      <c r="AL224" s="20">
        <f t="shared" si="32"/>
        <v>1</v>
      </c>
      <c r="AM224" s="20">
        <f t="shared" si="33"/>
        <v>0</v>
      </c>
      <c r="AN224" s="20">
        <f t="shared" si="29"/>
        <v>0</v>
      </c>
      <c r="AO224" s="20">
        <f t="shared" si="30"/>
        <v>0</v>
      </c>
      <c r="AP224" s="19">
        <f t="shared" si="31"/>
        <v>1</v>
      </c>
    </row>
    <row r="225" spans="1:42" s="18" customFormat="1" ht="204.75" customHeight="1" x14ac:dyDescent="0.25">
      <c r="A225" s="63">
        <v>224</v>
      </c>
      <c r="B225" s="54">
        <v>1740</v>
      </c>
      <c r="C225" s="53"/>
      <c r="D225" s="53"/>
      <c r="E225" s="55"/>
      <c r="F225" s="56"/>
      <c r="G225" s="55" t="s">
        <v>108</v>
      </c>
      <c r="H225" s="55"/>
      <c r="I225" s="55" t="s">
        <v>58</v>
      </c>
      <c r="J225" s="59" t="s">
        <v>624</v>
      </c>
      <c r="K225" s="58"/>
      <c r="L225" s="58"/>
      <c r="M225" s="55"/>
      <c r="N225" s="55"/>
      <c r="O225" s="55"/>
      <c r="P225" s="56">
        <v>45173</v>
      </c>
      <c r="Q225" s="55"/>
      <c r="R225" s="71"/>
      <c r="S225" s="71"/>
      <c r="T225" s="55"/>
      <c r="U225" s="53">
        <v>1</v>
      </c>
      <c r="V225" s="72" t="s">
        <v>624</v>
      </c>
      <c r="W225" s="57" t="s">
        <v>1023</v>
      </c>
      <c r="X225" s="55" t="s">
        <v>1024</v>
      </c>
      <c r="Y225" s="55" t="s">
        <v>1024</v>
      </c>
      <c r="Z225" s="55">
        <v>1</v>
      </c>
      <c r="AA225" s="73"/>
      <c r="AB225" s="73"/>
      <c r="AC225" s="55" t="s">
        <v>1012</v>
      </c>
      <c r="AD225" s="75" t="s">
        <v>88</v>
      </c>
      <c r="AE225" s="60" t="s">
        <v>105</v>
      </c>
      <c r="AF225" s="61" t="str">
        <f t="shared" si="34"/>
        <v>A</v>
      </c>
      <c r="AG225" s="62">
        <f t="shared" si="35"/>
        <v>0</v>
      </c>
      <c r="AH225" s="78" t="s">
        <v>529</v>
      </c>
      <c r="AI225" s="62">
        <v>0</v>
      </c>
      <c r="AJ225" s="77" t="s">
        <v>1205</v>
      </c>
      <c r="AK225" s="20">
        <f t="shared" si="28"/>
        <v>0</v>
      </c>
      <c r="AL225" s="20">
        <f t="shared" si="32"/>
        <v>1</v>
      </c>
      <c r="AM225" s="20">
        <f t="shared" si="33"/>
        <v>0</v>
      </c>
      <c r="AN225" s="20">
        <f t="shared" si="29"/>
        <v>0</v>
      </c>
      <c r="AO225" s="20">
        <f t="shared" si="30"/>
        <v>0</v>
      </c>
      <c r="AP225" s="19">
        <f t="shared" si="31"/>
        <v>1</v>
      </c>
    </row>
    <row r="226" spans="1:42" s="18" customFormat="1" ht="204.75" customHeight="1" x14ac:dyDescent="0.25">
      <c r="A226" s="63">
        <v>225</v>
      </c>
      <c r="B226" s="54">
        <v>1741</v>
      </c>
      <c r="C226" s="53"/>
      <c r="D226" s="53"/>
      <c r="E226" s="55"/>
      <c r="F226" s="56"/>
      <c r="G226" s="55" t="s">
        <v>108</v>
      </c>
      <c r="H226" s="55"/>
      <c r="I226" s="55" t="s">
        <v>58</v>
      </c>
      <c r="J226" s="59" t="s">
        <v>625</v>
      </c>
      <c r="K226" s="58"/>
      <c r="L226" s="58"/>
      <c r="M226" s="55"/>
      <c r="N226" s="55"/>
      <c r="O226" s="55"/>
      <c r="P226" s="56">
        <v>45173</v>
      </c>
      <c r="Q226" s="55"/>
      <c r="R226" s="71"/>
      <c r="S226" s="71"/>
      <c r="T226" s="55"/>
      <c r="U226" s="53"/>
      <c r="V226" s="72"/>
      <c r="W226" s="57" t="s">
        <v>285</v>
      </c>
      <c r="X226" s="55"/>
      <c r="Y226" s="55"/>
      <c r="Z226" s="55"/>
      <c r="AA226" s="73"/>
      <c r="AB226" s="73"/>
      <c r="AC226" s="55" t="s">
        <v>1012</v>
      </c>
      <c r="AD226" s="75" t="s">
        <v>88</v>
      </c>
      <c r="AE226" s="60" t="s">
        <v>105</v>
      </c>
      <c r="AF226" s="61" t="str">
        <f t="shared" si="34"/>
        <v>A</v>
      </c>
      <c r="AG226" s="62">
        <f t="shared" si="35"/>
        <v>0</v>
      </c>
      <c r="AH226" s="78" t="s">
        <v>1348</v>
      </c>
      <c r="AI226" s="62">
        <v>0</v>
      </c>
      <c r="AJ226" s="77" t="s">
        <v>1348</v>
      </c>
      <c r="AK226" s="20">
        <f t="shared" si="28"/>
        <v>0</v>
      </c>
      <c r="AL226" s="20">
        <f t="shared" si="32"/>
        <v>1</v>
      </c>
      <c r="AM226" s="20">
        <f t="shared" si="33"/>
        <v>0</v>
      </c>
      <c r="AN226" s="20">
        <f t="shared" si="29"/>
        <v>0</v>
      </c>
      <c r="AO226" s="20">
        <f t="shared" si="30"/>
        <v>0</v>
      </c>
      <c r="AP226" s="19">
        <f t="shared" si="31"/>
        <v>1</v>
      </c>
    </row>
    <row r="227" spans="1:42" s="18" customFormat="1" ht="204.75" customHeight="1" x14ac:dyDescent="0.25">
      <c r="A227" s="63">
        <v>226</v>
      </c>
      <c r="B227" s="54">
        <v>1742</v>
      </c>
      <c r="C227" s="53"/>
      <c r="D227" s="53"/>
      <c r="E227" s="55"/>
      <c r="F227" s="56"/>
      <c r="G227" s="55" t="s">
        <v>108</v>
      </c>
      <c r="H227" s="55"/>
      <c r="I227" s="55" t="s">
        <v>58</v>
      </c>
      <c r="J227" s="59" t="s">
        <v>626</v>
      </c>
      <c r="K227" s="58"/>
      <c r="L227" s="58"/>
      <c r="M227" s="55"/>
      <c r="N227" s="55"/>
      <c r="O227" s="55"/>
      <c r="P227" s="56">
        <v>45173</v>
      </c>
      <c r="Q227" s="55"/>
      <c r="R227" s="71"/>
      <c r="S227" s="71"/>
      <c r="T227" s="55"/>
      <c r="U227" s="53"/>
      <c r="V227" s="72"/>
      <c r="W227" s="57" t="s">
        <v>285</v>
      </c>
      <c r="X227" s="55"/>
      <c r="Y227" s="55"/>
      <c r="Z227" s="55"/>
      <c r="AA227" s="73"/>
      <c r="AB227" s="73"/>
      <c r="AC227" s="55" t="s">
        <v>1012</v>
      </c>
      <c r="AD227" s="75" t="s">
        <v>88</v>
      </c>
      <c r="AE227" s="60" t="s">
        <v>105</v>
      </c>
      <c r="AF227" s="61" t="str">
        <f t="shared" si="34"/>
        <v>A</v>
      </c>
      <c r="AG227" s="62">
        <f t="shared" si="35"/>
        <v>0</v>
      </c>
      <c r="AH227" s="78" t="s">
        <v>1347</v>
      </c>
      <c r="AI227" s="62">
        <v>0</v>
      </c>
      <c r="AJ227" s="77" t="s">
        <v>1347</v>
      </c>
      <c r="AK227" s="20">
        <f t="shared" si="28"/>
        <v>0</v>
      </c>
      <c r="AL227" s="20">
        <f t="shared" si="32"/>
        <v>1</v>
      </c>
      <c r="AM227" s="20">
        <f t="shared" si="33"/>
        <v>0</v>
      </c>
      <c r="AN227" s="20">
        <f t="shared" si="29"/>
        <v>0</v>
      </c>
      <c r="AO227" s="20">
        <f t="shared" si="30"/>
        <v>0</v>
      </c>
      <c r="AP227" s="19">
        <f t="shared" si="31"/>
        <v>1</v>
      </c>
    </row>
    <row r="228" spans="1:42" s="18" customFormat="1" ht="204.75" customHeight="1" x14ac:dyDescent="0.25">
      <c r="A228" s="63">
        <v>227</v>
      </c>
      <c r="B228" s="54">
        <v>1743</v>
      </c>
      <c r="C228" s="53"/>
      <c r="D228" s="53"/>
      <c r="E228" s="55"/>
      <c r="F228" s="56"/>
      <c r="G228" s="55" t="s">
        <v>108</v>
      </c>
      <c r="H228" s="55"/>
      <c r="I228" s="55" t="s">
        <v>58</v>
      </c>
      <c r="J228" s="59" t="s">
        <v>627</v>
      </c>
      <c r="K228" s="58"/>
      <c r="L228" s="58"/>
      <c r="M228" s="55"/>
      <c r="N228" s="55"/>
      <c r="O228" s="55"/>
      <c r="P228" s="56">
        <v>45173</v>
      </c>
      <c r="Q228" s="55"/>
      <c r="R228" s="71"/>
      <c r="S228" s="71"/>
      <c r="T228" s="55"/>
      <c r="U228" s="53">
        <v>1</v>
      </c>
      <c r="V228" s="72" t="s">
        <v>627</v>
      </c>
      <c r="W228" s="57" t="s">
        <v>1025</v>
      </c>
      <c r="X228" s="55" t="s">
        <v>110</v>
      </c>
      <c r="Y228" s="55" t="s">
        <v>110</v>
      </c>
      <c r="Z228" s="55">
        <v>1</v>
      </c>
      <c r="AA228" s="73"/>
      <c r="AB228" s="73"/>
      <c r="AC228" s="55" t="s">
        <v>1012</v>
      </c>
      <c r="AD228" s="75" t="s">
        <v>88</v>
      </c>
      <c r="AE228" s="60" t="s">
        <v>105</v>
      </c>
      <c r="AF228" s="61" t="str">
        <f t="shared" si="34"/>
        <v>A</v>
      </c>
      <c r="AG228" s="62">
        <f t="shared" si="35"/>
        <v>0</v>
      </c>
      <c r="AH228" s="78" t="s">
        <v>529</v>
      </c>
      <c r="AI228" s="62">
        <v>0</v>
      </c>
      <c r="AJ228" s="77" t="s">
        <v>1205</v>
      </c>
      <c r="AK228" s="20">
        <f t="shared" si="28"/>
        <v>0</v>
      </c>
      <c r="AL228" s="20">
        <f t="shared" si="32"/>
        <v>1</v>
      </c>
      <c r="AM228" s="20">
        <f t="shared" si="33"/>
        <v>0</v>
      </c>
      <c r="AN228" s="20">
        <f t="shared" si="29"/>
        <v>0</v>
      </c>
      <c r="AO228" s="20">
        <f t="shared" si="30"/>
        <v>0</v>
      </c>
      <c r="AP228" s="19">
        <f t="shared" si="31"/>
        <v>1</v>
      </c>
    </row>
    <row r="229" spans="1:42" s="18" customFormat="1" ht="204.75" customHeight="1" x14ac:dyDescent="0.25">
      <c r="A229" s="63">
        <v>228</v>
      </c>
      <c r="B229" s="54">
        <v>1744</v>
      </c>
      <c r="C229" s="53"/>
      <c r="D229" s="53"/>
      <c r="E229" s="55"/>
      <c r="F229" s="56"/>
      <c r="G229" s="55" t="s">
        <v>45</v>
      </c>
      <c r="H229" s="55"/>
      <c r="I229" s="55" t="s">
        <v>58</v>
      </c>
      <c r="J229" s="59" t="s">
        <v>628</v>
      </c>
      <c r="K229" s="58"/>
      <c r="L229" s="58"/>
      <c r="M229" s="55"/>
      <c r="N229" s="55"/>
      <c r="O229" s="55"/>
      <c r="P229" s="56">
        <v>45173</v>
      </c>
      <c r="Q229" s="55"/>
      <c r="R229" s="71"/>
      <c r="S229" s="71"/>
      <c r="T229" s="55"/>
      <c r="U229" s="53"/>
      <c r="V229" s="72"/>
      <c r="W229" s="57" t="s">
        <v>285</v>
      </c>
      <c r="X229" s="55"/>
      <c r="Y229" s="55"/>
      <c r="Z229" s="55"/>
      <c r="AA229" s="73"/>
      <c r="AB229" s="73"/>
      <c r="AC229" s="55" t="s">
        <v>1012</v>
      </c>
      <c r="AD229" s="75" t="s">
        <v>88</v>
      </c>
      <c r="AE229" s="60" t="s">
        <v>105</v>
      </c>
      <c r="AF229" s="61" t="str">
        <f t="shared" si="34"/>
        <v>A</v>
      </c>
      <c r="AG229" s="62">
        <f t="shared" si="35"/>
        <v>0</v>
      </c>
      <c r="AH229" s="78" t="s">
        <v>1348</v>
      </c>
      <c r="AI229" s="62">
        <v>0</v>
      </c>
      <c r="AJ229" s="77" t="s">
        <v>1348</v>
      </c>
      <c r="AK229" s="20">
        <f t="shared" si="28"/>
        <v>0</v>
      </c>
      <c r="AL229" s="20">
        <f t="shared" si="32"/>
        <v>1</v>
      </c>
      <c r="AM229" s="20">
        <f t="shared" si="33"/>
        <v>0</v>
      </c>
      <c r="AN229" s="20">
        <f t="shared" si="29"/>
        <v>0</v>
      </c>
      <c r="AO229" s="20">
        <f t="shared" si="30"/>
        <v>0</v>
      </c>
      <c r="AP229" s="19">
        <f t="shared" si="31"/>
        <v>1</v>
      </c>
    </row>
    <row r="230" spans="1:42" s="18" customFormat="1" ht="204.75" customHeight="1" x14ac:dyDescent="0.25">
      <c r="A230" s="63">
        <v>229</v>
      </c>
      <c r="B230" s="54">
        <v>1745</v>
      </c>
      <c r="C230" s="53"/>
      <c r="D230" s="53"/>
      <c r="E230" s="55"/>
      <c r="F230" s="56"/>
      <c r="G230" s="55" t="s">
        <v>107</v>
      </c>
      <c r="H230" s="55"/>
      <c r="I230" s="55" t="s">
        <v>58</v>
      </c>
      <c r="J230" s="59" t="s">
        <v>629</v>
      </c>
      <c r="K230" s="58"/>
      <c r="L230" s="58"/>
      <c r="M230" s="55"/>
      <c r="N230" s="55"/>
      <c r="O230" s="55"/>
      <c r="P230" s="56">
        <v>45173</v>
      </c>
      <c r="Q230" s="55"/>
      <c r="R230" s="71"/>
      <c r="S230" s="71"/>
      <c r="T230" s="55"/>
      <c r="U230" s="53"/>
      <c r="V230" s="72"/>
      <c r="W230" s="57" t="s">
        <v>285</v>
      </c>
      <c r="X230" s="55"/>
      <c r="Y230" s="55"/>
      <c r="Z230" s="55"/>
      <c r="AA230" s="73"/>
      <c r="AB230" s="73"/>
      <c r="AC230" s="55" t="s">
        <v>1012</v>
      </c>
      <c r="AD230" s="75" t="s">
        <v>88</v>
      </c>
      <c r="AE230" s="60" t="s">
        <v>105</v>
      </c>
      <c r="AF230" s="61" t="str">
        <f t="shared" si="34"/>
        <v>A</v>
      </c>
      <c r="AG230" s="62">
        <f t="shared" si="35"/>
        <v>0</v>
      </c>
      <c r="AH230" s="78" t="s">
        <v>1348</v>
      </c>
      <c r="AI230" s="62">
        <v>0</v>
      </c>
      <c r="AJ230" s="77" t="s">
        <v>1348</v>
      </c>
      <c r="AK230" s="20">
        <f t="shared" si="28"/>
        <v>0</v>
      </c>
      <c r="AL230" s="20">
        <f t="shared" si="32"/>
        <v>1</v>
      </c>
      <c r="AM230" s="20">
        <f t="shared" si="33"/>
        <v>0</v>
      </c>
      <c r="AN230" s="20">
        <f t="shared" si="29"/>
        <v>0</v>
      </c>
      <c r="AO230" s="20">
        <f t="shared" si="30"/>
        <v>0</v>
      </c>
      <c r="AP230" s="19">
        <f t="shared" si="31"/>
        <v>1</v>
      </c>
    </row>
    <row r="231" spans="1:42" s="18" customFormat="1" ht="204.75" customHeight="1" x14ac:dyDescent="0.25">
      <c r="A231" s="63">
        <v>230</v>
      </c>
      <c r="B231" s="54">
        <v>1746</v>
      </c>
      <c r="C231" s="53"/>
      <c r="D231" s="53"/>
      <c r="E231" s="55"/>
      <c r="F231" s="56"/>
      <c r="G231" s="55" t="s">
        <v>107</v>
      </c>
      <c r="H231" s="55"/>
      <c r="I231" s="55" t="s">
        <v>58</v>
      </c>
      <c r="J231" s="59" t="s">
        <v>630</v>
      </c>
      <c r="K231" s="58"/>
      <c r="L231" s="58"/>
      <c r="M231" s="55"/>
      <c r="N231" s="55"/>
      <c r="O231" s="55"/>
      <c r="P231" s="56">
        <v>45173</v>
      </c>
      <c r="Q231" s="55"/>
      <c r="R231" s="71"/>
      <c r="S231" s="71"/>
      <c r="T231" s="55"/>
      <c r="U231" s="53"/>
      <c r="V231" s="72"/>
      <c r="W231" s="57" t="s">
        <v>285</v>
      </c>
      <c r="X231" s="55"/>
      <c r="Y231" s="55"/>
      <c r="Z231" s="55"/>
      <c r="AA231" s="73"/>
      <c r="AB231" s="73"/>
      <c r="AC231" s="55" t="s">
        <v>1012</v>
      </c>
      <c r="AD231" s="75" t="s">
        <v>88</v>
      </c>
      <c r="AE231" s="60" t="s">
        <v>105</v>
      </c>
      <c r="AF231" s="61" t="str">
        <f t="shared" si="34"/>
        <v>A</v>
      </c>
      <c r="AG231" s="62">
        <f t="shared" si="35"/>
        <v>0</v>
      </c>
      <c r="AH231" s="78" t="s">
        <v>1348</v>
      </c>
      <c r="AI231" s="62">
        <v>0</v>
      </c>
      <c r="AJ231" s="77" t="s">
        <v>1348</v>
      </c>
      <c r="AK231" s="20">
        <f t="shared" si="28"/>
        <v>0</v>
      </c>
      <c r="AL231" s="20">
        <f t="shared" si="32"/>
        <v>1</v>
      </c>
      <c r="AM231" s="20">
        <f t="shared" si="33"/>
        <v>0</v>
      </c>
      <c r="AN231" s="20">
        <f t="shared" si="29"/>
        <v>0</v>
      </c>
      <c r="AO231" s="20">
        <f t="shared" si="30"/>
        <v>0</v>
      </c>
      <c r="AP231" s="19">
        <f t="shared" si="31"/>
        <v>1</v>
      </c>
    </row>
    <row r="232" spans="1:42" s="18" customFormat="1" ht="204.75" customHeight="1" x14ac:dyDescent="0.25">
      <c r="A232" s="63">
        <v>231</v>
      </c>
      <c r="B232" s="54">
        <v>1747</v>
      </c>
      <c r="C232" s="53"/>
      <c r="D232" s="53"/>
      <c r="E232" s="55" t="s">
        <v>911</v>
      </c>
      <c r="F232" s="56">
        <v>45078</v>
      </c>
      <c r="G232" s="55" t="s">
        <v>45</v>
      </c>
      <c r="H232" s="55"/>
      <c r="I232" s="55" t="s">
        <v>42</v>
      </c>
      <c r="J232" s="59" t="s">
        <v>631</v>
      </c>
      <c r="K232" s="58" t="s">
        <v>59</v>
      </c>
      <c r="L232" s="58" t="s">
        <v>112</v>
      </c>
      <c r="M232" s="55"/>
      <c r="N232" s="55"/>
      <c r="O232" s="55"/>
      <c r="P232" s="56">
        <v>45195</v>
      </c>
      <c r="Q232" s="55"/>
      <c r="R232" s="71"/>
      <c r="S232" s="71"/>
      <c r="T232" s="55"/>
      <c r="U232" s="53">
        <v>1</v>
      </c>
      <c r="V232" s="72" t="s">
        <v>912</v>
      </c>
      <c r="W232" s="57" t="s">
        <v>913</v>
      </c>
      <c r="X232" s="55" t="s">
        <v>183</v>
      </c>
      <c r="Y232" s="55" t="s">
        <v>183</v>
      </c>
      <c r="Z232" s="55">
        <v>1</v>
      </c>
      <c r="AA232" s="73">
        <v>45139</v>
      </c>
      <c r="AB232" s="73">
        <v>45412</v>
      </c>
      <c r="AC232" s="55" t="s">
        <v>812</v>
      </c>
      <c r="AD232" s="75" t="s">
        <v>64</v>
      </c>
      <c r="AE232" s="60" t="s">
        <v>103</v>
      </c>
      <c r="AF232" s="61" t="str">
        <f t="shared" si="34"/>
        <v>A</v>
      </c>
      <c r="AG232" s="62">
        <f t="shared" si="35"/>
        <v>0</v>
      </c>
      <c r="AH232" s="78" t="s">
        <v>1171</v>
      </c>
      <c r="AI232" s="62">
        <v>0</v>
      </c>
      <c r="AJ232" s="77" t="s">
        <v>1171</v>
      </c>
      <c r="AK232" s="20">
        <f t="shared" si="28"/>
        <v>0</v>
      </c>
      <c r="AL232" s="20">
        <f t="shared" si="32"/>
        <v>1</v>
      </c>
      <c r="AM232" s="20">
        <f t="shared" si="33"/>
        <v>0</v>
      </c>
      <c r="AN232" s="20">
        <f t="shared" si="29"/>
        <v>0</v>
      </c>
      <c r="AO232" s="20">
        <f t="shared" si="30"/>
        <v>0</v>
      </c>
      <c r="AP232" s="19">
        <f t="shared" si="31"/>
        <v>0</v>
      </c>
    </row>
    <row r="233" spans="1:42" s="18" customFormat="1" ht="204.75" customHeight="1" x14ac:dyDescent="0.25">
      <c r="A233" s="63">
        <v>232</v>
      </c>
      <c r="B233" s="54">
        <v>1747</v>
      </c>
      <c r="C233" s="53"/>
      <c r="D233" s="53"/>
      <c r="E233" s="55" t="s">
        <v>911</v>
      </c>
      <c r="F233" s="56">
        <v>45078</v>
      </c>
      <c r="G233" s="55" t="s">
        <v>45</v>
      </c>
      <c r="H233" s="55"/>
      <c r="I233" s="55" t="s">
        <v>42</v>
      </c>
      <c r="J233" s="59" t="s">
        <v>631</v>
      </c>
      <c r="K233" s="58" t="s">
        <v>59</v>
      </c>
      <c r="L233" s="58" t="s">
        <v>112</v>
      </c>
      <c r="M233" s="55"/>
      <c r="N233" s="55"/>
      <c r="O233" s="55"/>
      <c r="P233" s="56">
        <v>45195</v>
      </c>
      <c r="Q233" s="55"/>
      <c r="R233" s="71"/>
      <c r="S233" s="71"/>
      <c r="T233" s="55"/>
      <c r="U233" s="53">
        <v>2</v>
      </c>
      <c r="V233" s="72" t="s">
        <v>912</v>
      </c>
      <c r="W233" s="57" t="s">
        <v>914</v>
      </c>
      <c r="X233" s="55" t="s">
        <v>915</v>
      </c>
      <c r="Y233" s="55" t="s">
        <v>915</v>
      </c>
      <c r="Z233" s="55">
        <v>1</v>
      </c>
      <c r="AA233" s="73">
        <v>45139</v>
      </c>
      <c r="AB233" s="73">
        <v>45443</v>
      </c>
      <c r="AC233" s="55" t="s">
        <v>812</v>
      </c>
      <c r="AD233" s="75" t="s">
        <v>64</v>
      </c>
      <c r="AE233" s="60" t="s">
        <v>103</v>
      </c>
      <c r="AF233" s="61" t="str">
        <f t="shared" si="34"/>
        <v>A</v>
      </c>
      <c r="AG233" s="62">
        <f t="shared" si="35"/>
        <v>0</v>
      </c>
      <c r="AH233" s="78" t="s">
        <v>1171</v>
      </c>
      <c r="AI233" s="62">
        <v>0</v>
      </c>
      <c r="AJ233" s="77" t="s">
        <v>1171</v>
      </c>
      <c r="AK233" s="20">
        <f t="shared" si="28"/>
        <v>0</v>
      </c>
      <c r="AL233" s="20">
        <f t="shared" si="32"/>
        <v>1</v>
      </c>
      <c r="AM233" s="20">
        <f t="shared" si="33"/>
        <v>0</v>
      </c>
      <c r="AN233" s="20">
        <f t="shared" si="29"/>
        <v>0</v>
      </c>
      <c r="AO233" s="20">
        <f t="shared" si="30"/>
        <v>0</v>
      </c>
      <c r="AP233" s="19">
        <f t="shared" si="31"/>
        <v>0</v>
      </c>
    </row>
    <row r="234" spans="1:42" s="18" customFormat="1" ht="204.75" customHeight="1" x14ac:dyDescent="0.25">
      <c r="A234" s="63">
        <v>233</v>
      </c>
      <c r="B234" s="54">
        <v>1748</v>
      </c>
      <c r="C234" s="53"/>
      <c r="D234" s="53"/>
      <c r="E234" s="55" t="s">
        <v>911</v>
      </c>
      <c r="F234" s="56">
        <v>45078</v>
      </c>
      <c r="G234" s="55" t="s">
        <v>45</v>
      </c>
      <c r="H234" s="55"/>
      <c r="I234" s="55" t="s">
        <v>42</v>
      </c>
      <c r="J234" s="59" t="s">
        <v>632</v>
      </c>
      <c r="K234" s="58" t="s">
        <v>59</v>
      </c>
      <c r="L234" s="58" t="s">
        <v>112</v>
      </c>
      <c r="M234" s="55"/>
      <c r="N234" s="55"/>
      <c r="O234" s="55"/>
      <c r="P234" s="56">
        <v>45195</v>
      </c>
      <c r="Q234" s="55"/>
      <c r="R234" s="71"/>
      <c r="S234" s="71"/>
      <c r="T234" s="55"/>
      <c r="U234" s="53">
        <v>1</v>
      </c>
      <c r="V234" s="72" t="s">
        <v>916</v>
      </c>
      <c r="W234" s="57" t="s">
        <v>917</v>
      </c>
      <c r="X234" s="55" t="s">
        <v>919</v>
      </c>
      <c r="Y234" s="55" t="s">
        <v>919</v>
      </c>
      <c r="Z234" s="55">
        <v>3</v>
      </c>
      <c r="AA234" s="73">
        <v>45139</v>
      </c>
      <c r="AB234" s="73">
        <v>45443</v>
      </c>
      <c r="AC234" s="55" t="s">
        <v>812</v>
      </c>
      <c r="AD234" s="75" t="s">
        <v>64</v>
      </c>
      <c r="AE234" s="60" t="s">
        <v>104</v>
      </c>
      <c r="AF234" s="61" t="str">
        <f t="shared" si="34"/>
        <v>A</v>
      </c>
      <c r="AG234" s="62">
        <f t="shared" si="35"/>
        <v>0</v>
      </c>
      <c r="AH234" s="78" t="s">
        <v>1172</v>
      </c>
      <c r="AI234" s="62">
        <v>0</v>
      </c>
      <c r="AJ234" s="77" t="s">
        <v>1173</v>
      </c>
      <c r="AK234" s="20">
        <f t="shared" si="28"/>
        <v>0</v>
      </c>
      <c r="AL234" s="20">
        <f t="shared" si="32"/>
        <v>1</v>
      </c>
      <c r="AM234" s="20">
        <f t="shared" si="33"/>
        <v>0</v>
      </c>
      <c r="AN234" s="20">
        <f t="shared" si="29"/>
        <v>0</v>
      </c>
      <c r="AO234" s="20">
        <f t="shared" si="30"/>
        <v>0</v>
      </c>
      <c r="AP234" s="19">
        <f t="shared" si="31"/>
        <v>0</v>
      </c>
    </row>
    <row r="235" spans="1:42" s="18" customFormat="1" ht="204.75" customHeight="1" x14ac:dyDescent="0.25">
      <c r="A235" s="63">
        <v>234</v>
      </c>
      <c r="B235" s="54">
        <v>1748</v>
      </c>
      <c r="C235" s="53"/>
      <c r="D235" s="53"/>
      <c r="E235" s="55" t="s">
        <v>911</v>
      </c>
      <c r="F235" s="56">
        <v>45078</v>
      </c>
      <c r="G235" s="55" t="s">
        <v>45</v>
      </c>
      <c r="H235" s="55"/>
      <c r="I235" s="55" t="s">
        <v>42</v>
      </c>
      <c r="J235" s="59" t="s">
        <v>632</v>
      </c>
      <c r="K235" s="58" t="s">
        <v>59</v>
      </c>
      <c r="L235" s="58" t="s">
        <v>112</v>
      </c>
      <c r="M235" s="55"/>
      <c r="N235" s="55"/>
      <c r="O235" s="55"/>
      <c r="P235" s="56">
        <v>45195</v>
      </c>
      <c r="Q235" s="55"/>
      <c r="R235" s="71"/>
      <c r="S235" s="71"/>
      <c r="T235" s="55"/>
      <c r="U235" s="53">
        <v>2</v>
      </c>
      <c r="V235" s="72" t="s">
        <v>916</v>
      </c>
      <c r="W235" s="57" t="s">
        <v>913</v>
      </c>
      <c r="X235" s="55" t="s">
        <v>183</v>
      </c>
      <c r="Y235" s="55" t="s">
        <v>183</v>
      </c>
      <c r="Z235" s="55">
        <v>1</v>
      </c>
      <c r="AA235" s="73">
        <v>45139</v>
      </c>
      <c r="AB235" s="73">
        <v>45412</v>
      </c>
      <c r="AC235" s="55" t="s">
        <v>812</v>
      </c>
      <c r="AD235" s="75" t="s">
        <v>64</v>
      </c>
      <c r="AE235" s="60" t="s">
        <v>104</v>
      </c>
      <c r="AF235" s="61" t="str">
        <f t="shared" si="34"/>
        <v>A</v>
      </c>
      <c r="AG235" s="62">
        <f t="shared" si="35"/>
        <v>0</v>
      </c>
      <c r="AH235" s="78" t="s">
        <v>1172</v>
      </c>
      <c r="AI235" s="62">
        <v>0</v>
      </c>
      <c r="AJ235" s="77" t="s">
        <v>1173</v>
      </c>
      <c r="AK235" s="20">
        <f t="shared" si="28"/>
        <v>0</v>
      </c>
      <c r="AL235" s="20">
        <f t="shared" si="32"/>
        <v>1</v>
      </c>
      <c r="AM235" s="20">
        <f t="shared" si="33"/>
        <v>0</v>
      </c>
      <c r="AN235" s="20">
        <f t="shared" si="29"/>
        <v>0</v>
      </c>
      <c r="AO235" s="20">
        <f t="shared" si="30"/>
        <v>0</v>
      </c>
      <c r="AP235" s="19">
        <f t="shared" si="31"/>
        <v>0</v>
      </c>
    </row>
    <row r="236" spans="1:42" s="18" customFormat="1" ht="204.75" customHeight="1" x14ac:dyDescent="0.25">
      <c r="A236" s="63">
        <v>235</v>
      </c>
      <c r="B236" s="54">
        <v>1748</v>
      </c>
      <c r="C236" s="53"/>
      <c r="D236" s="53"/>
      <c r="E236" s="55" t="s">
        <v>911</v>
      </c>
      <c r="F236" s="56">
        <v>45078</v>
      </c>
      <c r="G236" s="55" t="s">
        <v>45</v>
      </c>
      <c r="H236" s="55"/>
      <c r="I236" s="55" t="s">
        <v>42</v>
      </c>
      <c r="J236" s="59" t="s">
        <v>632</v>
      </c>
      <c r="K236" s="58" t="s">
        <v>59</v>
      </c>
      <c r="L236" s="58" t="s">
        <v>112</v>
      </c>
      <c r="M236" s="55"/>
      <c r="N236" s="55"/>
      <c r="O236" s="55"/>
      <c r="P236" s="56">
        <v>45195</v>
      </c>
      <c r="Q236" s="55"/>
      <c r="R236" s="71"/>
      <c r="S236" s="71"/>
      <c r="T236" s="55"/>
      <c r="U236" s="53">
        <v>3</v>
      </c>
      <c r="V236" s="72" t="s">
        <v>916</v>
      </c>
      <c r="W236" s="57" t="s">
        <v>918</v>
      </c>
      <c r="X236" s="55" t="s">
        <v>915</v>
      </c>
      <c r="Y236" s="55" t="s">
        <v>915</v>
      </c>
      <c r="Z236" s="55">
        <v>1</v>
      </c>
      <c r="AA236" s="73">
        <v>45139</v>
      </c>
      <c r="AB236" s="73">
        <v>45443</v>
      </c>
      <c r="AC236" s="55" t="s">
        <v>812</v>
      </c>
      <c r="AD236" s="75" t="s">
        <v>64</v>
      </c>
      <c r="AE236" s="60" t="s">
        <v>104</v>
      </c>
      <c r="AF236" s="61" t="str">
        <f t="shared" si="34"/>
        <v>A</v>
      </c>
      <c r="AG236" s="62">
        <f t="shared" si="35"/>
        <v>0</v>
      </c>
      <c r="AH236" s="78" t="s">
        <v>1172</v>
      </c>
      <c r="AI236" s="62">
        <v>0</v>
      </c>
      <c r="AJ236" s="77" t="s">
        <v>1173</v>
      </c>
      <c r="AK236" s="20">
        <f t="shared" si="28"/>
        <v>0</v>
      </c>
      <c r="AL236" s="20">
        <f t="shared" si="32"/>
        <v>1</v>
      </c>
      <c r="AM236" s="20">
        <f t="shared" si="33"/>
        <v>0</v>
      </c>
      <c r="AN236" s="20">
        <f t="shared" si="29"/>
        <v>0</v>
      </c>
      <c r="AO236" s="20">
        <f t="shared" si="30"/>
        <v>0</v>
      </c>
      <c r="AP236" s="19">
        <f t="shared" si="31"/>
        <v>0</v>
      </c>
    </row>
    <row r="237" spans="1:42" s="18" customFormat="1" ht="204.75" customHeight="1" x14ac:dyDescent="0.25">
      <c r="A237" s="63">
        <v>236</v>
      </c>
      <c r="B237" s="54">
        <v>1749</v>
      </c>
      <c r="C237" s="53"/>
      <c r="D237" s="53"/>
      <c r="E237" s="55" t="s">
        <v>911</v>
      </c>
      <c r="F237" s="56">
        <v>45078</v>
      </c>
      <c r="G237" s="55" t="s">
        <v>45</v>
      </c>
      <c r="H237" s="55"/>
      <c r="I237" s="55" t="s">
        <v>42</v>
      </c>
      <c r="J237" s="59" t="s">
        <v>633</v>
      </c>
      <c r="K237" s="58" t="s">
        <v>59</v>
      </c>
      <c r="L237" s="58" t="s">
        <v>112</v>
      </c>
      <c r="M237" s="55"/>
      <c r="N237" s="55"/>
      <c r="O237" s="55"/>
      <c r="P237" s="56">
        <v>45195</v>
      </c>
      <c r="Q237" s="55"/>
      <c r="R237" s="71"/>
      <c r="S237" s="71"/>
      <c r="T237" s="55"/>
      <c r="U237" s="53">
        <v>1</v>
      </c>
      <c r="V237" s="72" t="s">
        <v>920</v>
      </c>
      <c r="W237" s="57" t="s">
        <v>917</v>
      </c>
      <c r="X237" s="55" t="s">
        <v>919</v>
      </c>
      <c r="Y237" s="55" t="s">
        <v>919</v>
      </c>
      <c r="Z237" s="55">
        <v>3</v>
      </c>
      <c r="AA237" s="73">
        <v>45139</v>
      </c>
      <c r="AB237" s="73">
        <v>45443</v>
      </c>
      <c r="AC237" s="55" t="s">
        <v>812</v>
      </c>
      <c r="AD237" s="75" t="s">
        <v>64</v>
      </c>
      <c r="AE237" s="60" t="s">
        <v>114</v>
      </c>
      <c r="AF237" s="61" t="str">
        <f t="shared" si="34"/>
        <v>A</v>
      </c>
      <c r="AG237" s="62">
        <f t="shared" si="35"/>
        <v>0</v>
      </c>
      <c r="AH237" s="78" t="s">
        <v>1277</v>
      </c>
      <c r="AI237" s="62">
        <v>0</v>
      </c>
      <c r="AJ237" s="77" t="s">
        <v>1277</v>
      </c>
      <c r="AK237" s="20">
        <f t="shared" si="28"/>
        <v>0</v>
      </c>
      <c r="AL237" s="20">
        <f t="shared" si="32"/>
        <v>1</v>
      </c>
      <c r="AM237" s="20">
        <f t="shared" si="33"/>
        <v>0</v>
      </c>
      <c r="AN237" s="20">
        <f t="shared" si="29"/>
        <v>0</v>
      </c>
      <c r="AO237" s="20">
        <f t="shared" si="30"/>
        <v>0</v>
      </c>
      <c r="AP237" s="19">
        <f t="shared" si="31"/>
        <v>0</v>
      </c>
    </row>
    <row r="238" spans="1:42" s="18" customFormat="1" ht="204.75" customHeight="1" x14ac:dyDescent="0.25">
      <c r="A238" s="63">
        <v>237</v>
      </c>
      <c r="B238" s="54">
        <v>1749</v>
      </c>
      <c r="C238" s="53"/>
      <c r="D238" s="53"/>
      <c r="E238" s="55" t="s">
        <v>911</v>
      </c>
      <c r="F238" s="56">
        <v>45078</v>
      </c>
      <c r="G238" s="55" t="s">
        <v>45</v>
      </c>
      <c r="H238" s="55"/>
      <c r="I238" s="55" t="s">
        <v>42</v>
      </c>
      <c r="J238" s="59" t="s">
        <v>633</v>
      </c>
      <c r="K238" s="58" t="s">
        <v>59</v>
      </c>
      <c r="L238" s="58" t="s">
        <v>112</v>
      </c>
      <c r="M238" s="55"/>
      <c r="N238" s="55"/>
      <c r="O238" s="55"/>
      <c r="P238" s="56">
        <v>45195</v>
      </c>
      <c r="Q238" s="55"/>
      <c r="R238" s="71"/>
      <c r="S238" s="71"/>
      <c r="T238" s="55"/>
      <c r="U238" s="53">
        <v>2</v>
      </c>
      <c r="V238" s="72" t="s">
        <v>920</v>
      </c>
      <c r="W238" s="57" t="s">
        <v>913</v>
      </c>
      <c r="X238" s="55" t="s">
        <v>183</v>
      </c>
      <c r="Y238" s="55" t="s">
        <v>183</v>
      </c>
      <c r="Z238" s="55">
        <v>1</v>
      </c>
      <c r="AA238" s="73">
        <v>45139</v>
      </c>
      <c r="AB238" s="73">
        <v>45412</v>
      </c>
      <c r="AC238" s="55" t="s">
        <v>812</v>
      </c>
      <c r="AD238" s="75" t="s">
        <v>64</v>
      </c>
      <c r="AE238" s="60" t="s">
        <v>114</v>
      </c>
      <c r="AF238" s="61" t="str">
        <f t="shared" si="34"/>
        <v>A</v>
      </c>
      <c r="AG238" s="62">
        <f t="shared" si="35"/>
        <v>0</v>
      </c>
      <c r="AH238" s="78" t="s">
        <v>1277</v>
      </c>
      <c r="AI238" s="62">
        <v>0</v>
      </c>
      <c r="AJ238" s="77" t="s">
        <v>1277</v>
      </c>
      <c r="AK238" s="20">
        <f t="shared" si="28"/>
        <v>0</v>
      </c>
      <c r="AL238" s="20">
        <f t="shared" si="32"/>
        <v>1</v>
      </c>
      <c r="AM238" s="20">
        <f t="shared" si="33"/>
        <v>0</v>
      </c>
      <c r="AN238" s="20">
        <f t="shared" si="29"/>
        <v>0</v>
      </c>
      <c r="AO238" s="20">
        <f t="shared" si="30"/>
        <v>0</v>
      </c>
      <c r="AP238" s="19">
        <f t="shared" si="31"/>
        <v>0</v>
      </c>
    </row>
    <row r="239" spans="1:42" s="18" customFormat="1" ht="204.75" customHeight="1" x14ac:dyDescent="0.25">
      <c r="A239" s="63">
        <v>238</v>
      </c>
      <c r="B239" s="54">
        <v>1749</v>
      </c>
      <c r="C239" s="53"/>
      <c r="D239" s="53"/>
      <c r="E239" s="55" t="s">
        <v>911</v>
      </c>
      <c r="F239" s="56">
        <v>45078</v>
      </c>
      <c r="G239" s="55" t="s">
        <v>45</v>
      </c>
      <c r="H239" s="55"/>
      <c r="I239" s="55" t="s">
        <v>42</v>
      </c>
      <c r="J239" s="59" t="s">
        <v>633</v>
      </c>
      <c r="K239" s="58" t="s">
        <v>59</v>
      </c>
      <c r="L239" s="58" t="s">
        <v>112</v>
      </c>
      <c r="M239" s="55"/>
      <c r="N239" s="55"/>
      <c r="O239" s="55"/>
      <c r="P239" s="56">
        <v>45195</v>
      </c>
      <c r="Q239" s="55"/>
      <c r="R239" s="71"/>
      <c r="S239" s="71"/>
      <c r="T239" s="55"/>
      <c r="U239" s="53">
        <v>3</v>
      </c>
      <c r="V239" s="72" t="s">
        <v>920</v>
      </c>
      <c r="W239" s="57" t="s">
        <v>918</v>
      </c>
      <c r="X239" s="55" t="s">
        <v>915</v>
      </c>
      <c r="Y239" s="55" t="s">
        <v>915</v>
      </c>
      <c r="Z239" s="55">
        <v>1</v>
      </c>
      <c r="AA239" s="73">
        <v>45139</v>
      </c>
      <c r="AB239" s="73">
        <v>45443</v>
      </c>
      <c r="AC239" s="55" t="s">
        <v>812</v>
      </c>
      <c r="AD239" s="75" t="s">
        <v>64</v>
      </c>
      <c r="AE239" s="60" t="s">
        <v>114</v>
      </c>
      <c r="AF239" s="61" t="str">
        <f t="shared" si="34"/>
        <v>A</v>
      </c>
      <c r="AG239" s="62">
        <f t="shared" si="35"/>
        <v>0</v>
      </c>
      <c r="AH239" s="78" t="s">
        <v>1277</v>
      </c>
      <c r="AI239" s="62">
        <v>0</v>
      </c>
      <c r="AJ239" s="77" t="s">
        <v>1277</v>
      </c>
      <c r="AK239" s="20">
        <f t="shared" si="28"/>
        <v>0</v>
      </c>
      <c r="AL239" s="20">
        <f t="shared" si="32"/>
        <v>1</v>
      </c>
      <c r="AM239" s="20">
        <f t="shared" si="33"/>
        <v>0</v>
      </c>
      <c r="AN239" s="20">
        <f t="shared" si="29"/>
        <v>0</v>
      </c>
      <c r="AO239" s="20">
        <f t="shared" si="30"/>
        <v>0</v>
      </c>
      <c r="AP239" s="19">
        <f t="shared" si="31"/>
        <v>0</v>
      </c>
    </row>
    <row r="240" spans="1:42" s="18" customFormat="1" ht="204.75" customHeight="1" x14ac:dyDescent="0.25">
      <c r="A240" s="63">
        <v>239</v>
      </c>
      <c r="B240" s="54">
        <v>1750</v>
      </c>
      <c r="C240" s="53"/>
      <c r="D240" s="53"/>
      <c r="E240" s="55" t="s">
        <v>911</v>
      </c>
      <c r="F240" s="56">
        <v>45078</v>
      </c>
      <c r="G240" s="55" t="s">
        <v>45</v>
      </c>
      <c r="H240" s="55"/>
      <c r="I240" s="55" t="s">
        <v>42</v>
      </c>
      <c r="J240" s="59" t="s">
        <v>634</v>
      </c>
      <c r="K240" s="58" t="s">
        <v>59</v>
      </c>
      <c r="L240" s="58" t="s">
        <v>112</v>
      </c>
      <c r="M240" s="55"/>
      <c r="N240" s="55"/>
      <c r="O240" s="55"/>
      <c r="P240" s="56">
        <v>45195</v>
      </c>
      <c r="Q240" s="55"/>
      <c r="R240" s="71"/>
      <c r="S240" s="71"/>
      <c r="T240" s="55"/>
      <c r="U240" s="53">
        <v>1</v>
      </c>
      <c r="V240" s="72" t="s">
        <v>921</v>
      </c>
      <c r="W240" s="57" t="s">
        <v>917</v>
      </c>
      <c r="X240" s="55" t="s">
        <v>919</v>
      </c>
      <c r="Y240" s="55" t="s">
        <v>919</v>
      </c>
      <c r="Z240" s="55">
        <v>3</v>
      </c>
      <c r="AA240" s="73">
        <v>45139</v>
      </c>
      <c r="AB240" s="73">
        <v>45443</v>
      </c>
      <c r="AC240" s="55" t="s">
        <v>812</v>
      </c>
      <c r="AD240" s="75" t="s">
        <v>64</v>
      </c>
      <c r="AE240" s="60" t="s">
        <v>114</v>
      </c>
      <c r="AF240" s="61" t="str">
        <f t="shared" si="34"/>
        <v>A</v>
      </c>
      <c r="AG240" s="62">
        <f t="shared" si="35"/>
        <v>0</v>
      </c>
      <c r="AH240" s="78" t="s">
        <v>1277</v>
      </c>
      <c r="AI240" s="62">
        <v>0</v>
      </c>
      <c r="AJ240" s="77" t="s">
        <v>1277</v>
      </c>
      <c r="AK240" s="20">
        <f t="shared" si="28"/>
        <v>0</v>
      </c>
      <c r="AL240" s="20">
        <f t="shared" si="32"/>
        <v>1</v>
      </c>
      <c r="AM240" s="20">
        <f t="shared" si="33"/>
        <v>0</v>
      </c>
      <c r="AN240" s="20">
        <f t="shared" si="29"/>
        <v>0</v>
      </c>
      <c r="AO240" s="20">
        <f t="shared" si="30"/>
        <v>0</v>
      </c>
      <c r="AP240" s="19">
        <f t="shared" si="31"/>
        <v>0</v>
      </c>
    </row>
    <row r="241" spans="1:42" s="18" customFormat="1" ht="204.75" customHeight="1" x14ac:dyDescent="0.25">
      <c r="A241" s="63">
        <v>240</v>
      </c>
      <c r="B241" s="54">
        <v>1750</v>
      </c>
      <c r="C241" s="53"/>
      <c r="D241" s="53"/>
      <c r="E241" s="55" t="s">
        <v>911</v>
      </c>
      <c r="F241" s="56">
        <v>45078</v>
      </c>
      <c r="G241" s="55" t="s">
        <v>45</v>
      </c>
      <c r="H241" s="55"/>
      <c r="I241" s="55" t="s">
        <v>42</v>
      </c>
      <c r="J241" s="59" t="s">
        <v>634</v>
      </c>
      <c r="K241" s="58" t="s">
        <v>59</v>
      </c>
      <c r="L241" s="58" t="s">
        <v>112</v>
      </c>
      <c r="M241" s="55"/>
      <c r="N241" s="55"/>
      <c r="O241" s="55"/>
      <c r="P241" s="56">
        <v>45195</v>
      </c>
      <c r="Q241" s="55"/>
      <c r="R241" s="71"/>
      <c r="S241" s="71"/>
      <c r="T241" s="55"/>
      <c r="U241" s="53">
        <v>2</v>
      </c>
      <c r="V241" s="72" t="s">
        <v>921</v>
      </c>
      <c r="W241" s="57" t="s">
        <v>913</v>
      </c>
      <c r="X241" s="55" t="s">
        <v>183</v>
      </c>
      <c r="Y241" s="55" t="s">
        <v>183</v>
      </c>
      <c r="Z241" s="55">
        <v>1</v>
      </c>
      <c r="AA241" s="73">
        <v>45139</v>
      </c>
      <c r="AB241" s="73">
        <v>45412</v>
      </c>
      <c r="AC241" s="55" t="s">
        <v>812</v>
      </c>
      <c r="AD241" s="75" t="s">
        <v>64</v>
      </c>
      <c r="AE241" s="60" t="s">
        <v>114</v>
      </c>
      <c r="AF241" s="61" t="str">
        <f t="shared" si="34"/>
        <v>A</v>
      </c>
      <c r="AG241" s="62">
        <f t="shared" si="35"/>
        <v>0</v>
      </c>
      <c r="AH241" s="78" t="s">
        <v>1277</v>
      </c>
      <c r="AI241" s="62">
        <v>0</v>
      </c>
      <c r="AJ241" s="77" t="s">
        <v>1277</v>
      </c>
      <c r="AK241" s="20">
        <f t="shared" si="28"/>
        <v>0</v>
      </c>
      <c r="AL241" s="20">
        <f t="shared" si="32"/>
        <v>1</v>
      </c>
      <c r="AM241" s="20">
        <f t="shared" si="33"/>
        <v>0</v>
      </c>
      <c r="AN241" s="20">
        <f t="shared" si="29"/>
        <v>0</v>
      </c>
      <c r="AO241" s="20">
        <f t="shared" si="30"/>
        <v>0</v>
      </c>
      <c r="AP241" s="19">
        <f t="shared" si="31"/>
        <v>0</v>
      </c>
    </row>
    <row r="242" spans="1:42" s="18" customFormat="1" ht="204.75" customHeight="1" x14ac:dyDescent="0.25">
      <c r="A242" s="63">
        <v>241</v>
      </c>
      <c r="B242" s="54">
        <v>1750</v>
      </c>
      <c r="C242" s="53"/>
      <c r="D242" s="53"/>
      <c r="E242" s="55" t="s">
        <v>911</v>
      </c>
      <c r="F242" s="56">
        <v>45078</v>
      </c>
      <c r="G242" s="55" t="s">
        <v>45</v>
      </c>
      <c r="H242" s="55"/>
      <c r="I242" s="55" t="s">
        <v>42</v>
      </c>
      <c r="J242" s="59" t="s">
        <v>634</v>
      </c>
      <c r="K242" s="58" t="s">
        <v>59</v>
      </c>
      <c r="L242" s="58" t="s">
        <v>112</v>
      </c>
      <c r="M242" s="55"/>
      <c r="N242" s="55"/>
      <c r="O242" s="55"/>
      <c r="P242" s="56">
        <v>45195</v>
      </c>
      <c r="Q242" s="55"/>
      <c r="R242" s="71"/>
      <c r="S242" s="71"/>
      <c r="T242" s="55"/>
      <c r="U242" s="53">
        <v>3</v>
      </c>
      <c r="V242" s="72" t="s">
        <v>921</v>
      </c>
      <c r="W242" s="57" t="s">
        <v>918</v>
      </c>
      <c r="X242" s="55" t="s">
        <v>915</v>
      </c>
      <c r="Y242" s="55" t="s">
        <v>915</v>
      </c>
      <c r="Z242" s="55">
        <v>1</v>
      </c>
      <c r="AA242" s="73">
        <v>45139</v>
      </c>
      <c r="AB242" s="73">
        <v>45443</v>
      </c>
      <c r="AC242" s="55" t="s">
        <v>812</v>
      </c>
      <c r="AD242" s="75" t="s">
        <v>64</v>
      </c>
      <c r="AE242" s="60" t="s">
        <v>114</v>
      </c>
      <c r="AF242" s="61" t="str">
        <f t="shared" si="34"/>
        <v>A</v>
      </c>
      <c r="AG242" s="62">
        <f t="shared" si="35"/>
        <v>0</v>
      </c>
      <c r="AH242" s="78" t="s">
        <v>1277</v>
      </c>
      <c r="AI242" s="62">
        <v>0</v>
      </c>
      <c r="AJ242" s="77" t="s">
        <v>1277</v>
      </c>
      <c r="AK242" s="20">
        <f t="shared" si="28"/>
        <v>0</v>
      </c>
      <c r="AL242" s="20">
        <f t="shared" si="32"/>
        <v>1</v>
      </c>
      <c r="AM242" s="20">
        <f t="shared" si="33"/>
        <v>0</v>
      </c>
      <c r="AN242" s="20">
        <f t="shared" si="29"/>
        <v>0</v>
      </c>
      <c r="AO242" s="20">
        <f t="shared" si="30"/>
        <v>0</v>
      </c>
      <c r="AP242" s="19">
        <f t="shared" si="31"/>
        <v>0</v>
      </c>
    </row>
    <row r="243" spans="1:42" s="18" customFormat="1" ht="204.75" customHeight="1" x14ac:dyDescent="0.25">
      <c r="A243" s="63">
        <v>242</v>
      </c>
      <c r="B243" s="54">
        <v>1751</v>
      </c>
      <c r="C243" s="53"/>
      <c r="D243" s="53"/>
      <c r="E243" s="55" t="s">
        <v>911</v>
      </c>
      <c r="F243" s="56">
        <v>45078</v>
      </c>
      <c r="G243" s="55" t="s">
        <v>45</v>
      </c>
      <c r="H243" s="55"/>
      <c r="I243" s="55" t="s">
        <v>42</v>
      </c>
      <c r="J243" s="59" t="s">
        <v>635</v>
      </c>
      <c r="K243" s="58" t="s">
        <v>59</v>
      </c>
      <c r="L243" s="58" t="s">
        <v>112</v>
      </c>
      <c r="M243" s="55"/>
      <c r="N243" s="55"/>
      <c r="O243" s="55"/>
      <c r="P243" s="56">
        <v>45195</v>
      </c>
      <c r="Q243" s="55"/>
      <c r="R243" s="71"/>
      <c r="S243" s="71"/>
      <c r="T243" s="55"/>
      <c r="U243" s="53">
        <v>1</v>
      </c>
      <c r="V243" s="72" t="s">
        <v>922</v>
      </c>
      <c r="W243" s="57" t="s">
        <v>917</v>
      </c>
      <c r="X243" s="55" t="s">
        <v>919</v>
      </c>
      <c r="Y243" s="55" t="s">
        <v>919</v>
      </c>
      <c r="Z243" s="55">
        <v>3</v>
      </c>
      <c r="AA243" s="73">
        <v>45139</v>
      </c>
      <c r="AB243" s="73">
        <v>45443</v>
      </c>
      <c r="AC243" s="55" t="s">
        <v>812</v>
      </c>
      <c r="AD243" s="75" t="s">
        <v>64</v>
      </c>
      <c r="AE243" s="60" t="s">
        <v>114</v>
      </c>
      <c r="AF243" s="61" t="str">
        <f t="shared" si="34"/>
        <v>A</v>
      </c>
      <c r="AG243" s="62">
        <f t="shared" si="35"/>
        <v>0</v>
      </c>
      <c r="AH243" s="78" t="s">
        <v>1277</v>
      </c>
      <c r="AI243" s="62">
        <v>0</v>
      </c>
      <c r="AJ243" s="77" t="s">
        <v>1277</v>
      </c>
      <c r="AK243" s="20">
        <f t="shared" si="28"/>
        <v>0</v>
      </c>
      <c r="AL243" s="20">
        <f t="shared" si="32"/>
        <v>1</v>
      </c>
      <c r="AM243" s="20">
        <f t="shared" si="33"/>
        <v>0</v>
      </c>
      <c r="AN243" s="20">
        <f t="shared" si="29"/>
        <v>0</v>
      </c>
      <c r="AO243" s="20">
        <f t="shared" si="30"/>
        <v>0</v>
      </c>
      <c r="AP243" s="19">
        <f t="shared" si="31"/>
        <v>0</v>
      </c>
    </row>
    <row r="244" spans="1:42" s="18" customFormat="1" ht="204.75" customHeight="1" x14ac:dyDescent="0.25">
      <c r="A244" s="63">
        <v>243</v>
      </c>
      <c r="B244" s="54">
        <v>1751</v>
      </c>
      <c r="C244" s="53"/>
      <c r="D244" s="53"/>
      <c r="E244" s="55" t="s">
        <v>911</v>
      </c>
      <c r="F244" s="56">
        <v>45078</v>
      </c>
      <c r="G244" s="55" t="s">
        <v>45</v>
      </c>
      <c r="H244" s="55"/>
      <c r="I244" s="55" t="s">
        <v>42</v>
      </c>
      <c r="J244" s="59" t="s">
        <v>635</v>
      </c>
      <c r="K244" s="58" t="s">
        <v>59</v>
      </c>
      <c r="L244" s="58" t="s">
        <v>112</v>
      </c>
      <c r="M244" s="55"/>
      <c r="N244" s="55"/>
      <c r="O244" s="55"/>
      <c r="P244" s="56">
        <v>45195</v>
      </c>
      <c r="Q244" s="55"/>
      <c r="R244" s="71"/>
      <c r="S244" s="71"/>
      <c r="T244" s="55"/>
      <c r="U244" s="53">
        <v>2</v>
      </c>
      <c r="V244" s="72" t="s">
        <v>922</v>
      </c>
      <c r="W244" s="57" t="s">
        <v>913</v>
      </c>
      <c r="X244" s="55" t="s">
        <v>183</v>
      </c>
      <c r="Y244" s="55" t="s">
        <v>183</v>
      </c>
      <c r="Z244" s="55">
        <v>1</v>
      </c>
      <c r="AA244" s="73">
        <v>45139</v>
      </c>
      <c r="AB244" s="73">
        <v>45412</v>
      </c>
      <c r="AC244" s="55" t="s">
        <v>812</v>
      </c>
      <c r="AD244" s="75" t="s">
        <v>64</v>
      </c>
      <c r="AE244" s="60" t="s">
        <v>114</v>
      </c>
      <c r="AF244" s="61" t="str">
        <f t="shared" si="34"/>
        <v>A</v>
      </c>
      <c r="AG244" s="62">
        <f t="shared" si="35"/>
        <v>0</v>
      </c>
      <c r="AH244" s="78" t="s">
        <v>1277</v>
      </c>
      <c r="AI244" s="62">
        <v>0</v>
      </c>
      <c r="AJ244" s="77" t="s">
        <v>1277</v>
      </c>
      <c r="AK244" s="20">
        <f t="shared" si="28"/>
        <v>0</v>
      </c>
      <c r="AL244" s="20">
        <f t="shared" si="32"/>
        <v>1</v>
      </c>
      <c r="AM244" s="20">
        <f t="shared" si="33"/>
        <v>0</v>
      </c>
      <c r="AN244" s="20">
        <f t="shared" si="29"/>
        <v>0</v>
      </c>
      <c r="AO244" s="20">
        <f t="shared" si="30"/>
        <v>0</v>
      </c>
      <c r="AP244" s="19">
        <f t="shared" si="31"/>
        <v>0</v>
      </c>
    </row>
    <row r="245" spans="1:42" s="18" customFormat="1" ht="204.75" customHeight="1" x14ac:dyDescent="0.25">
      <c r="A245" s="63">
        <v>244</v>
      </c>
      <c r="B245" s="54">
        <v>1751</v>
      </c>
      <c r="C245" s="53"/>
      <c r="D245" s="53"/>
      <c r="E245" s="55" t="s">
        <v>911</v>
      </c>
      <c r="F245" s="56">
        <v>45078</v>
      </c>
      <c r="G245" s="55" t="s">
        <v>45</v>
      </c>
      <c r="H245" s="55"/>
      <c r="I245" s="55" t="s">
        <v>42</v>
      </c>
      <c r="J245" s="59" t="s">
        <v>635</v>
      </c>
      <c r="K245" s="58" t="s">
        <v>59</v>
      </c>
      <c r="L245" s="58" t="s">
        <v>112</v>
      </c>
      <c r="M245" s="55"/>
      <c r="N245" s="55"/>
      <c r="O245" s="55"/>
      <c r="P245" s="56">
        <v>45195</v>
      </c>
      <c r="Q245" s="55"/>
      <c r="R245" s="71"/>
      <c r="S245" s="71"/>
      <c r="T245" s="55"/>
      <c r="U245" s="53">
        <v>3</v>
      </c>
      <c r="V245" s="72" t="s">
        <v>922</v>
      </c>
      <c r="W245" s="57" t="s">
        <v>918</v>
      </c>
      <c r="X245" s="55" t="s">
        <v>915</v>
      </c>
      <c r="Y245" s="55" t="s">
        <v>915</v>
      </c>
      <c r="Z245" s="55">
        <v>1</v>
      </c>
      <c r="AA245" s="73">
        <v>45139</v>
      </c>
      <c r="AB245" s="73">
        <v>45443</v>
      </c>
      <c r="AC245" s="55" t="s">
        <v>812</v>
      </c>
      <c r="AD245" s="75" t="s">
        <v>64</v>
      </c>
      <c r="AE245" s="60" t="s">
        <v>114</v>
      </c>
      <c r="AF245" s="61" t="str">
        <f t="shared" si="34"/>
        <v>A</v>
      </c>
      <c r="AG245" s="62">
        <f t="shared" si="35"/>
        <v>0</v>
      </c>
      <c r="AH245" s="78" t="s">
        <v>1277</v>
      </c>
      <c r="AI245" s="62">
        <v>0</v>
      </c>
      <c r="AJ245" s="77" t="s">
        <v>1277</v>
      </c>
      <c r="AK245" s="20">
        <f t="shared" si="28"/>
        <v>0</v>
      </c>
      <c r="AL245" s="20">
        <f t="shared" si="32"/>
        <v>1</v>
      </c>
      <c r="AM245" s="20">
        <f t="shared" si="33"/>
        <v>0</v>
      </c>
      <c r="AN245" s="20">
        <f t="shared" si="29"/>
        <v>0</v>
      </c>
      <c r="AO245" s="20">
        <f t="shared" si="30"/>
        <v>0</v>
      </c>
      <c r="AP245" s="19">
        <f t="shared" si="31"/>
        <v>0</v>
      </c>
    </row>
    <row r="246" spans="1:42" s="18" customFormat="1" ht="204.75" customHeight="1" x14ac:dyDescent="0.25">
      <c r="A246" s="63">
        <v>245</v>
      </c>
      <c r="B246" s="54">
        <v>1752</v>
      </c>
      <c r="C246" s="53"/>
      <c r="D246" s="53"/>
      <c r="E246" s="55" t="s">
        <v>911</v>
      </c>
      <c r="F246" s="56">
        <v>45078</v>
      </c>
      <c r="G246" s="55" t="s">
        <v>45</v>
      </c>
      <c r="H246" s="55"/>
      <c r="I246" s="55" t="s">
        <v>42</v>
      </c>
      <c r="J246" s="59" t="s">
        <v>636</v>
      </c>
      <c r="K246" s="58" t="s">
        <v>59</v>
      </c>
      <c r="L246" s="58" t="s">
        <v>112</v>
      </c>
      <c r="M246" s="55"/>
      <c r="N246" s="55"/>
      <c r="O246" s="55"/>
      <c r="P246" s="56">
        <v>45195</v>
      </c>
      <c r="Q246" s="55"/>
      <c r="R246" s="71"/>
      <c r="S246" s="71"/>
      <c r="T246" s="55"/>
      <c r="U246" s="53">
        <v>1</v>
      </c>
      <c r="V246" s="72" t="s">
        <v>923</v>
      </c>
      <c r="W246" s="57" t="s">
        <v>917</v>
      </c>
      <c r="X246" s="55" t="s">
        <v>919</v>
      </c>
      <c r="Y246" s="55" t="s">
        <v>919</v>
      </c>
      <c r="Z246" s="55">
        <v>3</v>
      </c>
      <c r="AA246" s="73">
        <v>45139</v>
      </c>
      <c r="AB246" s="73">
        <v>45443</v>
      </c>
      <c r="AC246" s="55" t="s">
        <v>812</v>
      </c>
      <c r="AD246" s="75" t="s">
        <v>64</v>
      </c>
      <c r="AE246" s="60" t="s">
        <v>114</v>
      </c>
      <c r="AF246" s="61" t="str">
        <f t="shared" si="34"/>
        <v>A</v>
      </c>
      <c r="AG246" s="62">
        <f t="shared" si="35"/>
        <v>0</v>
      </c>
      <c r="AH246" s="78" t="s">
        <v>1277</v>
      </c>
      <c r="AI246" s="62">
        <v>0</v>
      </c>
      <c r="AJ246" s="77" t="s">
        <v>1277</v>
      </c>
      <c r="AK246" s="20">
        <f t="shared" si="28"/>
        <v>0</v>
      </c>
      <c r="AL246" s="20">
        <f t="shared" si="32"/>
        <v>1</v>
      </c>
      <c r="AM246" s="20">
        <f t="shared" si="33"/>
        <v>0</v>
      </c>
      <c r="AN246" s="20">
        <f t="shared" si="29"/>
        <v>0</v>
      </c>
      <c r="AO246" s="20">
        <f t="shared" si="30"/>
        <v>0</v>
      </c>
      <c r="AP246" s="19">
        <f t="shared" si="31"/>
        <v>0</v>
      </c>
    </row>
    <row r="247" spans="1:42" s="18" customFormat="1" ht="204.75" customHeight="1" x14ac:dyDescent="0.25">
      <c r="A247" s="63">
        <v>246</v>
      </c>
      <c r="B247" s="54">
        <v>1752</v>
      </c>
      <c r="C247" s="53"/>
      <c r="D247" s="53"/>
      <c r="E247" s="55" t="s">
        <v>911</v>
      </c>
      <c r="F247" s="56">
        <v>45078</v>
      </c>
      <c r="G247" s="55" t="s">
        <v>45</v>
      </c>
      <c r="H247" s="55"/>
      <c r="I247" s="55" t="s">
        <v>42</v>
      </c>
      <c r="J247" s="59" t="s">
        <v>636</v>
      </c>
      <c r="K247" s="58" t="s">
        <v>59</v>
      </c>
      <c r="L247" s="58" t="s">
        <v>112</v>
      </c>
      <c r="M247" s="55"/>
      <c r="N247" s="55"/>
      <c r="O247" s="55"/>
      <c r="P247" s="56">
        <v>45195</v>
      </c>
      <c r="Q247" s="55"/>
      <c r="R247" s="71"/>
      <c r="S247" s="71"/>
      <c r="T247" s="55"/>
      <c r="U247" s="53">
        <v>2</v>
      </c>
      <c r="V247" s="72" t="s">
        <v>923</v>
      </c>
      <c r="W247" s="57" t="s">
        <v>913</v>
      </c>
      <c r="X247" s="55" t="s">
        <v>183</v>
      </c>
      <c r="Y247" s="55" t="s">
        <v>183</v>
      </c>
      <c r="Z247" s="55">
        <v>1</v>
      </c>
      <c r="AA247" s="73">
        <v>45139</v>
      </c>
      <c r="AB247" s="73">
        <v>45412</v>
      </c>
      <c r="AC247" s="55" t="s">
        <v>812</v>
      </c>
      <c r="AD247" s="75" t="s">
        <v>64</v>
      </c>
      <c r="AE247" s="60" t="s">
        <v>114</v>
      </c>
      <c r="AF247" s="61" t="str">
        <f t="shared" si="34"/>
        <v>A</v>
      </c>
      <c r="AG247" s="62">
        <f t="shared" si="35"/>
        <v>0</v>
      </c>
      <c r="AH247" s="78" t="s">
        <v>1277</v>
      </c>
      <c r="AI247" s="62">
        <v>0</v>
      </c>
      <c r="AJ247" s="77" t="s">
        <v>1277</v>
      </c>
      <c r="AK247" s="20">
        <f t="shared" si="28"/>
        <v>0</v>
      </c>
      <c r="AL247" s="20">
        <f t="shared" si="32"/>
        <v>1</v>
      </c>
      <c r="AM247" s="20">
        <f t="shared" si="33"/>
        <v>0</v>
      </c>
      <c r="AN247" s="20">
        <f t="shared" si="29"/>
        <v>0</v>
      </c>
      <c r="AO247" s="20">
        <f t="shared" si="30"/>
        <v>0</v>
      </c>
      <c r="AP247" s="19">
        <f t="shared" si="31"/>
        <v>0</v>
      </c>
    </row>
    <row r="248" spans="1:42" s="18" customFormat="1" ht="204.75" customHeight="1" x14ac:dyDescent="0.25">
      <c r="A248" s="63">
        <v>247</v>
      </c>
      <c r="B248" s="54">
        <v>1752</v>
      </c>
      <c r="C248" s="53"/>
      <c r="D248" s="53"/>
      <c r="E248" s="55" t="s">
        <v>911</v>
      </c>
      <c r="F248" s="56">
        <v>45078</v>
      </c>
      <c r="G248" s="55" t="s">
        <v>45</v>
      </c>
      <c r="H248" s="55"/>
      <c r="I248" s="55" t="s">
        <v>42</v>
      </c>
      <c r="J248" s="59" t="s">
        <v>636</v>
      </c>
      <c r="K248" s="58" t="s">
        <v>59</v>
      </c>
      <c r="L248" s="58" t="s">
        <v>112</v>
      </c>
      <c r="M248" s="55"/>
      <c r="N248" s="55"/>
      <c r="O248" s="55"/>
      <c r="P248" s="56">
        <v>45195</v>
      </c>
      <c r="Q248" s="55"/>
      <c r="R248" s="71"/>
      <c r="S248" s="71"/>
      <c r="T248" s="55"/>
      <c r="U248" s="53">
        <v>3</v>
      </c>
      <c r="V248" s="72" t="s">
        <v>923</v>
      </c>
      <c r="W248" s="57" t="s">
        <v>918</v>
      </c>
      <c r="X248" s="55" t="s">
        <v>915</v>
      </c>
      <c r="Y248" s="55" t="s">
        <v>915</v>
      </c>
      <c r="Z248" s="55">
        <v>1</v>
      </c>
      <c r="AA248" s="73">
        <v>45139</v>
      </c>
      <c r="AB248" s="73">
        <v>45443</v>
      </c>
      <c r="AC248" s="55" t="s">
        <v>812</v>
      </c>
      <c r="AD248" s="75" t="s">
        <v>64</v>
      </c>
      <c r="AE248" s="60" t="s">
        <v>114</v>
      </c>
      <c r="AF248" s="61" t="str">
        <f t="shared" si="34"/>
        <v>A</v>
      </c>
      <c r="AG248" s="62">
        <f t="shared" si="35"/>
        <v>0</v>
      </c>
      <c r="AH248" s="78" t="s">
        <v>1277</v>
      </c>
      <c r="AI248" s="62">
        <v>0</v>
      </c>
      <c r="AJ248" s="77" t="s">
        <v>1277</v>
      </c>
      <c r="AK248" s="20">
        <f t="shared" si="28"/>
        <v>0</v>
      </c>
      <c r="AL248" s="20">
        <f t="shared" si="32"/>
        <v>1</v>
      </c>
      <c r="AM248" s="20">
        <f t="shared" si="33"/>
        <v>0</v>
      </c>
      <c r="AN248" s="20">
        <f t="shared" si="29"/>
        <v>0</v>
      </c>
      <c r="AO248" s="20">
        <f t="shared" si="30"/>
        <v>0</v>
      </c>
      <c r="AP248" s="19">
        <f t="shared" si="31"/>
        <v>0</v>
      </c>
    </row>
    <row r="249" spans="1:42" s="18" customFormat="1" ht="204.75" customHeight="1" x14ac:dyDescent="0.25">
      <c r="A249" s="63">
        <v>248</v>
      </c>
      <c r="B249" s="54">
        <v>1753</v>
      </c>
      <c r="C249" s="53"/>
      <c r="D249" s="53"/>
      <c r="E249" s="55" t="s">
        <v>911</v>
      </c>
      <c r="F249" s="56">
        <v>45078</v>
      </c>
      <c r="G249" s="55" t="s">
        <v>45</v>
      </c>
      <c r="H249" s="55"/>
      <c r="I249" s="55" t="s">
        <v>42</v>
      </c>
      <c r="J249" s="59" t="s">
        <v>637</v>
      </c>
      <c r="K249" s="58" t="s">
        <v>59</v>
      </c>
      <c r="L249" s="58" t="s">
        <v>112</v>
      </c>
      <c r="M249" s="55"/>
      <c r="N249" s="55"/>
      <c r="O249" s="55"/>
      <c r="P249" s="56">
        <v>45195</v>
      </c>
      <c r="Q249" s="55"/>
      <c r="R249" s="71"/>
      <c r="S249" s="71"/>
      <c r="T249" s="55"/>
      <c r="U249" s="53">
        <v>1</v>
      </c>
      <c r="V249" s="72" t="s">
        <v>924</v>
      </c>
      <c r="W249" s="57" t="s">
        <v>917</v>
      </c>
      <c r="X249" s="55" t="s">
        <v>919</v>
      </c>
      <c r="Y249" s="55" t="s">
        <v>919</v>
      </c>
      <c r="Z249" s="55">
        <v>3</v>
      </c>
      <c r="AA249" s="73">
        <v>45139</v>
      </c>
      <c r="AB249" s="73">
        <v>45443</v>
      </c>
      <c r="AC249" s="55" t="s">
        <v>812</v>
      </c>
      <c r="AD249" s="75" t="s">
        <v>64</v>
      </c>
      <c r="AE249" s="60" t="s">
        <v>114</v>
      </c>
      <c r="AF249" s="61" t="str">
        <f t="shared" si="34"/>
        <v>A</v>
      </c>
      <c r="AG249" s="62">
        <f t="shared" si="35"/>
        <v>0</v>
      </c>
      <c r="AH249" s="78" t="s">
        <v>1277</v>
      </c>
      <c r="AI249" s="62">
        <v>0</v>
      </c>
      <c r="AJ249" s="77" t="s">
        <v>1277</v>
      </c>
      <c r="AK249" s="20">
        <f t="shared" si="28"/>
        <v>0</v>
      </c>
      <c r="AL249" s="20">
        <f t="shared" si="32"/>
        <v>1</v>
      </c>
      <c r="AM249" s="20">
        <f t="shared" si="33"/>
        <v>0</v>
      </c>
      <c r="AN249" s="20">
        <f t="shared" si="29"/>
        <v>0</v>
      </c>
      <c r="AO249" s="20">
        <f t="shared" si="30"/>
        <v>0</v>
      </c>
      <c r="AP249" s="19">
        <f t="shared" si="31"/>
        <v>0</v>
      </c>
    </row>
    <row r="250" spans="1:42" s="18" customFormat="1" ht="204.75" customHeight="1" x14ac:dyDescent="0.25">
      <c r="A250" s="63">
        <v>249</v>
      </c>
      <c r="B250" s="54">
        <v>1753</v>
      </c>
      <c r="C250" s="53"/>
      <c r="D250" s="53"/>
      <c r="E250" s="55" t="s">
        <v>911</v>
      </c>
      <c r="F250" s="56">
        <v>45078</v>
      </c>
      <c r="G250" s="55" t="s">
        <v>45</v>
      </c>
      <c r="H250" s="55"/>
      <c r="I250" s="55" t="s">
        <v>42</v>
      </c>
      <c r="J250" s="59" t="s">
        <v>637</v>
      </c>
      <c r="K250" s="58" t="s">
        <v>59</v>
      </c>
      <c r="L250" s="58" t="s">
        <v>112</v>
      </c>
      <c r="M250" s="55"/>
      <c r="N250" s="55"/>
      <c r="O250" s="55"/>
      <c r="P250" s="56">
        <v>45195</v>
      </c>
      <c r="Q250" s="55"/>
      <c r="R250" s="71"/>
      <c r="S250" s="71"/>
      <c r="T250" s="55"/>
      <c r="U250" s="53">
        <v>2</v>
      </c>
      <c r="V250" s="72" t="s">
        <v>924</v>
      </c>
      <c r="W250" s="57" t="s">
        <v>913</v>
      </c>
      <c r="X250" s="55" t="s">
        <v>183</v>
      </c>
      <c r="Y250" s="55" t="s">
        <v>183</v>
      </c>
      <c r="Z250" s="55">
        <v>1</v>
      </c>
      <c r="AA250" s="73">
        <v>45139</v>
      </c>
      <c r="AB250" s="73">
        <v>45412</v>
      </c>
      <c r="AC250" s="55" t="s">
        <v>812</v>
      </c>
      <c r="AD250" s="75" t="s">
        <v>64</v>
      </c>
      <c r="AE250" s="60" t="s">
        <v>114</v>
      </c>
      <c r="AF250" s="61" t="str">
        <f t="shared" si="34"/>
        <v>A</v>
      </c>
      <c r="AG250" s="62">
        <f t="shared" si="35"/>
        <v>0</v>
      </c>
      <c r="AH250" s="78" t="s">
        <v>1277</v>
      </c>
      <c r="AI250" s="62">
        <v>0</v>
      </c>
      <c r="AJ250" s="77" t="s">
        <v>1277</v>
      </c>
      <c r="AK250" s="20">
        <f t="shared" si="28"/>
        <v>0</v>
      </c>
      <c r="AL250" s="20">
        <f t="shared" si="32"/>
        <v>1</v>
      </c>
      <c r="AM250" s="20">
        <f t="shared" si="33"/>
        <v>0</v>
      </c>
      <c r="AN250" s="20">
        <f t="shared" si="29"/>
        <v>0</v>
      </c>
      <c r="AO250" s="20">
        <f t="shared" si="30"/>
        <v>0</v>
      </c>
      <c r="AP250" s="19">
        <f t="shared" si="31"/>
        <v>0</v>
      </c>
    </row>
    <row r="251" spans="1:42" s="18" customFormat="1" ht="204.75" customHeight="1" x14ac:dyDescent="0.25">
      <c r="A251" s="63">
        <v>250</v>
      </c>
      <c r="B251" s="54">
        <v>1753</v>
      </c>
      <c r="C251" s="53"/>
      <c r="D251" s="53"/>
      <c r="E251" s="55" t="s">
        <v>911</v>
      </c>
      <c r="F251" s="56">
        <v>45078</v>
      </c>
      <c r="G251" s="55" t="s">
        <v>45</v>
      </c>
      <c r="H251" s="55"/>
      <c r="I251" s="55" t="s">
        <v>42</v>
      </c>
      <c r="J251" s="59" t="s">
        <v>637</v>
      </c>
      <c r="K251" s="58" t="s">
        <v>59</v>
      </c>
      <c r="L251" s="58" t="s">
        <v>112</v>
      </c>
      <c r="M251" s="55"/>
      <c r="N251" s="55"/>
      <c r="O251" s="55"/>
      <c r="P251" s="56">
        <v>45195</v>
      </c>
      <c r="Q251" s="55"/>
      <c r="R251" s="71"/>
      <c r="S251" s="71"/>
      <c r="T251" s="55"/>
      <c r="U251" s="53">
        <v>3</v>
      </c>
      <c r="V251" s="72" t="s">
        <v>924</v>
      </c>
      <c r="W251" s="57" t="s">
        <v>918</v>
      </c>
      <c r="X251" s="55" t="s">
        <v>915</v>
      </c>
      <c r="Y251" s="55" t="s">
        <v>915</v>
      </c>
      <c r="Z251" s="55">
        <v>1</v>
      </c>
      <c r="AA251" s="73">
        <v>45139</v>
      </c>
      <c r="AB251" s="73">
        <v>45443</v>
      </c>
      <c r="AC251" s="55" t="s">
        <v>812</v>
      </c>
      <c r="AD251" s="75" t="s">
        <v>64</v>
      </c>
      <c r="AE251" s="60" t="s">
        <v>114</v>
      </c>
      <c r="AF251" s="61" t="str">
        <f t="shared" si="34"/>
        <v>A</v>
      </c>
      <c r="AG251" s="62">
        <f t="shared" si="35"/>
        <v>0</v>
      </c>
      <c r="AH251" s="78" t="s">
        <v>1277</v>
      </c>
      <c r="AI251" s="62">
        <v>0</v>
      </c>
      <c r="AJ251" s="77" t="s">
        <v>1277</v>
      </c>
      <c r="AK251" s="20">
        <f t="shared" si="28"/>
        <v>0</v>
      </c>
      <c r="AL251" s="20">
        <f t="shared" si="32"/>
        <v>1</v>
      </c>
      <c r="AM251" s="20">
        <f t="shared" si="33"/>
        <v>0</v>
      </c>
      <c r="AN251" s="20">
        <f t="shared" si="29"/>
        <v>0</v>
      </c>
      <c r="AO251" s="20">
        <f t="shared" si="30"/>
        <v>0</v>
      </c>
      <c r="AP251" s="19">
        <f t="shared" si="31"/>
        <v>0</v>
      </c>
    </row>
    <row r="252" spans="1:42" s="18" customFormat="1" ht="204.75" customHeight="1" x14ac:dyDescent="0.25">
      <c r="A252" s="63">
        <v>251</v>
      </c>
      <c r="B252" s="54">
        <v>1754</v>
      </c>
      <c r="C252" s="53"/>
      <c r="D252" s="53"/>
      <c r="E252" s="55" t="s">
        <v>911</v>
      </c>
      <c r="F252" s="56">
        <v>45078</v>
      </c>
      <c r="G252" s="55" t="s">
        <v>45</v>
      </c>
      <c r="H252" s="55"/>
      <c r="I252" s="55" t="s">
        <v>42</v>
      </c>
      <c r="J252" s="59" t="s">
        <v>638</v>
      </c>
      <c r="K252" s="58" t="s">
        <v>59</v>
      </c>
      <c r="L252" s="58" t="s">
        <v>112</v>
      </c>
      <c r="M252" s="55"/>
      <c r="N252" s="55"/>
      <c r="O252" s="55"/>
      <c r="P252" s="56">
        <v>45195</v>
      </c>
      <c r="Q252" s="55"/>
      <c r="R252" s="71"/>
      <c r="S252" s="71"/>
      <c r="T252" s="55"/>
      <c r="U252" s="53">
        <v>1</v>
      </c>
      <c r="V252" s="72" t="s">
        <v>925</v>
      </c>
      <c r="W252" s="57" t="s">
        <v>926</v>
      </c>
      <c r="X252" s="55" t="s">
        <v>929</v>
      </c>
      <c r="Y252" s="55" t="s">
        <v>929</v>
      </c>
      <c r="Z252" s="55">
        <v>3</v>
      </c>
      <c r="AA252" s="73">
        <v>45139</v>
      </c>
      <c r="AB252" s="73">
        <v>45443</v>
      </c>
      <c r="AC252" s="55" t="s">
        <v>812</v>
      </c>
      <c r="AD252" s="75" t="s">
        <v>64</v>
      </c>
      <c r="AE252" s="60" t="s">
        <v>114</v>
      </c>
      <c r="AF252" s="61" t="str">
        <f t="shared" si="34"/>
        <v>A</v>
      </c>
      <c r="AG252" s="62">
        <f t="shared" si="35"/>
        <v>0</v>
      </c>
      <c r="AH252" s="78" t="s">
        <v>1277</v>
      </c>
      <c r="AI252" s="62">
        <v>0</v>
      </c>
      <c r="AJ252" s="77" t="s">
        <v>1277</v>
      </c>
      <c r="AK252" s="20">
        <f t="shared" si="28"/>
        <v>0</v>
      </c>
      <c r="AL252" s="20">
        <f t="shared" si="32"/>
        <v>1</v>
      </c>
      <c r="AM252" s="20">
        <f t="shared" si="33"/>
        <v>0</v>
      </c>
      <c r="AN252" s="20">
        <f t="shared" si="29"/>
        <v>0</v>
      </c>
      <c r="AO252" s="20">
        <f t="shared" si="30"/>
        <v>0</v>
      </c>
      <c r="AP252" s="19">
        <f t="shared" si="31"/>
        <v>0</v>
      </c>
    </row>
    <row r="253" spans="1:42" s="18" customFormat="1" ht="204.75" customHeight="1" x14ac:dyDescent="0.25">
      <c r="A253" s="63">
        <v>252</v>
      </c>
      <c r="B253" s="54">
        <v>1754</v>
      </c>
      <c r="C253" s="53"/>
      <c r="D253" s="53"/>
      <c r="E253" s="55" t="s">
        <v>911</v>
      </c>
      <c r="F253" s="56">
        <v>45078</v>
      </c>
      <c r="G253" s="55" t="s">
        <v>45</v>
      </c>
      <c r="H253" s="55"/>
      <c r="I253" s="55" t="s">
        <v>42</v>
      </c>
      <c r="J253" s="59" t="s">
        <v>638</v>
      </c>
      <c r="K253" s="58" t="s">
        <v>59</v>
      </c>
      <c r="L253" s="58" t="s">
        <v>112</v>
      </c>
      <c r="M253" s="55"/>
      <c r="N253" s="55"/>
      <c r="O253" s="55"/>
      <c r="P253" s="56">
        <v>45195</v>
      </c>
      <c r="Q253" s="55"/>
      <c r="R253" s="71"/>
      <c r="S253" s="71"/>
      <c r="T253" s="55"/>
      <c r="U253" s="53">
        <v>2</v>
      </c>
      <c r="V253" s="72" t="s">
        <v>925</v>
      </c>
      <c r="W253" s="57" t="s">
        <v>927</v>
      </c>
      <c r="X253" s="55" t="s">
        <v>183</v>
      </c>
      <c r="Y253" s="55" t="s">
        <v>183</v>
      </c>
      <c r="Z253" s="55">
        <v>1</v>
      </c>
      <c r="AA253" s="73">
        <v>45139</v>
      </c>
      <c r="AB253" s="73">
        <v>45412</v>
      </c>
      <c r="AC253" s="55" t="s">
        <v>812</v>
      </c>
      <c r="AD253" s="75" t="s">
        <v>64</v>
      </c>
      <c r="AE253" s="60" t="s">
        <v>114</v>
      </c>
      <c r="AF253" s="61" t="str">
        <f t="shared" si="34"/>
        <v>A</v>
      </c>
      <c r="AG253" s="62">
        <f t="shared" si="35"/>
        <v>0</v>
      </c>
      <c r="AH253" s="78" t="s">
        <v>1277</v>
      </c>
      <c r="AI253" s="62">
        <v>0</v>
      </c>
      <c r="AJ253" s="77" t="s">
        <v>1277</v>
      </c>
      <c r="AK253" s="20">
        <f t="shared" si="28"/>
        <v>0</v>
      </c>
      <c r="AL253" s="20">
        <f t="shared" si="32"/>
        <v>1</v>
      </c>
      <c r="AM253" s="20">
        <f t="shared" si="33"/>
        <v>0</v>
      </c>
      <c r="AN253" s="20">
        <f t="shared" si="29"/>
        <v>0</v>
      </c>
      <c r="AO253" s="20">
        <f t="shared" si="30"/>
        <v>0</v>
      </c>
      <c r="AP253" s="19">
        <f t="shared" si="31"/>
        <v>0</v>
      </c>
    </row>
    <row r="254" spans="1:42" s="18" customFormat="1" ht="204.75" customHeight="1" x14ac:dyDescent="0.25">
      <c r="A254" s="63">
        <v>253</v>
      </c>
      <c r="B254" s="54">
        <v>1754</v>
      </c>
      <c r="C254" s="53"/>
      <c r="D254" s="53"/>
      <c r="E254" s="55" t="s">
        <v>911</v>
      </c>
      <c r="F254" s="56">
        <v>45078</v>
      </c>
      <c r="G254" s="55" t="s">
        <v>45</v>
      </c>
      <c r="H254" s="55"/>
      <c r="I254" s="55" t="s">
        <v>42</v>
      </c>
      <c r="J254" s="59" t="s">
        <v>638</v>
      </c>
      <c r="K254" s="58" t="s">
        <v>59</v>
      </c>
      <c r="L254" s="58" t="s">
        <v>112</v>
      </c>
      <c r="M254" s="55"/>
      <c r="N254" s="55"/>
      <c r="O254" s="55"/>
      <c r="P254" s="56">
        <v>45195</v>
      </c>
      <c r="Q254" s="55"/>
      <c r="R254" s="71"/>
      <c r="S254" s="71"/>
      <c r="T254" s="55"/>
      <c r="U254" s="53">
        <v>3</v>
      </c>
      <c r="V254" s="72" t="s">
        <v>925</v>
      </c>
      <c r="W254" s="57" t="s">
        <v>928</v>
      </c>
      <c r="X254" s="55" t="s">
        <v>915</v>
      </c>
      <c r="Y254" s="55" t="s">
        <v>915</v>
      </c>
      <c r="Z254" s="55">
        <v>1</v>
      </c>
      <c r="AA254" s="73">
        <v>45139</v>
      </c>
      <c r="AB254" s="73">
        <v>45443</v>
      </c>
      <c r="AC254" s="55" t="s">
        <v>812</v>
      </c>
      <c r="AD254" s="75" t="s">
        <v>64</v>
      </c>
      <c r="AE254" s="60" t="s">
        <v>114</v>
      </c>
      <c r="AF254" s="61" t="str">
        <f t="shared" si="34"/>
        <v>A</v>
      </c>
      <c r="AG254" s="62">
        <f t="shared" si="35"/>
        <v>0</v>
      </c>
      <c r="AH254" s="78" t="s">
        <v>1277</v>
      </c>
      <c r="AI254" s="62">
        <v>0</v>
      </c>
      <c r="AJ254" s="77" t="s">
        <v>1277</v>
      </c>
      <c r="AK254" s="20">
        <f t="shared" si="28"/>
        <v>0</v>
      </c>
      <c r="AL254" s="20">
        <f t="shared" si="32"/>
        <v>1</v>
      </c>
      <c r="AM254" s="20">
        <f t="shared" si="33"/>
        <v>0</v>
      </c>
      <c r="AN254" s="20">
        <f t="shared" si="29"/>
        <v>0</v>
      </c>
      <c r="AO254" s="20">
        <f t="shared" si="30"/>
        <v>0</v>
      </c>
      <c r="AP254" s="19">
        <f t="shared" si="31"/>
        <v>0</v>
      </c>
    </row>
    <row r="255" spans="1:42" s="18" customFormat="1" ht="204.75" customHeight="1" x14ac:dyDescent="0.25">
      <c r="A255" s="63">
        <v>254</v>
      </c>
      <c r="B255" s="54">
        <v>1755</v>
      </c>
      <c r="C255" s="53"/>
      <c r="D255" s="53"/>
      <c r="E255" s="55" t="s">
        <v>930</v>
      </c>
      <c r="F255" s="56">
        <v>45078</v>
      </c>
      <c r="G255" s="55" t="s">
        <v>45</v>
      </c>
      <c r="H255" s="55"/>
      <c r="I255" s="55" t="s">
        <v>42</v>
      </c>
      <c r="J255" s="59" t="s">
        <v>639</v>
      </c>
      <c r="K255" s="58" t="s">
        <v>59</v>
      </c>
      <c r="L255" s="58" t="s">
        <v>112</v>
      </c>
      <c r="M255" s="55"/>
      <c r="N255" s="55"/>
      <c r="O255" s="55"/>
      <c r="P255" s="56">
        <v>45195</v>
      </c>
      <c r="Q255" s="55"/>
      <c r="R255" s="71"/>
      <c r="S255" s="71"/>
      <c r="T255" s="55"/>
      <c r="U255" s="53">
        <v>1</v>
      </c>
      <c r="V255" s="72" t="s">
        <v>931</v>
      </c>
      <c r="W255" s="57" t="s">
        <v>932</v>
      </c>
      <c r="X255" s="55" t="s">
        <v>929</v>
      </c>
      <c r="Y255" s="55" t="s">
        <v>929</v>
      </c>
      <c r="Z255" s="55">
        <v>3</v>
      </c>
      <c r="AA255" s="73">
        <v>45139</v>
      </c>
      <c r="AB255" s="73">
        <v>45443</v>
      </c>
      <c r="AC255" s="55" t="s">
        <v>812</v>
      </c>
      <c r="AD255" s="75" t="s">
        <v>64</v>
      </c>
      <c r="AE255" s="60" t="s">
        <v>114</v>
      </c>
      <c r="AF255" s="61" t="str">
        <f t="shared" si="34"/>
        <v>A</v>
      </c>
      <c r="AG255" s="62">
        <f t="shared" si="35"/>
        <v>0</v>
      </c>
      <c r="AH255" s="78" t="s">
        <v>1277</v>
      </c>
      <c r="AI255" s="62">
        <v>0</v>
      </c>
      <c r="AJ255" s="77" t="s">
        <v>1277</v>
      </c>
      <c r="AK255" s="20">
        <f t="shared" si="28"/>
        <v>0</v>
      </c>
      <c r="AL255" s="20">
        <f t="shared" si="32"/>
        <v>1</v>
      </c>
      <c r="AM255" s="20">
        <f t="shared" si="33"/>
        <v>0</v>
      </c>
      <c r="AN255" s="20">
        <f t="shared" si="29"/>
        <v>0</v>
      </c>
      <c r="AO255" s="20">
        <f t="shared" si="30"/>
        <v>0</v>
      </c>
      <c r="AP255" s="19">
        <f t="shared" si="31"/>
        <v>0</v>
      </c>
    </row>
    <row r="256" spans="1:42" s="18" customFormat="1" ht="204.75" customHeight="1" x14ac:dyDescent="0.25">
      <c r="A256" s="63">
        <v>255</v>
      </c>
      <c r="B256" s="54">
        <v>1755</v>
      </c>
      <c r="C256" s="53"/>
      <c r="D256" s="53"/>
      <c r="E256" s="55" t="s">
        <v>930</v>
      </c>
      <c r="F256" s="56">
        <v>45078</v>
      </c>
      <c r="G256" s="55" t="s">
        <v>45</v>
      </c>
      <c r="H256" s="55"/>
      <c r="I256" s="55" t="s">
        <v>42</v>
      </c>
      <c r="J256" s="59" t="s">
        <v>639</v>
      </c>
      <c r="K256" s="58" t="s">
        <v>59</v>
      </c>
      <c r="L256" s="58" t="s">
        <v>112</v>
      </c>
      <c r="M256" s="55"/>
      <c r="N256" s="55"/>
      <c r="O256" s="55"/>
      <c r="P256" s="56">
        <v>45195</v>
      </c>
      <c r="Q256" s="55"/>
      <c r="R256" s="71"/>
      <c r="S256" s="71"/>
      <c r="T256" s="55"/>
      <c r="U256" s="53">
        <v>2</v>
      </c>
      <c r="V256" s="72" t="s">
        <v>931</v>
      </c>
      <c r="W256" s="57" t="s">
        <v>933</v>
      </c>
      <c r="X256" s="55" t="s">
        <v>183</v>
      </c>
      <c r="Y256" s="55" t="s">
        <v>183</v>
      </c>
      <c r="Z256" s="55">
        <v>1</v>
      </c>
      <c r="AA256" s="73">
        <v>45139</v>
      </c>
      <c r="AB256" s="73">
        <v>45412</v>
      </c>
      <c r="AC256" s="55" t="s">
        <v>812</v>
      </c>
      <c r="AD256" s="75" t="s">
        <v>64</v>
      </c>
      <c r="AE256" s="60" t="s">
        <v>114</v>
      </c>
      <c r="AF256" s="61" t="str">
        <f t="shared" si="34"/>
        <v>A</v>
      </c>
      <c r="AG256" s="62">
        <f t="shared" si="35"/>
        <v>0</v>
      </c>
      <c r="AH256" s="78" t="s">
        <v>1277</v>
      </c>
      <c r="AI256" s="62">
        <v>0</v>
      </c>
      <c r="AJ256" s="77" t="s">
        <v>1277</v>
      </c>
      <c r="AK256" s="20">
        <f t="shared" si="28"/>
        <v>0</v>
      </c>
      <c r="AL256" s="20">
        <f t="shared" si="32"/>
        <v>1</v>
      </c>
      <c r="AM256" s="20">
        <f t="shared" si="33"/>
        <v>0</v>
      </c>
      <c r="AN256" s="20">
        <f t="shared" si="29"/>
        <v>0</v>
      </c>
      <c r="AO256" s="20">
        <f t="shared" si="30"/>
        <v>0</v>
      </c>
      <c r="AP256" s="19">
        <f t="shared" si="31"/>
        <v>0</v>
      </c>
    </row>
    <row r="257" spans="1:42" s="18" customFormat="1" ht="204.75" customHeight="1" x14ac:dyDescent="0.25">
      <c r="A257" s="63">
        <v>256</v>
      </c>
      <c r="B257" s="54">
        <v>1755</v>
      </c>
      <c r="C257" s="53"/>
      <c r="D257" s="53"/>
      <c r="E257" s="55" t="s">
        <v>930</v>
      </c>
      <c r="F257" s="56">
        <v>45078</v>
      </c>
      <c r="G257" s="55" t="s">
        <v>45</v>
      </c>
      <c r="H257" s="55"/>
      <c r="I257" s="55" t="s">
        <v>42</v>
      </c>
      <c r="J257" s="59" t="s">
        <v>639</v>
      </c>
      <c r="K257" s="58" t="s">
        <v>59</v>
      </c>
      <c r="L257" s="58" t="s">
        <v>112</v>
      </c>
      <c r="M257" s="55"/>
      <c r="N257" s="55"/>
      <c r="O257" s="55"/>
      <c r="P257" s="56">
        <v>45195</v>
      </c>
      <c r="Q257" s="55"/>
      <c r="R257" s="71"/>
      <c r="S257" s="71"/>
      <c r="T257" s="55"/>
      <c r="U257" s="53">
        <v>3</v>
      </c>
      <c r="V257" s="72" t="s">
        <v>931</v>
      </c>
      <c r="W257" s="57" t="s">
        <v>934</v>
      </c>
      <c r="X257" s="55" t="s">
        <v>915</v>
      </c>
      <c r="Y257" s="55" t="s">
        <v>915</v>
      </c>
      <c r="Z257" s="55">
        <v>1</v>
      </c>
      <c r="AA257" s="73">
        <v>45139</v>
      </c>
      <c r="AB257" s="73">
        <v>45443</v>
      </c>
      <c r="AC257" s="55" t="s">
        <v>812</v>
      </c>
      <c r="AD257" s="75" t="s">
        <v>64</v>
      </c>
      <c r="AE257" s="60" t="s">
        <v>114</v>
      </c>
      <c r="AF257" s="61" t="str">
        <f t="shared" si="34"/>
        <v>A</v>
      </c>
      <c r="AG257" s="62">
        <f t="shared" si="35"/>
        <v>0</v>
      </c>
      <c r="AH257" s="78" t="s">
        <v>1277</v>
      </c>
      <c r="AI257" s="62">
        <v>0</v>
      </c>
      <c r="AJ257" s="77" t="s">
        <v>1277</v>
      </c>
      <c r="AK257" s="20">
        <f t="shared" si="28"/>
        <v>0</v>
      </c>
      <c r="AL257" s="20">
        <f t="shared" si="32"/>
        <v>1</v>
      </c>
      <c r="AM257" s="20">
        <f t="shared" si="33"/>
        <v>0</v>
      </c>
      <c r="AN257" s="20">
        <f t="shared" si="29"/>
        <v>0</v>
      </c>
      <c r="AO257" s="20">
        <f t="shared" si="30"/>
        <v>0</v>
      </c>
      <c r="AP257" s="19">
        <f t="shared" si="31"/>
        <v>0</v>
      </c>
    </row>
    <row r="258" spans="1:42" s="18" customFormat="1" ht="204.75" customHeight="1" x14ac:dyDescent="0.25">
      <c r="A258" s="63">
        <v>257</v>
      </c>
      <c r="B258" s="54">
        <v>1756</v>
      </c>
      <c r="C258" s="53"/>
      <c r="D258" s="53"/>
      <c r="E258" s="55" t="s">
        <v>935</v>
      </c>
      <c r="F258" s="56">
        <v>45078</v>
      </c>
      <c r="G258" s="55" t="s">
        <v>45</v>
      </c>
      <c r="H258" s="55"/>
      <c r="I258" s="55" t="s">
        <v>42</v>
      </c>
      <c r="J258" s="59" t="s">
        <v>640</v>
      </c>
      <c r="K258" s="58" t="s">
        <v>59</v>
      </c>
      <c r="L258" s="58" t="s">
        <v>112</v>
      </c>
      <c r="M258" s="55"/>
      <c r="N258" s="55"/>
      <c r="O258" s="55"/>
      <c r="P258" s="56">
        <v>45195</v>
      </c>
      <c r="Q258" s="55"/>
      <c r="R258" s="71"/>
      <c r="S258" s="71"/>
      <c r="T258" s="55"/>
      <c r="U258" s="53">
        <v>1</v>
      </c>
      <c r="V258" s="72" t="s">
        <v>1026</v>
      </c>
      <c r="W258" s="57" t="s">
        <v>1027</v>
      </c>
      <c r="X258" s="55" t="s">
        <v>929</v>
      </c>
      <c r="Y258" s="55" t="s">
        <v>929</v>
      </c>
      <c r="Z258" s="55">
        <v>2</v>
      </c>
      <c r="AA258" s="73">
        <v>45139</v>
      </c>
      <c r="AB258" s="73">
        <v>45443</v>
      </c>
      <c r="AC258" s="55" t="s">
        <v>812</v>
      </c>
      <c r="AD258" s="75" t="s">
        <v>64</v>
      </c>
      <c r="AE258" s="60" t="s">
        <v>102</v>
      </c>
      <c r="AF258" s="61" t="str">
        <f t="shared" si="34"/>
        <v>A</v>
      </c>
      <c r="AG258" s="62">
        <f t="shared" si="35"/>
        <v>0</v>
      </c>
      <c r="AH258" s="78" t="s">
        <v>1236</v>
      </c>
      <c r="AI258" s="62">
        <v>0</v>
      </c>
      <c r="AJ258" s="77" t="s">
        <v>1238</v>
      </c>
      <c r="AK258" s="20">
        <f t="shared" si="28"/>
        <v>0</v>
      </c>
      <c r="AL258" s="20">
        <f t="shared" si="32"/>
        <v>1</v>
      </c>
      <c r="AM258" s="20">
        <f t="shared" si="33"/>
        <v>0</v>
      </c>
      <c r="AN258" s="20">
        <f t="shared" si="29"/>
        <v>0</v>
      </c>
      <c r="AO258" s="20">
        <f t="shared" si="30"/>
        <v>0</v>
      </c>
      <c r="AP258" s="19">
        <f t="shared" si="31"/>
        <v>0</v>
      </c>
    </row>
    <row r="259" spans="1:42" s="18" customFormat="1" ht="204.75" customHeight="1" x14ac:dyDescent="0.25">
      <c r="A259" s="63">
        <v>258</v>
      </c>
      <c r="B259" s="54">
        <v>1756</v>
      </c>
      <c r="C259" s="53"/>
      <c r="D259" s="53"/>
      <c r="E259" s="55" t="s">
        <v>935</v>
      </c>
      <c r="F259" s="56">
        <v>45078</v>
      </c>
      <c r="G259" s="55" t="s">
        <v>45</v>
      </c>
      <c r="H259" s="55"/>
      <c r="I259" s="55" t="s">
        <v>42</v>
      </c>
      <c r="J259" s="59" t="s">
        <v>640</v>
      </c>
      <c r="K259" s="58" t="s">
        <v>59</v>
      </c>
      <c r="L259" s="58" t="s">
        <v>112</v>
      </c>
      <c r="M259" s="55"/>
      <c r="N259" s="55"/>
      <c r="O259" s="55"/>
      <c r="P259" s="56">
        <v>45195</v>
      </c>
      <c r="Q259" s="55"/>
      <c r="R259" s="71"/>
      <c r="S259" s="71"/>
      <c r="T259" s="55"/>
      <c r="U259" s="53">
        <v>2</v>
      </c>
      <c r="V259" s="72" t="s">
        <v>1026</v>
      </c>
      <c r="W259" s="57" t="s">
        <v>1028</v>
      </c>
      <c r="X259" s="55" t="s">
        <v>939</v>
      </c>
      <c r="Y259" s="55" t="s">
        <v>939</v>
      </c>
      <c r="Z259" s="55">
        <v>1</v>
      </c>
      <c r="AA259" s="73">
        <v>45139</v>
      </c>
      <c r="AB259" s="73">
        <v>45443</v>
      </c>
      <c r="AC259" s="55" t="s">
        <v>812</v>
      </c>
      <c r="AD259" s="75" t="s">
        <v>64</v>
      </c>
      <c r="AE259" s="60" t="s">
        <v>102</v>
      </c>
      <c r="AF259" s="61" t="str">
        <f t="shared" si="34"/>
        <v>A</v>
      </c>
      <c r="AG259" s="62">
        <f t="shared" si="35"/>
        <v>0</v>
      </c>
      <c r="AH259" s="78" t="s">
        <v>1236</v>
      </c>
      <c r="AI259" s="62">
        <v>0</v>
      </c>
      <c r="AJ259" s="77" t="s">
        <v>1238</v>
      </c>
      <c r="AK259" s="20">
        <f t="shared" si="28"/>
        <v>0</v>
      </c>
      <c r="AL259" s="20">
        <f t="shared" si="32"/>
        <v>1</v>
      </c>
      <c r="AM259" s="20">
        <f t="shared" si="33"/>
        <v>0</v>
      </c>
      <c r="AN259" s="20">
        <f t="shared" si="29"/>
        <v>0</v>
      </c>
      <c r="AO259" s="20">
        <f t="shared" si="30"/>
        <v>0</v>
      </c>
      <c r="AP259" s="19">
        <f t="shared" si="31"/>
        <v>0</v>
      </c>
    </row>
    <row r="260" spans="1:42" s="18" customFormat="1" ht="204.75" customHeight="1" x14ac:dyDescent="0.25">
      <c r="A260" s="63">
        <v>259</v>
      </c>
      <c r="B260" s="54">
        <v>1756</v>
      </c>
      <c r="C260" s="53"/>
      <c r="D260" s="53"/>
      <c r="E260" s="55" t="s">
        <v>935</v>
      </c>
      <c r="F260" s="56">
        <v>45078</v>
      </c>
      <c r="G260" s="55" t="s">
        <v>45</v>
      </c>
      <c r="H260" s="55"/>
      <c r="I260" s="55" t="s">
        <v>42</v>
      </c>
      <c r="J260" s="59" t="s">
        <v>640</v>
      </c>
      <c r="K260" s="58" t="s">
        <v>59</v>
      </c>
      <c r="L260" s="58" t="s">
        <v>112</v>
      </c>
      <c r="M260" s="55"/>
      <c r="N260" s="55"/>
      <c r="O260" s="55"/>
      <c r="P260" s="56">
        <v>45195</v>
      </c>
      <c r="Q260" s="55"/>
      <c r="R260" s="71"/>
      <c r="S260" s="71"/>
      <c r="T260" s="55"/>
      <c r="U260" s="53">
        <v>3</v>
      </c>
      <c r="V260" s="72" t="s">
        <v>1026</v>
      </c>
      <c r="W260" s="57" t="s">
        <v>1029</v>
      </c>
      <c r="X260" s="55" t="s">
        <v>915</v>
      </c>
      <c r="Y260" s="55" t="s">
        <v>915</v>
      </c>
      <c r="Z260" s="55">
        <v>1</v>
      </c>
      <c r="AA260" s="73">
        <v>45139</v>
      </c>
      <c r="AB260" s="73">
        <v>45443</v>
      </c>
      <c r="AC260" s="55" t="s">
        <v>812</v>
      </c>
      <c r="AD260" s="75" t="s">
        <v>64</v>
      </c>
      <c r="AE260" s="60" t="s">
        <v>102</v>
      </c>
      <c r="AF260" s="61" t="str">
        <f t="shared" si="34"/>
        <v>A</v>
      </c>
      <c r="AG260" s="62">
        <f t="shared" si="35"/>
        <v>0</v>
      </c>
      <c r="AH260" s="78" t="s">
        <v>1236</v>
      </c>
      <c r="AI260" s="62">
        <v>0</v>
      </c>
      <c r="AJ260" s="77" t="s">
        <v>1238</v>
      </c>
      <c r="AK260" s="20">
        <f t="shared" si="28"/>
        <v>0</v>
      </c>
      <c r="AL260" s="20">
        <f t="shared" si="32"/>
        <v>1</v>
      </c>
      <c r="AM260" s="20">
        <f t="shared" si="33"/>
        <v>0</v>
      </c>
      <c r="AN260" s="20">
        <f t="shared" si="29"/>
        <v>0</v>
      </c>
      <c r="AO260" s="20">
        <f t="shared" si="30"/>
        <v>0</v>
      </c>
      <c r="AP260" s="19">
        <f t="shared" si="31"/>
        <v>0</v>
      </c>
    </row>
    <row r="261" spans="1:42" s="18" customFormat="1" ht="204.75" customHeight="1" x14ac:dyDescent="0.25">
      <c r="A261" s="63">
        <v>260</v>
      </c>
      <c r="B261" s="54">
        <v>1757</v>
      </c>
      <c r="C261" s="53"/>
      <c r="D261" s="53"/>
      <c r="E261" s="55" t="s">
        <v>935</v>
      </c>
      <c r="F261" s="56">
        <v>45078</v>
      </c>
      <c r="G261" s="55" t="s">
        <v>45</v>
      </c>
      <c r="H261" s="55"/>
      <c r="I261" s="55" t="s">
        <v>42</v>
      </c>
      <c r="J261" s="59" t="s">
        <v>641</v>
      </c>
      <c r="K261" s="58" t="s">
        <v>59</v>
      </c>
      <c r="L261" s="58" t="s">
        <v>112</v>
      </c>
      <c r="M261" s="55"/>
      <c r="N261" s="55"/>
      <c r="O261" s="55"/>
      <c r="P261" s="56">
        <v>45195</v>
      </c>
      <c r="Q261" s="55"/>
      <c r="R261" s="71"/>
      <c r="S261" s="71"/>
      <c r="T261" s="55"/>
      <c r="U261" s="53">
        <v>1</v>
      </c>
      <c r="V261" s="72" t="s">
        <v>936</v>
      </c>
      <c r="W261" s="57" t="s">
        <v>926</v>
      </c>
      <c r="X261" s="55" t="s">
        <v>929</v>
      </c>
      <c r="Y261" s="55" t="s">
        <v>929</v>
      </c>
      <c r="Z261" s="55">
        <v>2</v>
      </c>
      <c r="AA261" s="73">
        <v>45139</v>
      </c>
      <c r="AB261" s="73">
        <v>45443</v>
      </c>
      <c r="AC261" s="55" t="s">
        <v>812</v>
      </c>
      <c r="AD261" s="75" t="s">
        <v>64</v>
      </c>
      <c r="AE261" s="60" t="s">
        <v>1083</v>
      </c>
      <c r="AF261" s="61" t="str">
        <f t="shared" si="34"/>
        <v>A</v>
      </c>
      <c r="AG261" s="62">
        <f t="shared" si="35"/>
        <v>0</v>
      </c>
      <c r="AH261" s="78" t="s">
        <v>1349</v>
      </c>
      <c r="AI261" s="62">
        <v>0</v>
      </c>
      <c r="AJ261" s="77" t="s">
        <v>1349</v>
      </c>
      <c r="AK261" s="20">
        <f t="shared" ref="AK261:AK324" si="36">IF($AA261="",0,(IF($AA261&lt;=$AK$3,IF($AB261&lt;=$AK$3,1,0),0)))</f>
        <v>0</v>
      </c>
      <c r="AL261" s="20">
        <f t="shared" si="32"/>
        <v>1</v>
      </c>
      <c r="AM261" s="20">
        <f t="shared" si="33"/>
        <v>0</v>
      </c>
      <c r="AN261" s="20">
        <f t="shared" ref="AN261:AN324" si="37">IF($AB261="",0,(IF($AF261="A",IF($AB261&lt;=$AK$3,1,0),0)))</f>
        <v>0</v>
      </c>
      <c r="AO261" s="20">
        <f t="shared" ref="AO261:AO324" si="38">(IF(AND($AK261=1,$AM261=1),1,IF(AND($AK261=0,$AM261=1),1,IF(AND($AK261=1,$AM261=0),1,0))))</f>
        <v>0</v>
      </c>
      <c r="AP261" s="19">
        <f t="shared" ref="AP261:AP324" si="39">IF($AA261="",1,0)</f>
        <v>0</v>
      </c>
    </row>
    <row r="262" spans="1:42" s="18" customFormat="1" ht="204.75" customHeight="1" x14ac:dyDescent="0.25">
      <c r="A262" s="63">
        <v>261</v>
      </c>
      <c r="B262" s="54">
        <v>1757</v>
      </c>
      <c r="C262" s="53"/>
      <c r="D262" s="53"/>
      <c r="E262" s="55" t="s">
        <v>935</v>
      </c>
      <c r="F262" s="56">
        <v>45078</v>
      </c>
      <c r="G262" s="55" t="s">
        <v>45</v>
      </c>
      <c r="H262" s="55"/>
      <c r="I262" s="55" t="s">
        <v>42</v>
      </c>
      <c r="J262" s="59" t="s">
        <v>641</v>
      </c>
      <c r="K262" s="58" t="s">
        <v>59</v>
      </c>
      <c r="L262" s="58" t="s">
        <v>112</v>
      </c>
      <c r="M262" s="55"/>
      <c r="N262" s="55"/>
      <c r="O262" s="55"/>
      <c r="P262" s="56">
        <v>45195</v>
      </c>
      <c r="Q262" s="55"/>
      <c r="R262" s="71"/>
      <c r="S262" s="71"/>
      <c r="T262" s="55"/>
      <c r="U262" s="53">
        <v>2</v>
      </c>
      <c r="V262" s="72" t="s">
        <v>936</v>
      </c>
      <c r="W262" s="57" t="s">
        <v>937</v>
      </c>
      <c r="X262" s="55" t="s">
        <v>939</v>
      </c>
      <c r="Y262" s="55" t="s">
        <v>939</v>
      </c>
      <c r="Z262" s="55">
        <v>1</v>
      </c>
      <c r="AA262" s="73">
        <v>45139</v>
      </c>
      <c r="AB262" s="73">
        <v>45443</v>
      </c>
      <c r="AC262" s="55" t="s">
        <v>812</v>
      </c>
      <c r="AD262" s="75" t="s">
        <v>64</v>
      </c>
      <c r="AE262" s="60" t="s">
        <v>1083</v>
      </c>
      <c r="AF262" s="61" t="str">
        <f t="shared" si="34"/>
        <v>A</v>
      </c>
      <c r="AG262" s="62">
        <f t="shared" si="35"/>
        <v>0</v>
      </c>
      <c r="AH262" s="78" t="s">
        <v>1349</v>
      </c>
      <c r="AI262" s="62">
        <v>0</v>
      </c>
      <c r="AJ262" s="77" t="s">
        <v>1349</v>
      </c>
      <c r="AK262" s="20">
        <f t="shared" si="36"/>
        <v>0</v>
      </c>
      <c r="AL262" s="20">
        <f t="shared" ref="AL262:AL325" si="40">IF($AF262="A",1,0)</f>
        <v>1</v>
      </c>
      <c r="AM262" s="20">
        <f t="shared" ref="AM262:AM325" si="41">IF($AF262="C",1,0)</f>
        <v>0</v>
      </c>
      <c r="AN262" s="20">
        <f t="shared" si="37"/>
        <v>0</v>
      </c>
      <c r="AO262" s="20">
        <f t="shared" si="38"/>
        <v>0</v>
      </c>
      <c r="AP262" s="19">
        <f t="shared" si="39"/>
        <v>0</v>
      </c>
    </row>
    <row r="263" spans="1:42" s="18" customFormat="1" ht="204.75" customHeight="1" x14ac:dyDescent="0.25">
      <c r="A263" s="63">
        <v>262</v>
      </c>
      <c r="B263" s="54">
        <v>1757</v>
      </c>
      <c r="C263" s="53"/>
      <c r="D263" s="53"/>
      <c r="E263" s="55" t="s">
        <v>935</v>
      </c>
      <c r="F263" s="56">
        <v>45078</v>
      </c>
      <c r="G263" s="55" t="s">
        <v>45</v>
      </c>
      <c r="H263" s="55"/>
      <c r="I263" s="55" t="s">
        <v>42</v>
      </c>
      <c r="J263" s="59" t="s">
        <v>641</v>
      </c>
      <c r="K263" s="58" t="s">
        <v>59</v>
      </c>
      <c r="L263" s="58" t="s">
        <v>112</v>
      </c>
      <c r="M263" s="55"/>
      <c r="N263" s="55"/>
      <c r="O263" s="55"/>
      <c r="P263" s="56">
        <v>45195</v>
      </c>
      <c r="Q263" s="55"/>
      <c r="R263" s="71"/>
      <c r="S263" s="71"/>
      <c r="T263" s="55"/>
      <c r="U263" s="53">
        <v>3</v>
      </c>
      <c r="V263" s="72" t="s">
        <v>936</v>
      </c>
      <c r="W263" s="57" t="s">
        <v>938</v>
      </c>
      <c r="X263" s="55" t="s">
        <v>915</v>
      </c>
      <c r="Y263" s="55" t="s">
        <v>915</v>
      </c>
      <c r="Z263" s="55">
        <v>1</v>
      </c>
      <c r="AA263" s="73">
        <v>45139</v>
      </c>
      <c r="AB263" s="73">
        <v>45443</v>
      </c>
      <c r="AC263" s="55" t="s">
        <v>812</v>
      </c>
      <c r="AD263" s="75" t="s">
        <v>64</v>
      </c>
      <c r="AE263" s="60" t="s">
        <v>1083</v>
      </c>
      <c r="AF263" s="61" t="str">
        <f t="shared" si="34"/>
        <v>A</v>
      </c>
      <c r="AG263" s="62">
        <f t="shared" si="35"/>
        <v>0</v>
      </c>
      <c r="AH263" s="78" t="s">
        <v>1349</v>
      </c>
      <c r="AI263" s="62">
        <v>0</v>
      </c>
      <c r="AJ263" s="77" t="s">
        <v>1349</v>
      </c>
      <c r="AK263" s="20">
        <f t="shared" si="36"/>
        <v>0</v>
      </c>
      <c r="AL263" s="20">
        <f t="shared" si="40"/>
        <v>1</v>
      </c>
      <c r="AM263" s="20">
        <f t="shared" si="41"/>
        <v>0</v>
      </c>
      <c r="AN263" s="20">
        <f t="shared" si="37"/>
        <v>0</v>
      </c>
      <c r="AO263" s="20">
        <f t="shared" si="38"/>
        <v>0</v>
      </c>
      <c r="AP263" s="19">
        <f t="shared" si="39"/>
        <v>0</v>
      </c>
    </row>
    <row r="264" spans="1:42" s="18" customFormat="1" ht="204.75" customHeight="1" x14ac:dyDescent="0.25">
      <c r="A264" s="63">
        <v>263</v>
      </c>
      <c r="B264" s="54">
        <v>1758</v>
      </c>
      <c r="C264" s="53"/>
      <c r="D264" s="53"/>
      <c r="E264" s="55" t="s">
        <v>935</v>
      </c>
      <c r="F264" s="56">
        <v>45078</v>
      </c>
      <c r="G264" s="55" t="s">
        <v>45</v>
      </c>
      <c r="H264" s="55"/>
      <c r="I264" s="55" t="s">
        <v>42</v>
      </c>
      <c r="J264" s="59" t="s">
        <v>642</v>
      </c>
      <c r="K264" s="58" t="s">
        <v>59</v>
      </c>
      <c r="L264" s="58" t="s">
        <v>112</v>
      </c>
      <c r="M264" s="55"/>
      <c r="N264" s="55"/>
      <c r="O264" s="55"/>
      <c r="P264" s="56">
        <v>45195</v>
      </c>
      <c r="Q264" s="55"/>
      <c r="R264" s="71"/>
      <c r="S264" s="71"/>
      <c r="T264" s="55"/>
      <c r="U264" s="53">
        <v>1</v>
      </c>
      <c r="V264" s="72" t="s">
        <v>940</v>
      </c>
      <c r="W264" s="57" t="s">
        <v>933</v>
      </c>
      <c r="X264" s="55" t="s">
        <v>183</v>
      </c>
      <c r="Y264" s="55" t="s">
        <v>183</v>
      </c>
      <c r="Z264" s="55">
        <v>1</v>
      </c>
      <c r="AA264" s="73">
        <v>45139</v>
      </c>
      <c r="AB264" s="73">
        <v>45443</v>
      </c>
      <c r="AC264" s="55" t="s">
        <v>812</v>
      </c>
      <c r="AD264" s="75" t="s">
        <v>64</v>
      </c>
      <c r="AE264" s="60" t="s">
        <v>1083</v>
      </c>
      <c r="AF264" s="61" t="str">
        <f t="shared" si="34"/>
        <v>A</v>
      </c>
      <c r="AG264" s="62">
        <f t="shared" si="35"/>
        <v>0</v>
      </c>
      <c r="AH264" s="78" t="s">
        <v>1349</v>
      </c>
      <c r="AI264" s="62">
        <v>0</v>
      </c>
      <c r="AJ264" s="77" t="s">
        <v>1349</v>
      </c>
      <c r="AK264" s="20">
        <f t="shared" si="36"/>
        <v>0</v>
      </c>
      <c r="AL264" s="20">
        <f t="shared" si="40"/>
        <v>1</v>
      </c>
      <c r="AM264" s="20">
        <f t="shared" si="41"/>
        <v>0</v>
      </c>
      <c r="AN264" s="20">
        <f t="shared" si="37"/>
        <v>0</v>
      </c>
      <c r="AO264" s="20">
        <f t="shared" si="38"/>
        <v>0</v>
      </c>
      <c r="AP264" s="19">
        <f t="shared" si="39"/>
        <v>0</v>
      </c>
    </row>
    <row r="265" spans="1:42" s="18" customFormat="1" ht="204.75" customHeight="1" x14ac:dyDescent="0.25">
      <c r="A265" s="63">
        <v>264</v>
      </c>
      <c r="B265" s="54">
        <v>1758</v>
      </c>
      <c r="C265" s="53"/>
      <c r="D265" s="53"/>
      <c r="E265" s="55" t="s">
        <v>935</v>
      </c>
      <c r="F265" s="56">
        <v>45078</v>
      </c>
      <c r="G265" s="55" t="s">
        <v>45</v>
      </c>
      <c r="H265" s="55"/>
      <c r="I265" s="55" t="s">
        <v>42</v>
      </c>
      <c r="J265" s="59" t="s">
        <v>642</v>
      </c>
      <c r="K265" s="58" t="s">
        <v>59</v>
      </c>
      <c r="L265" s="58" t="s">
        <v>112</v>
      </c>
      <c r="M265" s="55"/>
      <c r="N265" s="55"/>
      <c r="O265" s="55"/>
      <c r="P265" s="56">
        <v>45195</v>
      </c>
      <c r="Q265" s="55"/>
      <c r="R265" s="71"/>
      <c r="S265" s="71"/>
      <c r="T265" s="55"/>
      <c r="U265" s="53">
        <v>2</v>
      </c>
      <c r="V265" s="72" t="s">
        <v>940</v>
      </c>
      <c r="W265" s="57" t="s">
        <v>918</v>
      </c>
      <c r="X265" s="55" t="s">
        <v>915</v>
      </c>
      <c r="Y265" s="55" t="s">
        <v>915</v>
      </c>
      <c r="Z265" s="55">
        <v>1</v>
      </c>
      <c r="AA265" s="73">
        <v>45139</v>
      </c>
      <c r="AB265" s="73">
        <v>45443</v>
      </c>
      <c r="AC265" s="55" t="s">
        <v>812</v>
      </c>
      <c r="AD265" s="75" t="s">
        <v>64</v>
      </c>
      <c r="AE265" s="60" t="s">
        <v>1083</v>
      </c>
      <c r="AF265" s="61" t="str">
        <f t="shared" si="34"/>
        <v>A</v>
      </c>
      <c r="AG265" s="62">
        <f t="shared" si="35"/>
        <v>0</v>
      </c>
      <c r="AH265" s="78" t="s">
        <v>1349</v>
      </c>
      <c r="AI265" s="62">
        <v>0</v>
      </c>
      <c r="AJ265" s="77" t="s">
        <v>1349</v>
      </c>
      <c r="AK265" s="20">
        <f t="shared" si="36"/>
        <v>0</v>
      </c>
      <c r="AL265" s="20">
        <f t="shared" si="40"/>
        <v>1</v>
      </c>
      <c r="AM265" s="20">
        <f t="shared" si="41"/>
        <v>0</v>
      </c>
      <c r="AN265" s="20">
        <f t="shared" si="37"/>
        <v>0</v>
      </c>
      <c r="AO265" s="20">
        <f t="shared" si="38"/>
        <v>0</v>
      </c>
      <c r="AP265" s="19">
        <f t="shared" si="39"/>
        <v>0</v>
      </c>
    </row>
    <row r="266" spans="1:42" s="18" customFormat="1" ht="204.75" customHeight="1" x14ac:dyDescent="0.25">
      <c r="A266" s="63">
        <v>265</v>
      </c>
      <c r="B266" s="54">
        <v>1758</v>
      </c>
      <c r="C266" s="53"/>
      <c r="D266" s="53"/>
      <c r="E266" s="55" t="s">
        <v>935</v>
      </c>
      <c r="F266" s="56">
        <v>45078</v>
      </c>
      <c r="G266" s="55" t="s">
        <v>45</v>
      </c>
      <c r="H266" s="55"/>
      <c r="I266" s="55" t="s">
        <v>42</v>
      </c>
      <c r="J266" s="59" t="s">
        <v>642</v>
      </c>
      <c r="K266" s="58" t="s">
        <v>59</v>
      </c>
      <c r="L266" s="58" t="s">
        <v>112</v>
      </c>
      <c r="M266" s="55"/>
      <c r="N266" s="55"/>
      <c r="O266" s="55"/>
      <c r="P266" s="56">
        <v>45195</v>
      </c>
      <c r="Q266" s="55"/>
      <c r="R266" s="71"/>
      <c r="S266" s="71"/>
      <c r="T266" s="55"/>
      <c r="U266" s="53">
        <v>3</v>
      </c>
      <c r="V266" s="72" t="s">
        <v>940</v>
      </c>
      <c r="W266" s="57" t="s">
        <v>926</v>
      </c>
      <c r="X266" s="55" t="s">
        <v>929</v>
      </c>
      <c r="Y266" s="55" t="s">
        <v>929</v>
      </c>
      <c r="Z266" s="55">
        <v>2</v>
      </c>
      <c r="AA266" s="73">
        <v>45139</v>
      </c>
      <c r="AB266" s="73">
        <v>45443</v>
      </c>
      <c r="AC266" s="55" t="s">
        <v>812</v>
      </c>
      <c r="AD266" s="75" t="s">
        <v>64</v>
      </c>
      <c r="AE266" s="60" t="s">
        <v>1083</v>
      </c>
      <c r="AF266" s="61" t="str">
        <f t="shared" si="34"/>
        <v>A</v>
      </c>
      <c r="AG266" s="62">
        <f t="shared" si="35"/>
        <v>0</v>
      </c>
      <c r="AH266" s="78" t="s">
        <v>1349</v>
      </c>
      <c r="AI266" s="62">
        <v>0</v>
      </c>
      <c r="AJ266" s="77" t="s">
        <v>1349</v>
      </c>
      <c r="AK266" s="20">
        <f t="shared" si="36"/>
        <v>0</v>
      </c>
      <c r="AL266" s="20">
        <f t="shared" si="40"/>
        <v>1</v>
      </c>
      <c r="AM266" s="20">
        <f t="shared" si="41"/>
        <v>0</v>
      </c>
      <c r="AN266" s="20">
        <f t="shared" si="37"/>
        <v>0</v>
      </c>
      <c r="AO266" s="20">
        <f t="shared" si="38"/>
        <v>0</v>
      </c>
      <c r="AP266" s="19">
        <f t="shared" si="39"/>
        <v>0</v>
      </c>
    </row>
    <row r="267" spans="1:42" s="18" customFormat="1" ht="204.75" customHeight="1" x14ac:dyDescent="0.25">
      <c r="A267" s="63">
        <v>266</v>
      </c>
      <c r="B267" s="54">
        <v>1759</v>
      </c>
      <c r="C267" s="53"/>
      <c r="D267" s="53"/>
      <c r="E267" s="55" t="s">
        <v>935</v>
      </c>
      <c r="F267" s="56">
        <v>45078</v>
      </c>
      <c r="G267" s="55" t="s">
        <v>45</v>
      </c>
      <c r="H267" s="55"/>
      <c r="I267" s="55" t="s">
        <v>42</v>
      </c>
      <c r="J267" s="59" t="s">
        <v>643</v>
      </c>
      <c r="K267" s="58" t="s">
        <v>59</v>
      </c>
      <c r="L267" s="58" t="s">
        <v>112</v>
      </c>
      <c r="M267" s="55"/>
      <c r="N267" s="55"/>
      <c r="O267" s="55"/>
      <c r="P267" s="56">
        <v>45195</v>
      </c>
      <c r="Q267" s="55"/>
      <c r="R267" s="71"/>
      <c r="S267" s="71"/>
      <c r="T267" s="55"/>
      <c r="U267" s="53">
        <v>1</v>
      </c>
      <c r="V267" s="72" t="s">
        <v>941</v>
      </c>
      <c r="W267" s="57" t="s">
        <v>933</v>
      </c>
      <c r="X267" s="55" t="s">
        <v>183</v>
      </c>
      <c r="Y267" s="55" t="s">
        <v>183</v>
      </c>
      <c r="Z267" s="55">
        <v>1</v>
      </c>
      <c r="AA267" s="73">
        <v>45139</v>
      </c>
      <c r="AB267" s="73">
        <v>45443</v>
      </c>
      <c r="AC267" s="55" t="s">
        <v>812</v>
      </c>
      <c r="AD267" s="75" t="s">
        <v>64</v>
      </c>
      <c r="AE267" s="60" t="s">
        <v>1083</v>
      </c>
      <c r="AF267" s="61" t="str">
        <f t="shared" si="34"/>
        <v>A</v>
      </c>
      <c r="AG267" s="62">
        <f t="shared" si="35"/>
        <v>0</v>
      </c>
      <c r="AH267" s="78" t="s">
        <v>1349</v>
      </c>
      <c r="AI267" s="62">
        <v>0</v>
      </c>
      <c r="AJ267" s="77" t="s">
        <v>1349</v>
      </c>
      <c r="AK267" s="20">
        <f t="shared" si="36"/>
        <v>0</v>
      </c>
      <c r="AL267" s="20">
        <f t="shared" si="40"/>
        <v>1</v>
      </c>
      <c r="AM267" s="20">
        <f t="shared" si="41"/>
        <v>0</v>
      </c>
      <c r="AN267" s="20">
        <f t="shared" si="37"/>
        <v>0</v>
      </c>
      <c r="AO267" s="20">
        <f t="shared" si="38"/>
        <v>0</v>
      </c>
      <c r="AP267" s="19">
        <f t="shared" si="39"/>
        <v>0</v>
      </c>
    </row>
    <row r="268" spans="1:42" s="18" customFormat="1" ht="204.75" customHeight="1" x14ac:dyDescent="0.25">
      <c r="A268" s="63">
        <v>267</v>
      </c>
      <c r="B268" s="54">
        <v>1759</v>
      </c>
      <c r="C268" s="53"/>
      <c r="D268" s="53"/>
      <c r="E268" s="55" t="s">
        <v>935</v>
      </c>
      <c r="F268" s="56">
        <v>45078</v>
      </c>
      <c r="G268" s="55" t="s">
        <v>45</v>
      </c>
      <c r="H268" s="55"/>
      <c r="I268" s="55" t="s">
        <v>42</v>
      </c>
      <c r="J268" s="59" t="s">
        <v>643</v>
      </c>
      <c r="K268" s="58" t="s">
        <v>59</v>
      </c>
      <c r="L268" s="58" t="s">
        <v>112</v>
      </c>
      <c r="M268" s="55"/>
      <c r="N268" s="55"/>
      <c r="O268" s="55"/>
      <c r="P268" s="56">
        <v>45195</v>
      </c>
      <c r="Q268" s="55"/>
      <c r="R268" s="71"/>
      <c r="S268" s="71"/>
      <c r="T268" s="55"/>
      <c r="U268" s="53">
        <v>2</v>
      </c>
      <c r="V268" s="72" t="s">
        <v>941</v>
      </c>
      <c r="W268" s="57" t="s">
        <v>918</v>
      </c>
      <c r="X268" s="55" t="s">
        <v>915</v>
      </c>
      <c r="Y268" s="55" t="s">
        <v>915</v>
      </c>
      <c r="Z268" s="55">
        <v>1</v>
      </c>
      <c r="AA268" s="73">
        <v>45139</v>
      </c>
      <c r="AB268" s="73">
        <v>45443</v>
      </c>
      <c r="AC268" s="55" t="s">
        <v>812</v>
      </c>
      <c r="AD268" s="75" t="s">
        <v>64</v>
      </c>
      <c r="AE268" s="60" t="s">
        <v>1083</v>
      </c>
      <c r="AF268" s="61" t="str">
        <f t="shared" si="34"/>
        <v>A</v>
      </c>
      <c r="AG268" s="62">
        <f t="shared" si="35"/>
        <v>0</v>
      </c>
      <c r="AH268" s="78" t="s">
        <v>1349</v>
      </c>
      <c r="AI268" s="62">
        <v>0</v>
      </c>
      <c r="AJ268" s="77" t="s">
        <v>1349</v>
      </c>
      <c r="AK268" s="20">
        <f t="shared" si="36"/>
        <v>0</v>
      </c>
      <c r="AL268" s="20">
        <f t="shared" si="40"/>
        <v>1</v>
      </c>
      <c r="AM268" s="20">
        <f t="shared" si="41"/>
        <v>0</v>
      </c>
      <c r="AN268" s="20">
        <f t="shared" si="37"/>
        <v>0</v>
      </c>
      <c r="AO268" s="20">
        <f t="shared" si="38"/>
        <v>0</v>
      </c>
      <c r="AP268" s="19">
        <f t="shared" si="39"/>
        <v>0</v>
      </c>
    </row>
    <row r="269" spans="1:42" s="18" customFormat="1" ht="204.75" customHeight="1" x14ac:dyDescent="0.25">
      <c r="A269" s="63">
        <v>268</v>
      </c>
      <c r="B269" s="54">
        <v>1759</v>
      </c>
      <c r="C269" s="53"/>
      <c r="D269" s="53"/>
      <c r="E269" s="55" t="s">
        <v>935</v>
      </c>
      <c r="F269" s="56">
        <v>45078</v>
      </c>
      <c r="G269" s="55" t="s">
        <v>45</v>
      </c>
      <c r="H269" s="55"/>
      <c r="I269" s="55" t="s">
        <v>42</v>
      </c>
      <c r="J269" s="59" t="s">
        <v>643</v>
      </c>
      <c r="K269" s="58" t="s">
        <v>59</v>
      </c>
      <c r="L269" s="58" t="s">
        <v>112</v>
      </c>
      <c r="M269" s="55"/>
      <c r="N269" s="55"/>
      <c r="O269" s="55"/>
      <c r="P269" s="56">
        <v>45195</v>
      </c>
      <c r="Q269" s="55"/>
      <c r="R269" s="71"/>
      <c r="S269" s="71"/>
      <c r="T269" s="55"/>
      <c r="U269" s="53">
        <v>3</v>
      </c>
      <c r="V269" s="72" t="s">
        <v>941</v>
      </c>
      <c r="W269" s="57" t="s">
        <v>926</v>
      </c>
      <c r="X269" s="55" t="s">
        <v>929</v>
      </c>
      <c r="Y269" s="55" t="s">
        <v>929</v>
      </c>
      <c r="Z269" s="55">
        <v>1</v>
      </c>
      <c r="AA269" s="73">
        <v>45139</v>
      </c>
      <c r="AB269" s="73">
        <v>45443</v>
      </c>
      <c r="AC269" s="55" t="s">
        <v>812</v>
      </c>
      <c r="AD269" s="75" t="s">
        <v>64</v>
      </c>
      <c r="AE269" s="60" t="s">
        <v>1083</v>
      </c>
      <c r="AF269" s="61" t="str">
        <f t="shared" si="34"/>
        <v>A</v>
      </c>
      <c r="AG269" s="62">
        <f t="shared" si="35"/>
        <v>0</v>
      </c>
      <c r="AH269" s="78" t="s">
        <v>1349</v>
      </c>
      <c r="AI269" s="62">
        <v>0</v>
      </c>
      <c r="AJ269" s="77" t="s">
        <v>1349</v>
      </c>
      <c r="AK269" s="20">
        <f t="shared" si="36"/>
        <v>0</v>
      </c>
      <c r="AL269" s="20">
        <f t="shared" si="40"/>
        <v>1</v>
      </c>
      <c r="AM269" s="20">
        <f t="shared" si="41"/>
        <v>0</v>
      </c>
      <c r="AN269" s="20">
        <f t="shared" si="37"/>
        <v>0</v>
      </c>
      <c r="AO269" s="20">
        <f t="shared" si="38"/>
        <v>0</v>
      </c>
      <c r="AP269" s="19">
        <f t="shared" si="39"/>
        <v>0</v>
      </c>
    </row>
    <row r="270" spans="1:42" s="18" customFormat="1" ht="204.75" customHeight="1" x14ac:dyDescent="0.25">
      <c r="A270" s="63">
        <v>269</v>
      </c>
      <c r="B270" s="54">
        <v>1760</v>
      </c>
      <c r="C270" s="53"/>
      <c r="D270" s="53"/>
      <c r="E270" s="55" t="s">
        <v>942</v>
      </c>
      <c r="F270" s="56">
        <v>45078</v>
      </c>
      <c r="G270" s="55" t="s">
        <v>45</v>
      </c>
      <c r="H270" s="55"/>
      <c r="I270" s="55" t="s">
        <v>42</v>
      </c>
      <c r="J270" s="59" t="s">
        <v>644</v>
      </c>
      <c r="K270" s="58" t="s">
        <v>59</v>
      </c>
      <c r="L270" s="58" t="s">
        <v>112</v>
      </c>
      <c r="M270" s="55"/>
      <c r="N270" s="55"/>
      <c r="O270" s="55"/>
      <c r="P270" s="56">
        <v>45195</v>
      </c>
      <c r="Q270" s="55"/>
      <c r="R270" s="71"/>
      <c r="S270" s="71"/>
      <c r="T270" s="55"/>
      <c r="U270" s="53">
        <v>1</v>
      </c>
      <c r="V270" s="72" t="s">
        <v>943</v>
      </c>
      <c r="W270" s="57" t="s">
        <v>944</v>
      </c>
      <c r="X270" s="55" t="s">
        <v>183</v>
      </c>
      <c r="Y270" s="55" t="s">
        <v>183</v>
      </c>
      <c r="Z270" s="55">
        <v>1</v>
      </c>
      <c r="AA270" s="73">
        <v>45139</v>
      </c>
      <c r="AB270" s="73">
        <v>45291</v>
      </c>
      <c r="AC270" s="55" t="s">
        <v>812</v>
      </c>
      <c r="AD270" s="75" t="s">
        <v>64</v>
      </c>
      <c r="AE270" s="60" t="s">
        <v>1083</v>
      </c>
      <c r="AF270" s="61" t="str">
        <f t="shared" si="34"/>
        <v>A</v>
      </c>
      <c r="AG270" s="62">
        <f t="shared" si="35"/>
        <v>0</v>
      </c>
      <c r="AH270" s="78" t="s">
        <v>1349</v>
      </c>
      <c r="AI270" s="62">
        <v>0</v>
      </c>
      <c r="AJ270" s="77" t="s">
        <v>1349</v>
      </c>
      <c r="AK270" s="20">
        <f t="shared" si="36"/>
        <v>0</v>
      </c>
      <c r="AL270" s="20">
        <f t="shared" si="40"/>
        <v>1</v>
      </c>
      <c r="AM270" s="20">
        <f t="shared" si="41"/>
        <v>0</v>
      </c>
      <c r="AN270" s="20">
        <f t="shared" si="37"/>
        <v>0</v>
      </c>
      <c r="AO270" s="20">
        <f t="shared" si="38"/>
        <v>0</v>
      </c>
      <c r="AP270" s="19">
        <f t="shared" si="39"/>
        <v>0</v>
      </c>
    </row>
    <row r="271" spans="1:42" s="18" customFormat="1" ht="204.75" customHeight="1" x14ac:dyDescent="0.25">
      <c r="A271" s="63">
        <v>270</v>
      </c>
      <c r="B271" s="54">
        <v>1760</v>
      </c>
      <c r="C271" s="53"/>
      <c r="D271" s="53"/>
      <c r="E271" s="55" t="s">
        <v>942</v>
      </c>
      <c r="F271" s="56">
        <v>45078</v>
      </c>
      <c r="G271" s="55" t="s">
        <v>45</v>
      </c>
      <c r="H271" s="55"/>
      <c r="I271" s="55" t="s">
        <v>42</v>
      </c>
      <c r="J271" s="59" t="s">
        <v>644</v>
      </c>
      <c r="K271" s="58" t="s">
        <v>59</v>
      </c>
      <c r="L271" s="58" t="s">
        <v>112</v>
      </c>
      <c r="M271" s="55"/>
      <c r="N271" s="55"/>
      <c r="O271" s="55"/>
      <c r="P271" s="56">
        <v>45195</v>
      </c>
      <c r="Q271" s="55"/>
      <c r="R271" s="71"/>
      <c r="S271" s="71"/>
      <c r="T271" s="55"/>
      <c r="U271" s="53">
        <v>2</v>
      </c>
      <c r="V271" s="72" t="s">
        <v>943</v>
      </c>
      <c r="W271" s="57" t="s">
        <v>926</v>
      </c>
      <c r="X271" s="55" t="s">
        <v>310</v>
      </c>
      <c r="Y271" s="55" t="s">
        <v>310</v>
      </c>
      <c r="Z271" s="55">
        <v>2</v>
      </c>
      <c r="AA271" s="73">
        <v>45139</v>
      </c>
      <c r="AB271" s="73">
        <v>45443</v>
      </c>
      <c r="AC271" s="55" t="s">
        <v>812</v>
      </c>
      <c r="AD271" s="75" t="s">
        <v>64</v>
      </c>
      <c r="AE271" s="60" t="s">
        <v>1083</v>
      </c>
      <c r="AF271" s="61" t="str">
        <f t="shared" si="34"/>
        <v>A</v>
      </c>
      <c r="AG271" s="62">
        <f t="shared" si="35"/>
        <v>0</v>
      </c>
      <c r="AH271" s="78" t="s">
        <v>1349</v>
      </c>
      <c r="AI271" s="62">
        <v>0</v>
      </c>
      <c r="AJ271" s="77" t="s">
        <v>1349</v>
      </c>
      <c r="AK271" s="20">
        <f t="shared" si="36"/>
        <v>0</v>
      </c>
      <c r="AL271" s="20">
        <f t="shared" si="40"/>
        <v>1</v>
      </c>
      <c r="AM271" s="20">
        <f t="shared" si="41"/>
        <v>0</v>
      </c>
      <c r="AN271" s="20">
        <f t="shared" si="37"/>
        <v>0</v>
      </c>
      <c r="AO271" s="20">
        <f t="shared" si="38"/>
        <v>0</v>
      </c>
      <c r="AP271" s="19">
        <f t="shared" si="39"/>
        <v>0</v>
      </c>
    </row>
    <row r="272" spans="1:42" s="18" customFormat="1" ht="204.75" customHeight="1" x14ac:dyDescent="0.25">
      <c r="A272" s="63">
        <v>271</v>
      </c>
      <c r="B272" s="54">
        <v>1761</v>
      </c>
      <c r="C272" s="53"/>
      <c r="D272" s="53"/>
      <c r="E272" s="55" t="s">
        <v>945</v>
      </c>
      <c r="F272" s="56">
        <v>45078</v>
      </c>
      <c r="G272" s="55" t="s">
        <v>45</v>
      </c>
      <c r="H272" s="55"/>
      <c r="I272" s="55" t="s">
        <v>42</v>
      </c>
      <c r="J272" s="59" t="s">
        <v>645</v>
      </c>
      <c r="K272" s="58" t="s">
        <v>59</v>
      </c>
      <c r="L272" s="58" t="s">
        <v>112</v>
      </c>
      <c r="M272" s="55"/>
      <c r="N272" s="55"/>
      <c r="O272" s="55"/>
      <c r="P272" s="56">
        <v>45196</v>
      </c>
      <c r="Q272" s="55"/>
      <c r="R272" s="71"/>
      <c r="S272" s="71"/>
      <c r="T272" s="55"/>
      <c r="U272" s="53">
        <v>1</v>
      </c>
      <c r="V272" s="72" t="s">
        <v>946</v>
      </c>
      <c r="W272" s="57" t="s">
        <v>926</v>
      </c>
      <c r="X272" s="55" t="s">
        <v>929</v>
      </c>
      <c r="Y272" s="55" t="s">
        <v>929</v>
      </c>
      <c r="Z272" s="55">
        <v>2</v>
      </c>
      <c r="AA272" s="73">
        <v>45139</v>
      </c>
      <c r="AB272" s="73">
        <v>45443</v>
      </c>
      <c r="AC272" s="55" t="s">
        <v>812</v>
      </c>
      <c r="AD272" s="75" t="s">
        <v>64</v>
      </c>
      <c r="AE272" s="60" t="s">
        <v>1083</v>
      </c>
      <c r="AF272" s="61" t="str">
        <f t="shared" si="34"/>
        <v>A</v>
      </c>
      <c r="AG272" s="62">
        <f t="shared" si="35"/>
        <v>0</v>
      </c>
      <c r="AH272" s="78" t="s">
        <v>1349</v>
      </c>
      <c r="AI272" s="62">
        <v>0</v>
      </c>
      <c r="AJ272" s="77" t="s">
        <v>1349</v>
      </c>
      <c r="AK272" s="20">
        <f t="shared" si="36"/>
        <v>0</v>
      </c>
      <c r="AL272" s="20">
        <f t="shared" si="40"/>
        <v>1</v>
      </c>
      <c r="AM272" s="20">
        <f t="shared" si="41"/>
        <v>0</v>
      </c>
      <c r="AN272" s="20">
        <f t="shared" si="37"/>
        <v>0</v>
      </c>
      <c r="AO272" s="20">
        <f t="shared" si="38"/>
        <v>0</v>
      </c>
      <c r="AP272" s="19">
        <f t="shared" si="39"/>
        <v>0</v>
      </c>
    </row>
    <row r="273" spans="1:42" s="18" customFormat="1" ht="204.75" customHeight="1" x14ac:dyDescent="0.25">
      <c r="A273" s="63">
        <v>272</v>
      </c>
      <c r="B273" s="54">
        <v>1761</v>
      </c>
      <c r="C273" s="53"/>
      <c r="D273" s="53"/>
      <c r="E273" s="55" t="s">
        <v>945</v>
      </c>
      <c r="F273" s="56">
        <v>45078</v>
      </c>
      <c r="G273" s="55" t="s">
        <v>45</v>
      </c>
      <c r="H273" s="55"/>
      <c r="I273" s="55" t="s">
        <v>42</v>
      </c>
      <c r="J273" s="59" t="s">
        <v>645</v>
      </c>
      <c r="K273" s="58" t="s">
        <v>59</v>
      </c>
      <c r="L273" s="58" t="s">
        <v>112</v>
      </c>
      <c r="M273" s="55"/>
      <c r="N273" s="55"/>
      <c r="O273" s="55"/>
      <c r="P273" s="56">
        <v>45196</v>
      </c>
      <c r="Q273" s="55"/>
      <c r="R273" s="71"/>
      <c r="S273" s="71"/>
      <c r="T273" s="55"/>
      <c r="U273" s="53">
        <v>2</v>
      </c>
      <c r="V273" s="72" t="s">
        <v>946</v>
      </c>
      <c r="W273" s="57" t="s">
        <v>937</v>
      </c>
      <c r="X273" s="55" t="s">
        <v>939</v>
      </c>
      <c r="Y273" s="55" t="s">
        <v>939</v>
      </c>
      <c r="Z273" s="55">
        <v>1</v>
      </c>
      <c r="AA273" s="73">
        <v>45139</v>
      </c>
      <c r="AB273" s="73">
        <v>45443</v>
      </c>
      <c r="AC273" s="55" t="s">
        <v>812</v>
      </c>
      <c r="AD273" s="75" t="s">
        <v>64</v>
      </c>
      <c r="AE273" s="60" t="s">
        <v>1083</v>
      </c>
      <c r="AF273" s="61" t="str">
        <f t="shared" si="34"/>
        <v>A</v>
      </c>
      <c r="AG273" s="62">
        <f t="shared" si="35"/>
        <v>0</v>
      </c>
      <c r="AH273" s="78" t="s">
        <v>1349</v>
      </c>
      <c r="AI273" s="62">
        <v>0</v>
      </c>
      <c r="AJ273" s="77" t="s">
        <v>1349</v>
      </c>
      <c r="AK273" s="20">
        <f t="shared" si="36"/>
        <v>0</v>
      </c>
      <c r="AL273" s="20">
        <f t="shared" si="40"/>
        <v>1</v>
      </c>
      <c r="AM273" s="20">
        <f t="shared" si="41"/>
        <v>0</v>
      </c>
      <c r="AN273" s="20">
        <f t="shared" si="37"/>
        <v>0</v>
      </c>
      <c r="AO273" s="20">
        <f t="shared" si="38"/>
        <v>0</v>
      </c>
      <c r="AP273" s="19">
        <f t="shared" si="39"/>
        <v>0</v>
      </c>
    </row>
    <row r="274" spans="1:42" s="18" customFormat="1" ht="204.75" customHeight="1" x14ac:dyDescent="0.25">
      <c r="A274" s="63">
        <v>273</v>
      </c>
      <c r="B274" s="54">
        <v>1761</v>
      </c>
      <c r="C274" s="53"/>
      <c r="D274" s="53"/>
      <c r="E274" s="55" t="s">
        <v>945</v>
      </c>
      <c r="F274" s="56">
        <v>45078</v>
      </c>
      <c r="G274" s="55" t="s">
        <v>45</v>
      </c>
      <c r="H274" s="55"/>
      <c r="I274" s="55" t="s">
        <v>42</v>
      </c>
      <c r="J274" s="59" t="s">
        <v>645</v>
      </c>
      <c r="K274" s="58" t="s">
        <v>59</v>
      </c>
      <c r="L274" s="58" t="s">
        <v>112</v>
      </c>
      <c r="M274" s="55"/>
      <c r="N274" s="55"/>
      <c r="O274" s="55"/>
      <c r="P274" s="56">
        <v>45196</v>
      </c>
      <c r="Q274" s="55"/>
      <c r="R274" s="71"/>
      <c r="S274" s="71"/>
      <c r="T274" s="55"/>
      <c r="U274" s="53">
        <v>3</v>
      </c>
      <c r="V274" s="72" t="s">
        <v>946</v>
      </c>
      <c r="W274" s="57" t="s">
        <v>928</v>
      </c>
      <c r="X274" s="55" t="s">
        <v>915</v>
      </c>
      <c r="Y274" s="55" t="s">
        <v>915</v>
      </c>
      <c r="Z274" s="55">
        <v>1</v>
      </c>
      <c r="AA274" s="73">
        <v>45139</v>
      </c>
      <c r="AB274" s="73">
        <v>45443</v>
      </c>
      <c r="AC274" s="55" t="s">
        <v>812</v>
      </c>
      <c r="AD274" s="75" t="s">
        <v>64</v>
      </c>
      <c r="AE274" s="60" t="s">
        <v>1083</v>
      </c>
      <c r="AF274" s="61" t="str">
        <f t="shared" si="34"/>
        <v>A</v>
      </c>
      <c r="AG274" s="62">
        <f t="shared" si="35"/>
        <v>0</v>
      </c>
      <c r="AH274" s="78" t="s">
        <v>1349</v>
      </c>
      <c r="AI274" s="62">
        <v>0</v>
      </c>
      <c r="AJ274" s="77" t="s">
        <v>1349</v>
      </c>
      <c r="AK274" s="20">
        <f t="shared" si="36"/>
        <v>0</v>
      </c>
      <c r="AL274" s="20">
        <f t="shared" si="40"/>
        <v>1</v>
      </c>
      <c r="AM274" s="20">
        <f t="shared" si="41"/>
        <v>0</v>
      </c>
      <c r="AN274" s="20">
        <f t="shared" si="37"/>
        <v>0</v>
      </c>
      <c r="AO274" s="20">
        <f t="shared" si="38"/>
        <v>0</v>
      </c>
      <c r="AP274" s="19">
        <f t="shared" si="39"/>
        <v>0</v>
      </c>
    </row>
    <row r="275" spans="1:42" s="18" customFormat="1" ht="204.75" customHeight="1" x14ac:dyDescent="0.25">
      <c r="A275" s="63">
        <v>274</v>
      </c>
      <c r="B275" s="54">
        <v>1762</v>
      </c>
      <c r="C275" s="53"/>
      <c r="D275" s="53"/>
      <c r="E275" s="55" t="s">
        <v>947</v>
      </c>
      <c r="F275" s="56">
        <v>45078</v>
      </c>
      <c r="G275" s="55" t="s">
        <v>45</v>
      </c>
      <c r="H275" s="55"/>
      <c r="I275" s="55" t="s">
        <v>42</v>
      </c>
      <c r="J275" s="59" t="s">
        <v>646</v>
      </c>
      <c r="K275" s="58" t="s">
        <v>59</v>
      </c>
      <c r="L275" s="58" t="s">
        <v>112</v>
      </c>
      <c r="M275" s="55"/>
      <c r="N275" s="55"/>
      <c r="O275" s="55"/>
      <c r="P275" s="56">
        <v>45196</v>
      </c>
      <c r="Q275" s="55"/>
      <c r="R275" s="71"/>
      <c r="S275" s="71"/>
      <c r="T275" s="55"/>
      <c r="U275" s="53">
        <v>1</v>
      </c>
      <c r="V275" s="72" t="s">
        <v>948</v>
      </c>
      <c r="W275" s="57" t="s">
        <v>949</v>
      </c>
      <c r="X275" s="55" t="s">
        <v>183</v>
      </c>
      <c r="Y275" s="55" t="s">
        <v>183</v>
      </c>
      <c r="Z275" s="55">
        <v>1</v>
      </c>
      <c r="AA275" s="73">
        <v>45139</v>
      </c>
      <c r="AB275" s="73">
        <v>45412</v>
      </c>
      <c r="AC275" s="55" t="s">
        <v>812</v>
      </c>
      <c r="AD275" s="75" t="s">
        <v>64</v>
      </c>
      <c r="AE275" s="60" t="s">
        <v>1083</v>
      </c>
      <c r="AF275" s="61" t="str">
        <f t="shared" si="34"/>
        <v>A</v>
      </c>
      <c r="AG275" s="62">
        <f t="shared" si="35"/>
        <v>0</v>
      </c>
      <c r="AH275" s="78" t="s">
        <v>1349</v>
      </c>
      <c r="AI275" s="62">
        <v>0</v>
      </c>
      <c r="AJ275" s="77" t="s">
        <v>1349</v>
      </c>
      <c r="AK275" s="20">
        <f t="shared" si="36"/>
        <v>0</v>
      </c>
      <c r="AL275" s="20">
        <f t="shared" si="40"/>
        <v>1</v>
      </c>
      <c r="AM275" s="20">
        <f t="shared" si="41"/>
        <v>0</v>
      </c>
      <c r="AN275" s="20">
        <f t="shared" si="37"/>
        <v>0</v>
      </c>
      <c r="AO275" s="20">
        <f t="shared" si="38"/>
        <v>0</v>
      </c>
      <c r="AP275" s="19">
        <f t="shared" si="39"/>
        <v>0</v>
      </c>
    </row>
    <row r="276" spans="1:42" s="18" customFormat="1" ht="204.75" customHeight="1" x14ac:dyDescent="0.25">
      <c r="A276" s="63">
        <v>275</v>
      </c>
      <c r="B276" s="54">
        <v>1762</v>
      </c>
      <c r="C276" s="53"/>
      <c r="D276" s="53"/>
      <c r="E276" s="55" t="s">
        <v>947</v>
      </c>
      <c r="F276" s="56">
        <v>45078</v>
      </c>
      <c r="G276" s="55" t="s">
        <v>45</v>
      </c>
      <c r="H276" s="55"/>
      <c r="I276" s="55" t="s">
        <v>42</v>
      </c>
      <c r="J276" s="59" t="s">
        <v>646</v>
      </c>
      <c r="K276" s="58" t="s">
        <v>59</v>
      </c>
      <c r="L276" s="58" t="s">
        <v>112</v>
      </c>
      <c r="M276" s="55"/>
      <c r="N276" s="55"/>
      <c r="O276" s="55"/>
      <c r="P276" s="56">
        <v>45196</v>
      </c>
      <c r="Q276" s="55"/>
      <c r="R276" s="71"/>
      <c r="S276" s="71"/>
      <c r="T276" s="55"/>
      <c r="U276" s="53">
        <v>2</v>
      </c>
      <c r="V276" s="72" t="s">
        <v>948</v>
      </c>
      <c r="W276" s="57" t="s">
        <v>950</v>
      </c>
      <c r="X276" s="55" t="s">
        <v>915</v>
      </c>
      <c r="Y276" s="55" t="s">
        <v>915</v>
      </c>
      <c r="Z276" s="55">
        <v>1</v>
      </c>
      <c r="AA276" s="73">
        <v>45139</v>
      </c>
      <c r="AB276" s="73">
        <v>45443</v>
      </c>
      <c r="AC276" s="55" t="s">
        <v>812</v>
      </c>
      <c r="AD276" s="75" t="s">
        <v>64</v>
      </c>
      <c r="AE276" s="60" t="s">
        <v>1083</v>
      </c>
      <c r="AF276" s="61" t="str">
        <f t="shared" si="34"/>
        <v>A</v>
      </c>
      <c r="AG276" s="62">
        <f t="shared" si="35"/>
        <v>0</v>
      </c>
      <c r="AH276" s="78" t="s">
        <v>1349</v>
      </c>
      <c r="AI276" s="62">
        <v>0</v>
      </c>
      <c r="AJ276" s="77" t="s">
        <v>1349</v>
      </c>
      <c r="AK276" s="20">
        <f t="shared" si="36"/>
        <v>0</v>
      </c>
      <c r="AL276" s="20">
        <f t="shared" si="40"/>
        <v>1</v>
      </c>
      <c r="AM276" s="20">
        <f t="shared" si="41"/>
        <v>0</v>
      </c>
      <c r="AN276" s="20">
        <f t="shared" si="37"/>
        <v>0</v>
      </c>
      <c r="AO276" s="20">
        <f t="shared" si="38"/>
        <v>0</v>
      </c>
      <c r="AP276" s="19">
        <f t="shared" si="39"/>
        <v>0</v>
      </c>
    </row>
    <row r="277" spans="1:42" s="18" customFormat="1" ht="204.75" customHeight="1" x14ac:dyDescent="0.25">
      <c r="A277" s="63">
        <v>276</v>
      </c>
      <c r="B277" s="54">
        <v>1762</v>
      </c>
      <c r="C277" s="53"/>
      <c r="D277" s="53"/>
      <c r="E277" s="55" t="s">
        <v>947</v>
      </c>
      <c r="F277" s="56">
        <v>45078</v>
      </c>
      <c r="G277" s="55" t="s">
        <v>45</v>
      </c>
      <c r="H277" s="55"/>
      <c r="I277" s="55" t="s">
        <v>42</v>
      </c>
      <c r="J277" s="59" t="s">
        <v>646</v>
      </c>
      <c r="K277" s="58" t="s">
        <v>59</v>
      </c>
      <c r="L277" s="58" t="s">
        <v>112</v>
      </c>
      <c r="M277" s="55"/>
      <c r="N277" s="55"/>
      <c r="O277" s="55"/>
      <c r="P277" s="56">
        <v>45196</v>
      </c>
      <c r="Q277" s="55"/>
      <c r="R277" s="71"/>
      <c r="S277" s="71"/>
      <c r="T277" s="55"/>
      <c r="U277" s="53">
        <v>3</v>
      </c>
      <c r="V277" s="72" t="s">
        <v>948</v>
      </c>
      <c r="W277" s="57" t="s">
        <v>932</v>
      </c>
      <c r="X277" s="55" t="s">
        <v>919</v>
      </c>
      <c r="Y277" s="55" t="s">
        <v>919</v>
      </c>
      <c r="Z277" s="55">
        <v>3</v>
      </c>
      <c r="AA277" s="73">
        <v>45139</v>
      </c>
      <c r="AB277" s="73">
        <v>45443</v>
      </c>
      <c r="AC277" s="55" t="s">
        <v>812</v>
      </c>
      <c r="AD277" s="75" t="s">
        <v>64</v>
      </c>
      <c r="AE277" s="60" t="s">
        <v>1083</v>
      </c>
      <c r="AF277" s="61" t="str">
        <f t="shared" si="34"/>
        <v>A</v>
      </c>
      <c r="AG277" s="62">
        <f t="shared" si="35"/>
        <v>0</v>
      </c>
      <c r="AH277" s="78" t="s">
        <v>1349</v>
      </c>
      <c r="AI277" s="62">
        <v>0</v>
      </c>
      <c r="AJ277" s="77" t="s">
        <v>1349</v>
      </c>
      <c r="AK277" s="20">
        <f t="shared" si="36"/>
        <v>0</v>
      </c>
      <c r="AL277" s="20">
        <f t="shared" si="40"/>
        <v>1</v>
      </c>
      <c r="AM277" s="20">
        <f t="shared" si="41"/>
        <v>0</v>
      </c>
      <c r="AN277" s="20">
        <f t="shared" si="37"/>
        <v>0</v>
      </c>
      <c r="AO277" s="20">
        <f t="shared" si="38"/>
        <v>0</v>
      </c>
      <c r="AP277" s="19">
        <f t="shared" si="39"/>
        <v>0</v>
      </c>
    </row>
    <row r="278" spans="1:42" s="18" customFormat="1" ht="204.75" customHeight="1" x14ac:dyDescent="0.25">
      <c r="A278" s="63">
        <v>277</v>
      </c>
      <c r="B278" s="54">
        <v>1763</v>
      </c>
      <c r="C278" s="53"/>
      <c r="D278" s="53"/>
      <c r="E278" s="55" t="s">
        <v>947</v>
      </c>
      <c r="F278" s="56">
        <v>45078</v>
      </c>
      <c r="G278" s="55" t="s">
        <v>45</v>
      </c>
      <c r="H278" s="55"/>
      <c r="I278" s="55" t="s">
        <v>42</v>
      </c>
      <c r="J278" s="59" t="s">
        <v>647</v>
      </c>
      <c r="K278" s="58" t="s">
        <v>59</v>
      </c>
      <c r="L278" s="58" t="s">
        <v>112</v>
      </c>
      <c r="M278" s="55"/>
      <c r="N278" s="55"/>
      <c r="O278" s="55"/>
      <c r="P278" s="56">
        <v>45196</v>
      </c>
      <c r="Q278" s="55"/>
      <c r="R278" s="71"/>
      <c r="S278" s="71"/>
      <c r="T278" s="55"/>
      <c r="U278" s="53">
        <v>1</v>
      </c>
      <c r="V278" s="72" t="s">
        <v>951</v>
      </c>
      <c r="W278" s="57" t="s">
        <v>949</v>
      </c>
      <c r="X278" s="55" t="s">
        <v>183</v>
      </c>
      <c r="Y278" s="55" t="s">
        <v>183</v>
      </c>
      <c r="Z278" s="55">
        <v>1</v>
      </c>
      <c r="AA278" s="73">
        <v>45139</v>
      </c>
      <c r="AB278" s="73">
        <v>45412</v>
      </c>
      <c r="AC278" s="55" t="s">
        <v>812</v>
      </c>
      <c r="AD278" s="75" t="s">
        <v>64</v>
      </c>
      <c r="AE278" s="60" t="s">
        <v>1083</v>
      </c>
      <c r="AF278" s="61" t="str">
        <f t="shared" si="34"/>
        <v>A</v>
      </c>
      <c r="AG278" s="62">
        <f t="shared" si="35"/>
        <v>0</v>
      </c>
      <c r="AH278" s="78" t="s">
        <v>1349</v>
      </c>
      <c r="AI278" s="62">
        <v>0</v>
      </c>
      <c r="AJ278" s="77" t="s">
        <v>1349</v>
      </c>
      <c r="AK278" s="20">
        <f t="shared" si="36"/>
        <v>0</v>
      </c>
      <c r="AL278" s="20">
        <f t="shared" si="40"/>
        <v>1</v>
      </c>
      <c r="AM278" s="20">
        <f t="shared" si="41"/>
        <v>0</v>
      </c>
      <c r="AN278" s="20">
        <f t="shared" si="37"/>
        <v>0</v>
      </c>
      <c r="AO278" s="20">
        <f t="shared" si="38"/>
        <v>0</v>
      </c>
      <c r="AP278" s="19">
        <f t="shared" si="39"/>
        <v>0</v>
      </c>
    </row>
    <row r="279" spans="1:42" s="18" customFormat="1" ht="204.75" customHeight="1" x14ac:dyDescent="0.25">
      <c r="A279" s="63">
        <v>278</v>
      </c>
      <c r="B279" s="54">
        <v>1763</v>
      </c>
      <c r="C279" s="53"/>
      <c r="D279" s="53"/>
      <c r="E279" s="55" t="s">
        <v>947</v>
      </c>
      <c r="F279" s="56">
        <v>45078</v>
      </c>
      <c r="G279" s="55" t="s">
        <v>45</v>
      </c>
      <c r="H279" s="55"/>
      <c r="I279" s="55" t="s">
        <v>42</v>
      </c>
      <c r="J279" s="59" t="s">
        <v>647</v>
      </c>
      <c r="K279" s="58" t="s">
        <v>59</v>
      </c>
      <c r="L279" s="58" t="s">
        <v>112</v>
      </c>
      <c r="M279" s="55"/>
      <c r="N279" s="55"/>
      <c r="O279" s="55"/>
      <c r="P279" s="56">
        <v>45196</v>
      </c>
      <c r="Q279" s="55"/>
      <c r="R279" s="71"/>
      <c r="S279" s="71"/>
      <c r="T279" s="55"/>
      <c r="U279" s="53">
        <v>2</v>
      </c>
      <c r="V279" s="72" t="s">
        <v>951</v>
      </c>
      <c r="W279" s="57" t="s">
        <v>952</v>
      </c>
      <c r="X279" s="55" t="s">
        <v>915</v>
      </c>
      <c r="Y279" s="55" t="s">
        <v>915</v>
      </c>
      <c r="Z279" s="55">
        <v>1</v>
      </c>
      <c r="AA279" s="73">
        <v>45139</v>
      </c>
      <c r="AB279" s="73">
        <v>45443</v>
      </c>
      <c r="AC279" s="55" t="s">
        <v>812</v>
      </c>
      <c r="AD279" s="75" t="s">
        <v>64</v>
      </c>
      <c r="AE279" s="60" t="s">
        <v>1083</v>
      </c>
      <c r="AF279" s="61" t="str">
        <f t="shared" si="34"/>
        <v>A</v>
      </c>
      <c r="AG279" s="62">
        <f t="shared" si="35"/>
        <v>0</v>
      </c>
      <c r="AH279" s="78" t="s">
        <v>1349</v>
      </c>
      <c r="AI279" s="62">
        <v>0</v>
      </c>
      <c r="AJ279" s="77" t="s">
        <v>1349</v>
      </c>
      <c r="AK279" s="20">
        <f t="shared" si="36"/>
        <v>0</v>
      </c>
      <c r="AL279" s="20">
        <f t="shared" si="40"/>
        <v>1</v>
      </c>
      <c r="AM279" s="20">
        <f t="shared" si="41"/>
        <v>0</v>
      </c>
      <c r="AN279" s="20">
        <f t="shared" si="37"/>
        <v>0</v>
      </c>
      <c r="AO279" s="20">
        <f t="shared" si="38"/>
        <v>0</v>
      </c>
      <c r="AP279" s="19">
        <f t="shared" si="39"/>
        <v>0</v>
      </c>
    </row>
    <row r="280" spans="1:42" s="18" customFormat="1" ht="204.75" customHeight="1" x14ac:dyDescent="0.25">
      <c r="A280" s="63">
        <v>279</v>
      </c>
      <c r="B280" s="54">
        <v>1763</v>
      </c>
      <c r="C280" s="53"/>
      <c r="D280" s="53"/>
      <c r="E280" s="55" t="s">
        <v>947</v>
      </c>
      <c r="F280" s="56">
        <v>45078</v>
      </c>
      <c r="G280" s="55" t="s">
        <v>45</v>
      </c>
      <c r="H280" s="55"/>
      <c r="I280" s="55" t="s">
        <v>42</v>
      </c>
      <c r="J280" s="59" t="s">
        <v>647</v>
      </c>
      <c r="K280" s="58" t="s">
        <v>59</v>
      </c>
      <c r="L280" s="58" t="s">
        <v>112</v>
      </c>
      <c r="M280" s="55"/>
      <c r="N280" s="55"/>
      <c r="O280" s="55"/>
      <c r="P280" s="56">
        <v>45196</v>
      </c>
      <c r="Q280" s="55"/>
      <c r="R280" s="71"/>
      <c r="S280" s="71"/>
      <c r="T280" s="55"/>
      <c r="U280" s="53">
        <v>3</v>
      </c>
      <c r="V280" s="72" t="s">
        <v>951</v>
      </c>
      <c r="W280" s="57" t="s">
        <v>932</v>
      </c>
      <c r="X280" s="55" t="s">
        <v>953</v>
      </c>
      <c r="Y280" s="55" t="s">
        <v>953</v>
      </c>
      <c r="Z280" s="55">
        <v>3</v>
      </c>
      <c r="AA280" s="73">
        <v>45139</v>
      </c>
      <c r="AB280" s="73">
        <v>45443</v>
      </c>
      <c r="AC280" s="55" t="s">
        <v>812</v>
      </c>
      <c r="AD280" s="75" t="s">
        <v>64</v>
      </c>
      <c r="AE280" s="60" t="s">
        <v>1083</v>
      </c>
      <c r="AF280" s="61" t="str">
        <f t="shared" si="34"/>
        <v>A</v>
      </c>
      <c r="AG280" s="62">
        <f t="shared" si="35"/>
        <v>0</v>
      </c>
      <c r="AH280" s="78" t="s">
        <v>1349</v>
      </c>
      <c r="AI280" s="62">
        <v>0</v>
      </c>
      <c r="AJ280" s="77" t="s">
        <v>1349</v>
      </c>
      <c r="AK280" s="20">
        <f t="shared" si="36"/>
        <v>0</v>
      </c>
      <c r="AL280" s="20">
        <f t="shared" si="40"/>
        <v>1</v>
      </c>
      <c r="AM280" s="20">
        <f t="shared" si="41"/>
        <v>0</v>
      </c>
      <c r="AN280" s="20">
        <f t="shared" si="37"/>
        <v>0</v>
      </c>
      <c r="AO280" s="20">
        <f t="shared" si="38"/>
        <v>0</v>
      </c>
      <c r="AP280" s="19">
        <f t="shared" si="39"/>
        <v>0</v>
      </c>
    </row>
    <row r="281" spans="1:42" s="18" customFormat="1" ht="204.75" customHeight="1" x14ac:dyDescent="0.25">
      <c r="A281" s="63">
        <v>280</v>
      </c>
      <c r="B281" s="54">
        <v>1764</v>
      </c>
      <c r="C281" s="53"/>
      <c r="D281" s="53"/>
      <c r="E281" s="55" t="s">
        <v>947</v>
      </c>
      <c r="F281" s="56">
        <v>45078</v>
      </c>
      <c r="G281" s="55" t="s">
        <v>45</v>
      </c>
      <c r="H281" s="55"/>
      <c r="I281" s="55" t="s">
        <v>42</v>
      </c>
      <c r="J281" s="59" t="s">
        <v>648</v>
      </c>
      <c r="K281" s="58" t="s">
        <v>59</v>
      </c>
      <c r="L281" s="58" t="s">
        <v>112</v>
      </c>
      <c r="M281" s="55"/>
      <c r="N281" s="55"/>
      <c r="O281" s="55"/>
      <c r="P281" s="56">
        <v>45196</v>
      </c>
      <c r="Q281" s="55"/>
      <c r="R281" s="71"/>
      <c r="S281" s="71"/>
      <c r="T281" s="55"/>
      <c r="U281" s="53">
        <v>1</v>
      </c>
      <c r="V281" s="72" t="s">
        <v>954</v>
      </c>
      <c r="W281" s="57" t="s">
        <v>949</v>
      </c>
      <c r="X281" s="55" t="s">
        <v>183</v>
      </c>
      <c r="Y281" s="55" t="s">
        <v>183</v>
      </c>
      <c r="Z281" s="55">
        <v>1</v>
      </c>
      <c r="AA281" s="73">
        <v>45139</v>
      </c>
      <c r="AB281" s="73">
        <v>45412</v>
      </c>
      <c r="AC281" s="55" t="s">
        <v>812</v>
      </c>
      <c r="AD281" s="75" t="s">
        <v>64</v>
      </c>
      <c r="AE281" s="60" t="s">
        <v>1083</v>
      </c>
      <c r="AF281" s="61" t="str">
        <f t="shared" si="34"/>
        <v>A</v>
      </c>
      <c r="AG281" s="62">
        <f t="shared" si="35"/>
        <v>0</v>
      </c>
      <c r="AH281" s="78" t="s">
        <v>1349</v>
      </c>
      <c r="AI281" s="62">
        <v>0</v>
      </c>
      <c r="AJ281" s="77" t="s">
        <v>1349</v>
      </c>
      <c r="AK281" s="20">
        <f t="shared" si="36"/>
        <v>0</v>
      </c>
      <c r="AL281" s="20">
        <f t="shared" si="40"/>
        <v>1</v>
      </c>
      <c r="AM281" s="20">
        <f t="shared" si="41"/>
        <v>0</v>
      </c>
      <c r="AN281" s="20">
        <f t="shared" si="37"/>
        <v>0</v>
      </c>
      <c r="AO281" s="20">
        <f t="shared" si="38"/>
        <v>0</v>
      </c>
      <c r="AP281" s="19">
        <f t="shared" si="39"/>
        <v>0</v>
      </c>
    </row>
    <row r="282" spans="1:42" s="18" customFormat="1" ht="204.75" customHeight="1" x14ac:dyDescent="0.25">
      <c r="A282" s="63">
        <v>281</v>
      </c>
      <c r="B282" s="54">
        <v>1764</v>
      </c>
      <c r="C282" s="53"/>
      <c r="D282" s="53"/>
      <c r="E282" s="55" t="s">
        <v>947</v>
      </c>
      <c r="F282" s="56">
        <v>45078</v>
      </c>
      <c r="G282" s="55" t="s">
        <v>45</v>
      </c>
      <c r="H282" s="55"/>
      <c r="I282" s="55" t="s">
        <v>42</v>
      </c>
      <c r="J282" s="59" t="s">
        <v>648</v>
      </c>
      <c r="K282" s="58" t="s">
        <v>59</v>
      </c>
      <c r="L282" s="58" t="s">
        <v>112</v>
      </c>
      <c r="M282" s="55"/>
      <c r="N282" s="55"/>
      <c r="O282" s="55"/>
      <c r="P282" s="56">
        <v>45196</v>
      </c>
      <c r="Q282" s="55"/>
      <c r="R282" s="71"/>
      <c r="S282" s="71"/>
      <c r="T282" s="55"/>
      <c r="U282" s="53">
        <v>2</v>
      </c>
      <c r="V282" s="72" t="s">
        <v>954</v>
      </c>
      <c r="W282" s="57" t="s">
        <v>950</v>
      </c>
      <c r="X282" s="55" t="s">
        <v>915</v>
      </c>
      <c r="Y282" s="55" t="s">
        <v>915</v>
      </c>
      <c r="Z282" s="55">
        <v>1</v>
      </c>
      <c r="AA282" s="73">
        <v>45139</v>
      </c>
      <c r="AB282" s="73">
        <v>45443</v>
      </c>
      <c r="AC282" s="55" t="s">
        <v>812</v>
      </c>
      <c r="AD282" s="75" t="s">
        <v>64</v>
      </c>
      <c r="AE282" s="60" t="s">
        <v>1083</v>
      </c>
      <c r="AF282" s="61" t="str">
        <f t="shared" si="34"/>
        <v>A</v>
      </c>
      <c r="AG282" s="62">
        <f t="shared" si="35"/>
        <v>0</v>
      </c>
      <c r="AH282" s="78" t="s">
        <v>1349</v>
      </c>
      <c r="AI282" s="62">
        <v>0</v>
      </c>
      <c r="AJ282" s="77" t="s">
        <v>1349</v>
      </c>
      <c r="AK282" s="20">
        <f t="shared" si="36"/>
        <v>0</v>
      </c>
      <c r="AL282" s="20">
        <f t="shared" si="40"/>
        <v>1</v>
      </c>
      <c r="AM282" s="20">
        <f t="shared" si="41"/>
        <v>0</v>
      </c>
      <c r="AN282" s="20">
        <f t="shared" si="37"/>
        <v>0</v>
      </c>
      <c r="AO282" s="20">
        <f t="shared" si="38"/>
        <v>0</v>
      </c>
      <c r="AP282" s="19">
        <f t="shared" si="39"/>
        <v>0</v>
      </c>
    </row>
    <row r="283" spans="1:42" s="18" customFormat="1" ht="204.75" customHeight="1" x14ac:dyDescent="0.25">
      <c r="A283" s="63">
        <v>282</v>
      </c>
      <c r="B283" s="54">
        <v>1764</v>
      </c>
      <c r="C283" s="53"/>
      <c r="D283" s="53"/>
      <c r="E283" s="55" t="s">
        <v>947</v>
      </c>
      <c r="F283" s="56">
        <v>45078</v>
      </c>
      <c r="G283" s="55" t="s">
        <v>45</v>
      </c>
      <c r="H283" s="55"/>
      <c r="I283" s="55" t="s">
        <v>42</v>
      </c>
      <c r="J283" s="59" t="s">
        <v>648</v>
      </c>
      <c r="K283" s="58" t="s">
        <v>59</v>
      </c>
      <c r="L283" s="58" t="s">
        <v>112</v>
      </c>
      <c r="M283" s="55"/>
      <c r="N283" s="55"/>
      <c r="O283" s="55"/>
      <c r="P283" s="56">
        <v>45196</v>
      </c>
      <c r="Q283" s="55"/>
      <c r="R283" s="71"/>
      <c r="S283" s="71"/>
      <c r="T283" s="55"/>
      <c r="U283" s="53">
        <v>3</v>
      </c>
      <c r="V283" s="72" t="s">
        <v>954</v>
      </c>
      <c r="W283" s="57" t="s">
        <v>955</v>
      </c>
      <c r="X283" s="55" t="s">
        <v>957</v>
      </c>
      <c r="Y283" s="55" t="s">
        <v>957</v>
      </c>
      <c r="Z283" s="55">
        <v>1</v>
      </c>
      <c r="AA283" s="73">
        <v>45139</v>
      </c>
      <c r="AB283" s="73">
        <v>45412</v>
      </c>
      <c r="AC283" s="55" t="s">
        <v>812</v>
      </c>
      <c r="AD283" s="75" t="s">
        <v>64</v>
      </c>
      <c r="AE283" s="60" t="s">
        <v>1083</v>
      </c>
      <c r="AF283" s="61" t="str">
        <f t="shared" si="34"/>
        <v>A</v>
      </c>
      <c r="AG283" s="62">
        <f t="shared" si="35"/>
        <v>0</v>
      </c>
      <c r="AH283" s="78" t="s">
        <v>1349</v>
      </c>
      <c r="AI283" s="62">
        <v>0</v>
      </c>
      <c r="AJ283" s="77" t="s">
        <v>1349</v>
      </c>
      <c r="AK283" s="20">
        <f t="shared" si="36"/>
        <v>0</v>
      </c>
      <c r="AL283" s="20">
        <f t="shared" si="40"/>
        <v>1</v>
      </c>
      <c r="AM283" s="20">
        <f t="shared" si="41"/>
        <v>0</v>
      </c>
      <c r="AN283" s="20">
        <f t="shared" si="37"/>
        <v>0</v>
      </c>
      <c r="AO283" s="20">
        <f t="shared" si="38"/>
        <v>0</v>
      </c>
      <c r="AP283" s="19">
        <f t="shared" si="39"/>
        <v>0</v>
      </c>
    </row>
    <row r="284" spans="1:42" s="18" customFormat="1" ht="204.75" customHeight="1" x14ac:dyDescent="0.25">
      <c r="A284" s="63">
        <v>283</v>
      </c>
      <c r="B284" s="54">
        <v>1764</v>
      </c>
      <c r="C284" s="53"/>
      <c r="D284" s="53"/>
      <c r="E284" s="55" t="s">
        <v>947</v>
      </c>
      <c r="F284" s="56">
        <v>45078</v>
      </c>
      <c r="G284" s="55" t="s">
        <v>45</v>
      </c>
      <c r="H284" s="55"/>
      <c r="I284" s="55" t="s">
        <v>42</v>
      </c>
      <c r="J284" s="59" t="s">
        <v>648</v>
      </c>
      <c r="K284" s="58" t="s">
        <v>59</v>
      </c>
      <c r="L284" s="58" t="s">
        <v>112</v>
      </c>
      <c r="M284" s="55"/>
      <c r="N284" s="55"/>
      <c r="O284" s="55"/>
      <c r="P284" s="56">
        <v>45196</v>
      </c>
      <c r="Q284" s="55"/>
      <c r="R284" s="71"/>
      <c r="S284" s="71"/>
      <c r="T284" s="55"/>
      <c r="U284" s="53">
        <v>4</v>
      </c>
      <c r="V284" s="72" t="s">
        <v>954</v>
      </c>
      <c r="W284" s="57" t="s">
        <v>956</v>
      </c>
      <c r="X284" s="55" t="s">
        <v>915</v>
      </c>
      <c r="Y284" s="55" t="s">
        <v>915</v>
      </c>
      <c r="Z284" s="55">
        <v>1</v>
      </c>
      <c r="AA284" s="73">
        <v>45139</v>
      </c>
      <c r="AB284" s="73">
        <v>45443</v>
      </c>
      <c r="AC284" s="55" t="s">
        <v>812</v>
      </c>
      <c r="AD284" s="75" t="s">
        <v>64</v>
      </c>
      <c r="AE284" s="60" t="s">
        <v>1083</v>
      </c>
      <c r="AF284" s="61" t="str">
        <f t="shared" si="34"/>
        <v>A</v>
      </c>
      <c r="AG284" s="62">
        <f t="shared" si="35"/>
        <v>0</v>
      </c>
      <c r="AH284" s="78" t="s">
        <v>1349</v>
      </c>
      <c r="AI284" s="62">
        <v>0</v>
      </c>
      <c r="AJ284" s="77" t="s">
        <v>1349</v>
      </c>
      <c r="AK284" s="20">
        <f t="shared" si="36"/>
        <v>0</v>
      </c>
      <c r="AL284" s="20">
        <f t="shared" si="40"/>
        <v>1</v>
      </c>
      <c r="AM284" s="20">
        <f t="shared" si="41"/>
        <v>0</v>
      </c>
      <c r="AN284" s="20">
        <f t="shared" si="37"/>
        <v>0</v>
      </c>
      <c r="AO284" s="20">
        <f t="shared" si="38"/>
        <v>0</v>
      </c>
      <c r="AP284" s="19">
        <f t="shared" si="39"/>
        <v>0</v>
      </c>
    </row>
    <row r="285" spans="1:42" s="18" customFormat="1" ht="204.75" customHeight="1" x14ac:dyDescent="0.25">
      <c r="A285" s="63">
        <v>284</v>
      </c>
      <c r="B285" s="54">
        <v>1765</v>
      </c>
      <c r="C285" s="53"/>
      <c r="D285" s="53"/>
      <c r="E285" s="55" t="s">
        <v>947</v>
      </c>
      <c r="F285" s="56">
        <v>45078</v>
      </c>
      <c r="G285" s="55" t="s">
        <v>45</v>
      </c>
      <c r="H285" s="55"/>
      <c r="I285" s="55" t="s">
        <v>42</v>
      </c>
      <c r="J285" s="59" t="s">
        <v>649</v>
      </c>
      <c r="K285" s="58" t="s">
        <v>59</v>
      </c>
      <c r="L285" s="58" t="s">
        <v>112</v>
      </c>
      <c r="M285" s="55"/>
      <c r="N285" s="55"/>
      <c r="O285" s="55"/>
      <c r="P285" s="56">
        <v>45196</v>
      </c>
      <c r="Q285" s="55"/>
      <c r="R285" s="71"/>
      <c r="S285" s="71"/>
      <c r="T285" s="55"/>
      <c r="U285" s="53">
        <v>1</v>
      </c>
      <c r="V285" s="72" t="s">
        <v>958</v>
      </c>
      <c r="W285" s="57" t="s">
        <v>959</v>
      </c>
      <c r="X285" s="55" t="s">
        <v>183</v>
      </c>
      <c r="Y285" s="55" t="s">
        <v>183</v>
      </c>
      <c r="Z285" s="55">
        <v>1</v>
      </c>
      <c r="AA285" s="73">
        <v>45139</v>
      </c>
      <c r="AB285" s="73">
        <v>45412</v>
      </c>
      <c r="AC285" s="55" t="s">
        <v>812</v>
      </c>
      <c r="AD285" s="75" t="s">
        <v>64</v>
      </c>
      <c r="AE285" s="60" t="s">
        <v>1083</v>
      </c>
      <c r="AF285" s="61" t="str">
        <f t="shared" si="34"/>
        <v>A</v>
      </c>
      <c r="AG285" s="62">
        <f t="shared" si="35"/>
        <v>0</v>
      </c>
      <c r="AH285" s="78" t="s">
        <v>1349</v>
      </c>
      <c r="AI285" s="62">
        <v>0</v>
      </c>
      <c r="AJ285" s="77" t="s">
        <v>1349</v>
      </c>
      <c r="AK285" s="20">
        <f t="shared" si="36"/>
        <v>0</v>
      </c>
      <c r="AL285" s="20">
        <f t="shared" si="40"/>
        <v>1</v>
      </c>
      <c r="AM285" s="20">
        <f t="shared" si="41"/>
        <v>0</v>
      </c>
      <c r="AN285" s="20">
        <f t="shared" si="37"/>
        <v>0</v>
      </c>
      <c r="AO285" s="20">
        <f t="shared" si="38"/>
        <v>0</v>
      </c>
      <c r="AP285" s="19">
        <f t="shared" si="39"/>
        <v>0</v>
      </c>
    </row>
    <row r="286" spans="1:42" s="18" customFormat="1" ht="204.75" customHeight="1" x14ac:dyDescent="0.25">
      <c r="A286" s="63">
        <v>285</v>
      </c>
      <c r="B286" s="54">
        <v>1765</v>
      </c>
      <c r="C286" s="53"/>
      <c r="D286" s="53"/>
      <c r="E286" s="55" t="s">
        <v>947</v>
      </c>
      <c r="F286" s="56">
        <v>45078</v>
      </c>
      <c r="G286" s="55" t="s">
        <v>45</v>
      </c>
      <c r="H286" s="55"/>
      <c r="I286" s="55" t="s">
        <v>42</v>
      </c>
      <c r="J286" s="59" t="s">
        <v>649</v>
      </c>
      <c r="K286" s="58" t="s">
        <v>59</v>
      </c>
      <c r="L286" s="58" t="s">
        <v>112</v>
      </c>
      <c r="M286" s="55"/>
      <c r="N286" s="55"/>
      <c r="O286" s="55"/>
      <c r="P286" s="56">
        <v>45196</v>
      </c>
      <c r="Q286" s="55"/>
      <c r="R286" s="71"/>
      <c r="S286" s="71"/>
      <c r="T286" s="55"/>
      <c r="U286" s="53">
        <v>2</v>
      </c>
      <c r="V286" s="72" t="s">
        <v>958</v>
      </c>
      <c r="W286" s="57" t="s">
        <v>960</v>
      </c>
      <c r="X286" s="55" t="s">
        <v>915</v>
      </c>
      <c r="Y286" s="55" t="s">
        <v>915</v>
      </c>
      <c r="Z286" s="55">
        <v>1</v>
      </c>
      <c r="AA286" s="73">
        <v>45139</v>
      </c>
      <c r="AB286" s="73">
        <v>45443</v>
      </c>
      <c r="AC286" s="55" t="s">
        <v>812</v>
      </c>
      <c r="AD286" s="75" t="s">
        <v>64</v>
      </c>
      <c r="AE286" s="60" t="s">
        <v>1083</v>
      </c>
      <c r="AF286" s="61" t="str">
        <f t="shared" si="34"/>
        <v>A</v>
      </c>
      <c r="AG286" s="62">
        <f t="shared" si="35"/>
        <v>0</v>
      </c>
      <c r="AH286" s="78" t="s">
        <v>1349</v>
      </c>
      <c r="AI286" s="62">
        <v>0</v>
      </c>
      <c r="AJ286" s="77" t="s">
        <v>1349</v>
      </c>
      <c r="AK286" s="20">
        <f t="shared" si="36"/>
        <v>0</v>
      </c>
      <c r="AL286" s="20">
        <f t="shared" si="40"/>
        <v>1</v>
      </c>
      <c r="AM286" s="20">
        <f t="shared" si="41"/>
        <v>0</v>
      </c>
      <c r="AN286" s="20">
        <f t="shared" si="37"/>
        <v>0</v>
      </c>
      <c r="AO286" s="20">
        <f t="shared" si="38"/>
        <v>0</v>
      </c>
      <c r="AP286" s="19">
        <f t="shared" si="39"/>
        <v>0</v>
      </c>
    </row>
    <row r="287" spans="1:42" s="18" customFormat="1" ht="204.75" customHeight="1" x14ac:dyDescent="0.25">
      <c r="A287" s="63">
        <v>286</v>
      </c>
      <c r="B287" s="54">
        <v>1765</v>
      </c>
      <c r="C287" s="53"/>
      <c r="D287" s="53"/>
      <c r="E287" s="55" t="s">
        <v>947</v>
      </c>
      <c r="F287" s="56">
        <v>45078</v>
      </c>
      <c r="G287" s="55" t="s">
        <v>45</v>
      </c>
      <c r="H287" s="55"/>
      <c r="I287" s="55" t="s">
        <v>42</v>
      </c>
      <c r="J287" s="59" t="s">
        <v>649</v>
      </c>
      <c r="K287" s="58" t="s">
        <v>59</v>
      </c>
      <c r="L287" s="58" t="s">
        <v>112</v>
      </c>
      <c r="M287" s="55"/>
      <c r="N287" s="55"/>
      <c r="O287" s="55"/>
      <c r="P287" s="56">
        <v>45196</v>
      </c>
      <c r="Q287" s="55"/>
      <c r="R287" s="71"/>
      <c r="S287" s="71"/>
      <c r="T287" s="55"/>
      <c r="U287" s="53">
        <v>3</v>
      </c>
      <c r="V287" s="72" t="s">
        <v>958</v>
      </c>
      <c r="W287" s="57" t="s">
        <v>961</v>
      </c>
      <c r="X287" s="55" t="s">
        <v>929</v>
      </c>
      <c r="Y287" s="55" t="s">
        <v>929</v>
      </c>
      <c r="Z287" s="55">
        <v>3</v>
      </c>
      <c r="AA287" s="73">
        <v>45139</v>
      </c>
      <c r="AB287" s="73">
        <v>45443</v>
      </c>
      <c r="AC287" s="55" t="s">
        <v>812</v>
      </c>
      <c r="AD287" s="75" t="s">
        <v>64</v>
      </c>
      <c r="AE287" s="60" t="s">
        <v>1083</v>
      </c>
      <c r="AF287" s="61" t="str">
        <f t="shared" ref="AF287:AF350" si="42">IF(AI287="N.A.","A",(IF(AI287&lt;100%,"A",(IF(AI287=100%,"C")))))</f>
        <v>A</v>
      </c>
      <c r="AG287" s="62">
        <f t="shared" ref="AG287:AG350" si="43">AI287</f>
        <v>0</v>
      </c>
      <c r="AH287" s="78" t="s">
        <v>1349</v>
      </c>
      <c r="AI287" s="62">
        <v>0</v>
      </c>
      <c r="AJ287" s="77" t="s">
        <v>1349</v>
      </c>
      <c r="AK287" s="20">
        <f t="shared" si="36"/>
        <v>0</v>
      </c>
      <c r="AL287" s="20">
        <f t="shared" si="40"/>
        <v>1</v>
      </c>
      <c r="AM287" s="20">
        <f t="shared" si="41"/>
        <v>0</v>
      </c>
      <c r="AN287" s="20">
        <f t="shared" si="37"/>
        <v>0</v>
      </c>
      <c r="AO287" s="20">
        <f t="shared" si="38"/>
        <v>0</v>
      </c>
      <c r="AP287" s="19">
        <f t="shared" si="39"/>
        <v>0</v>
      </c>
    </row>
    <row r="288" spans="1:42" s="18" customFormat="1" ht="204.75" customHeight="1" x14ac:dyDescent="0.25">
      <c r="A288" s="63">
        <v>287</v>
      </c>
      <c r="B288" s="54">
        <v>1766</v>
      </c>
      <c r="C288" s="53"/>
      <c r="D288" s="53"/>
      <c r="E288" s="55" t="s">
        <v>947</v>
      </c>
      <c r="F288" s="56">
        <v>45078</v>
      </c>
      <c r="G288" s="55" t="s">
        <v>45</v>
      </c>
      <c r="H288" s="55"/>
      <c r="I288" s="55" t="s">
        <v>42</v>
      </c>
      <c r="J288" s="59" t="s">
        <v>650</v>
      </c>
      <c r="K288" s="58" t="s">
        <v>59</v>
      </c>
      <c r="L288" s="58" t="s">
        <v>112</v>
      </c>
      <c r="M288" s="55"/>
      <c r="N288" s="55"/>
      <c r="O288" s="55"/>
      <c r="P288" s="56">
        <v>45196</v>
      </c>
      <c r="Q288" s="55"/>
      <c r="R288" s="71"/>
      <c r="S288" s="71"/>
      <c r="T288" s="55"/>
      <c r="U288" s="53">
        <v>1</v>
      </c>
      <c r="V288" s="72" t="s">
        <v>958</v>
      </c>
      <c r="W288" s="57" t="s">
        <v>949</v>
      </c>
      <c r="X288" s="55" t="s">
        <v>183</v>
      </c>
      <c r="Y288" s="55" t="s">
        <v>183</v>
      </c>
      <c r="Z288" s="55">
        <v>1</v>
      </c>
      <c r="AA288" s="73">
        <v>45139</v>
      </c>
      <c r="AB288" s="73">
        <v>45412</v>
      </c>
      <c r="AC288" s="55" t="s">
        <v>812</v>
      </c>
      <c r="AD288" s="75" t="s">
        <v>64</v>
      </c>
      <c r="AE288" s="60" t="s">
        <v>1082</v>
      </c>
      <c r="AF288" s="61" t="str">
        <f t="shared" si="42"/>
        <v>A</v>
      </c>
      <c r="AG288" s="62">
        <f t="shared" si="43"/>
        <v>0</v>
      </c>
      <c r="AH288" s="78" t="s">
        <v>1136</v>
      </c>
      <c r="AI288" s="62">
        <v>0</v>
      </c>
      <c r="AJ288" s="77" t="s">
        <v>1242</v>
      </c>
      <c r="AK288" s="20">
        <f t="shared" si="36"/>
        <v>0</v>
      </c>
      <c r="AL288" s="20">
        <f t="shared" si="40"/>
        <v>1</v>
      </c>
      <c r="AM288" s="20">
        <f t="shared" si="41"/>
        <v>0</v>
      </c>
      <c r="AN288" s="20">
        <f t="shared" si="37"/>
        <v>0</v>
      </c>
      <c r="AO288" s="20">
        <f t="shared" si="38"/>
        <v>0</v>
      </c>
      <c r="AP288" s="19">
        <f t="shared" si="39"/>
        <v>0</v>
      </c>
    </row>
    <row r="289" spans="1:42" s="18" customFormat="1" ht="204.75" customHeight="1" x14ac:dyDescent="0.25">
      <c r="A289" s="63">
        <v>288</v>
      </c>
      <c r="B289" s="54">
        <v>1766</v>
      </c>
      <c r="C289" s="53"/>
      <c r="D289" s="53"/>
      <c r="E289" s="55" t="s">
        <v>947</v>
      </c>
      <c r="F289" s="56">
        <v>45078</v>
      </c>
      <c r="G289" s="55" t="s">
        <v>45</v>
      </c>
      <c r="H289" s="55"/>
      <c r="I289" s="55" t="s">
        <v>42</v>
      </c>
      <c r="J289" s="59" t="s">
        <v>650</v>
      </c>
      <c r="K289" s="58" t="s">
        <v>59</v>
      </c>
      <c r="L289" s="58" t="s">
        <v>112</v>
      </c>
      <c r="M289" s="55"/>
      <c r="N289" s="55"/>
      <c r="O289" s="55"/>
      <c r="P289" s="56">
        <v>45196</v>
      </c>
      <c r="Q289" s="55"/>
      <c r="R289" s="71"/>
      <c r="S289" s="71"/>
      <c r="T289" s="55"/>
      <c r="U289" s="53">
        <v>2</v>
      </c>
      <c r="V289" s="72" t="s">
        <v>958</v>
      </c>
      <c r="W289" s="57" t="s">
        <v>950</v>
      </c>
      <c r="X289" s="55" t="s">
        <v>915</v>
      </c>
      <c r="Y289" s="55" t="s">
        <v>915</v>
      </c>
      <c r="Z289" s="55">
        <v>1</v>
      </c>
      <c r="AA289" s="73">
        <v>45139</v>
      </c>
      <c r="AB289" s="73">
        <v>45443</v>
      </c>
      <c r="AC289" s="55" t="s">
        <v>812</v>
      </c>
      <c r="AD289" s="75" t="s">
        <v>64</v>
      </c>
      <c r="AE289" s="60" t="s">
        <v>1082</v>
      </c>
      <c r="AF289" s="61" t="str">
        <f t="shared" si="42"/>
        <v>A</v>
      </c>
      <c r="AG289" s="62">
        <f t="shared" si="43"/>
        <v>0</v>
      </c>
      <c r="AH289" s="78" t="s">
        <v>1136</v>
      </c>
      <c r="AI289" s="62">
        <v>0</v>
      </c>
      <c r="AJ289" s="77" t="s">
        <v>1242</v>
      </c>
      <c r="AK289" s="20">
        <f t="shared" si="36"/>
        <v>0</v>
      </c>
      <c r="AL289" s="20">
        <f t="shared" si="40"/>
        <v>1</v>
      </c>
      <c r="AM289" s="20">
        <f t="shared" si="41"/>
        <v>0</v>
      </c>
      <c r="AN289" s="20">
        <f t="shared" si="37"/>
        <v>0</v>
      </c>
      <c r="AO289" s="20">
        <f t="shared" si="38"/>
        <v>0</v>
      </c>
      <c r="AP289" s="19">
        <f t="shared" si="39"/>
        <v>0</v>
      </c>
    </row>
    <row r="290" spans="1:42" s="18" customFormat="1" ht="204.75" customHeight="1" x14ac:dyDescent="0.25">
      <c r="A290" s="63">
        <v>289</v>
      </c>
      <c r="B290" s="54">
        <v>1766</v>
      </c>
      <c r="C290" s="53"/>
      <c r="D290" s="53"/>
      <c r="E290" s="55" t="s">
        <v>947</v>
      </c>
      <c r="F290" s="56">
        <v>45078</v>
      </c>
      <c r="G290" s="55" t="s">
        <v>45</v>
      </c>
      <c r="H290" s="55"/>
      <c r="I290" s="55" t="s">
        <v>42</v>
      </c>
      <c r="J290" s="59" t="s">
        <v>650</v>
      </c>
      <c r="K290" s="58" t="s">
        <v>59</v>
      </c>
      <c r="L290" s="58" t="s">
        <v>112</v>
      </c>
      <c r="M290" s="55"/>
      <c r="N290" s="55"/>
      <c r="O290" s="55"/>
      <c r="P290" s="56">
        <v>45196</v>
      </c>
      <c r="Q290" s="55"/>
      <c r="R290" s="71"/>
      <c r="S290" s="71"/>
      <c r="T290" s="55"/>
      <c r="U290" s="53">
        <v>3</v>
      </c>
      <c r="V290" s="72" t="s">
        <v>958</v>
      </c>
      <c r="W290" s="57" t="s">
        <v>932</v>
      </c>
      <c r="X290" s="55" t="s">
        <v>929</v>
      </c>
      <c r="Y290" s="55" t="s">
        <v>929</v>
      </c>
      <c r="Z290" s="55">
        <v>3</v>
      </c>
      <c r="AA290" s="73">
        <v>45139</v>
      </c>
      <c r="AB290" s="73">
        <v>45412</v>
      </c>
      <c r="AC290" s="55" t="s">
        <v>812</v>
      </c>
      <c r="AD290" s="75" t="s">
        <v>64</v>
      </c>
      <c r="AE290" s="60" t="s">
        <v>1082</v>
      </c>
      <c r="AF290" s="61" t="str">
        <f t="shared" si="42"/>
        <v>A</v>
      </c>
      <c r="AG290" s="62">
        <f t="shared" si="43"/>
        <v>0</v>
      </c>
      <c r="AH290" s="78" t="s">
        <v>1136</v>
      </c>
      <c r="AI290" s="62">
        <v>0</v>
      </c>
      <c r="AJ290" s="77" t="s">
        <v>1242</v>
      </c>
      <c r="AK290" s="20">
        <f t="shared" si="36"/>
        <v>0</v>
      </c>
      <c r="AL290" s="20">
        <f t="shared" si="40"/>
        <v>1</v>
      </c>
      <c r="AM290" s="20">
        <f t="shared" si="41"/>
        <v>0</v>
      </c>
      <c r="AN290" s="20">
        <f t="shared" si="37"/>
        <v>0</v>
      </c>
      <c r="AO290" s="20">
        <f t="shared" si="38"/>
        <v>0</v>
      </c>
      <c r="AP290" s="19">
        <f t="shared" si="39"/>
        <v>0</v>
      </c>
    </row>
    <row r="291" spans="1:42" s="18" customFormat="1" ht="204.75" customHeight="1" x14ac:dyDescent="0.25">
      <c r="A291" s="63">
        <v>290</v>
      </c>
      <c r="B291" s="54">
        <v>1767</v>
      </c>
      <c r="C291" s="53"/>
      <c r="D291" s="53"/>
      <c r="E291" s="55" t="s">
        <v>947</v>
      </c>
      <c r="F291" s="56">
        <v>45078</v>
      </c>
      <c r="G291" s="55" t="s">
        <v>45</v>
      </c>
      <c r="H291" s="55"/>
      <c r="I291" s="55" t="s">
        <v>42</v>
      </c>
      <c r="J291" s="59" t="s">
        <v>651</v>
      </c>
      <c r="K291" s="58" t="s">
        <v>59</v>
      </c>
      <c r="L291" s="58" t="s">
        <v>112</v>
      </c>
      <c r="M291" s="55"/>
      <c r="N291" s="55"/>
      <c r="O291" s="55"/>
      <c r="P291" s="56">
        <v>45196</v>
      </c>
      <c r="Q291" s="55"/>
      <c r="R291" s="71"/>
      <c r="S291" s="71"/>
      <c r="T291" s="55"/>
      <c r="U291" s="53">
        <v>1</v>
      </c>
      <c r="V291" s="72" t="s">
        <v>962</v>
      </c>
      <c r="W291" s="57" t="s">
        <v>949</v>
      </c>
      <c r="X291" s="55" t="s">
        <v>183</v>
      </c>
      <c r="Y291" s="55" t="s">
        <v>183</v>
      </c>
      <c r="Z291" s="55">
        <v>1</v>
      </c>
      <c r="AA291" s="73">
        <v>45139</v>
      </c>
      <c r="AB291" s="73">
        <v>45412</v>
      </c>
      <c r="AC291" s="55" t="s">
        <v>812</v>
      </c>
      <c r="AD291" s="75" t="s">
        <v>64</v>
      </c>
      <c r="AE291" s="60" t="s">
        <v>1082</v>
      </c>
      <c r="AF291" s="61" t="str">
        <f t="shared" si="42"/>
        <v>A</v>
      </c>
      <c r="AG291" s="62">
        <f t="shared" si="43"/>
        <v>0</v>
      </c>
      <c r="AH291" s="78" t="s">
        <v>1136</v>
      </c>
      <c r="AI291" s="62">
        <v>0</v>
      </c>
      <c r="AJ291" s="77" t="s">
        <v>1242</v>
      </c>
      <c r="AK291" s="20">
        <f t="shared" si="36"/>
        <v>0</v>
      </c>
      <c r="AL291" s="20">
        <f t="shared" si="40"/>
        <v>1</v>
      </c>
      <c r="AM291" s="20">
        <f t="shared" si="41"/>
        <v>0</v>
      </c>
      <c r="AN291" s="20">
        <f t="shared" si="37"/>
        <v>0</v>
      </c>
      <c r="AO291" s="20">
        <f t="shared" si="38"/>
        <v>0</v>
      </c>
      <c r="AP291" s="19">
        <f t="shared" si="39"/>
        <v>0</v>
      </c>
    </row>
    <row r="292" spans="1:42" s="18" customFormat="1" ht="204.75" customHeight="1" x14ac:dyDescent="0.25">
      <c r="A292" s="63">
        <v>291</v>
      </c>
      <c r="B292" s="54">
        <v>1767</v>
      </c>
      <c r="C292" s="53"/>
      <c r="D292" s="53"/>
      <c r="E292" s="55" t="s">
        <v>947</v>
      </c>
      <c r="F292" s="56">
        <v>45078</v>
      </c>
      <c r="G292" s="55" t="s">
        <v>45</v>
      </c>
      <c r="H292" s="55"/>
      <c r="I292" s="55" t="s">
        <v>42</v>
      </c>
      <c r="J292" s="59" t="s">
        <v>651</v>
      </c>
      <c r="K292" s="58" t="s">
        <v>59</v>
      </c>
      <c r="L292" s="58" t="s">
        <v>112</v>
      </c>
      <c r="M292" s="55"/>
      <c r="N292" s="55"/>
      <c r="O292" s="55"/>
      <c r="P292" s="56">
        <v>45196</v>
      </c>
      <c r="Q292" s="55"/>
      <c r="R292" s="71"/>
      <c r="S292" s="71"/>
      <c r="T292" s="55"/>
      <c r="U292" s="53">
        <v>2</v>
      </c>
      <c r="V292" s="72" t="s">
        <v>962</v>
      </c>
      <c r="W292" s="57" t="s">
        <v>950</v>
      </c>
      <c r="X292" s="55" t="s">
        <v>915</v>
      </c>
      <c r="Y292" s="55" t="s">
        <v>915</v>
      </c>
      <c r="Z292" s="55">
        <v>1</v>
      </c>
      <c r="AA292" s="73">
        <v>45139</v>
      </c>
      <c r="AB292" s="73">
        <v>45443</v>
      </c>
      <c r="AC292" s="55" t="s">
        <v>812</v>
      </c>
      <c r="AD292" s="75" t="s">
        <v>64</v>
      </c>
      <c r="AE292" s="60" t="s">
        <v>1082</v>
      </c>
      <c r="AF292" s="61" t="str">
        <f t="shared" si="42"/>
        <v>A</v>
      </c>
      <c r="AG292" s="62">
        <f t="shared" si="43"/>
        <v>0</v>
      </c>
      <c r="AH292" s="78" t="s">
        <v>1136</v>
      </c>
      <c r="AI292" s="62">
        <v>0</v>
      </c>
      <c r="AJ292" s="77" t="s">
        <v>1242</v>
      </c>
      <c r="AK292" s="20">
        <f t="shared" si="36"/>
        <v>0</v>
      </c>
      <c r="AL292" s="20">
        <f t="shared" si="40"/>
        <v>1</v>
      </c>
      <c r="AM292" s="20">
        <f t="shared" si="41"/>
        <v>0</v>
      </c>
      <c r="AN292" s="20">
        <f t="shared" si="37"/>
        <v>0</v>
      </c>
      <c r="AO292" s="20">
        <f t="shared" si="38"/>
        <v>0</v>
      </c>
      <c r="AP292" s="19">
        <f t="shared" si="39"/>
        <v>0</v>
      </c>
    </row>
    <row r="293" spans="1:42" s="18" customFormat="1" ht="204.75" customHeight="1" x14ac:dyDescent="0.25">
      <c r="A293" s="63">
        <v>292</v>
      </c>
      <c r="B293" s="54">
        <v>1767</v>
      </c>
      <c r="C293" s="53"/>
      <c r="D293" s="53"/>
      <c r="E293" s="55" t="s">
        <v>947</v>
      </c>
      <c r="F293" s="56">
        <v>45078</v>
      </c>
      <c r="G293" s="55" t="s">
        <v>45</v>
      </c>
      <c r="H293" s="55"/>
      <c r="I293" s="55" t="s">
        <v>42</v>
      </c>
      <c r="J293" s="59" t="s">
        <v>651</v>
      </c>
      <c r="K293" s="58" t="s">
        <v>59</v>
      </c>
      <c r="L293" s="58" t="s">
        <v>112</v>
      </c>
      <c r="M293" s="55"/>
      <c r="N293" s="55"/>
      <c r="O293" s="55"/>
      <c r="P293" s="56">
        <v>45196</v>
      </c>
      <c r="Q293" s="55"/>
      <c r="R293" s="71"/>
      <c r="S293" s="71"/>
      <c r="T293" s="55"/>
      <c r="U293" s="53">
        <v>3</v>
      </c>
      <c r="V293" s="72" t="s">
        <v>962</v>
      </c>
      <c r="W293" s="57" t="s">
        <v>963</v>
      </c>
      <c r="X293" s="55" t="s">
        <v>183</v>
      </c>
      <c r="Y293" s="55" t="s">
        <v>183</v>
      </c>
      <c r="Z293" s="55">
        <v>1</v>
      </c>
      <c r="AA293" s="73">
        <v>45139</v>
      </c>
      <c r="AB293" s="73">
        <v>45443</v>
      </c>
      <c r="AC293" s="55" t="s">
        <v>812</v>
      </c>
      <c r="AD293" s="75" t="s">
        <v>64</v>
      </c>
      <c r="AE293" s="60" t="s">
        <v>1082</v>
      </c>
      <c r="AF293" s="61" t="str">
        <f t="shared" si="42"/>
        <v>A</v>
      </c>
      <c r="AG293" s="62">
        <f t="shared" si="43"/>
        <v>0</v>
      </c>
      <c r="AH293" s="78" t="s">
        <v>1136</v>
      </c>
      <c r="AI293" s="62">
        <v>0</v>
      </c>
      <c r="AJ293" s="77" t="s">
        <v>1242</v>
      </c>
      <c r="AK293" s="20">
        <f t="shared" si="36"/>
        <v>0</v>
      </c>
      <c r="AL293" s="20">
        <f t="shared" si="40"/>
        <v>1</v>
      </c>
      <c r="AM293" s="20">
        <f t="shared" si="41"/>
        <v>0</v>
      </c>
      <c r="AN293" s="20">
        <f t="shared" si="37"/>
        <v>0</v>
      </c>
      <c r="AO293" s="20">
        <f t="shared" si="38"/>
        <v>0</v>
      </c>
      <c r="AP293" s="19">
        <f t="shared" si="39"/>
        <v>0</v>
      </c>
    </row>
    <row r="294" spans="1:42" s="18" customFormat="1" ht="204.75" customHeight="1" x14ac:dyDescent="0.25">
      <c r="A294" s="63">
        <v>293</v>
      </c>
      <c r="B294" s="54">
        <v>1767</v>
      </c>
      <c r="C294" s="53"/>
      <c r="D294" s="53"/>
      <c r="E294" s="55" t="s">
        <v>947</v>
      </c>
      <c r="F294" s="56">
        <v>45078</v>
      </c>
      <c r="G294" s="55" t="s">
        <v>45</v>
      </c>
      <c r="H294" s="55"/>
      <c r="I294" s="55" t="s">
        <v>42</v>
      </c>
      <c r="J294" s="59" t="s">
        <v>651</v>
      </c>
      <c r="K294" s="58" t="s">
        <v>59</v>
      </c>
      <c r="L294" s="58" t="s">
        <v>112</v>
      </c>
      <c r="M294" s="55"/>
      <c r="N294" s="55"/>
      <c r="O294" s="55"/>
      <c r="P294" s="56">
        <v>45196</v>
      </c>
      <c r="Q294" s="55"/>
      <c r="R294" s="71"/>
      <c r="S294" s="71"/>
      <c r="T294" s="55"/>
      <c r="U294" s="53">
        <v>4</v>
      </c>
      <c r="V294" s="72" t="s">
        <v>962</v>
      </c>
      <c r="W294" s="57" t="s">
        <v>964</v>
      </c>
      <c r="X294" s="55" t="s">
        <v>915</v>
      </c>
      <c r="Y294" s="55" t="s">
        <v>915</v>
      </c>
      <c r="Z294" s="55">
        <v>1</v>
      </c>
      <c r="AA294" s="73">
        <v>45139</v>
      </c>
      <c r="AB294" s="73">
        <v>45443</v>
      </c>
      <c r="AC294" s="55" t="s">
        <v>812</v>
      </c>
      <c r="AD294" s="75" t="s">
        <v>64</v>
      </c>
      <c r="AE294" s="60" t="s">
        <v>1082</v>
      </c>
      <c r="AF294" s="61" t="str">
        <f t="shared" si="42"/>
        <v>A</v>
      </c>
      <c r="AG294" s="62">
        <f t="shared" si="43"/>
        <v>0</v>
      </c>
      <c r="AH294" s="78" t="s">
        <v>1136</v>
      </c>
      <c r="AI294" s="62">
        <v>0</v>
      </c>
      <c r="AJ294" s="77" t="s">
        <v>1242</v>
      </c>
      <c r="AK294" s="20">
        <f t="shared" si="36"/>
        <v>0</v>
      </c>
      <c r="AL294" s="20">
        <f t="shared" si="40"/>
        <v>1</v>
      </c>
      <c r="AM294" s="20">
        <f t="shared" si="41"/>
        <v>0</v>
      </c>
      <c r="AN294" s="20">
        <f t="shared" si="37"/>
        <v>0</v>
      </c>
      <c r="AO294" s="20">
        <f t="shared" si="38"/>
        <v>0</v>
      </c>
      <c r="AP294" s="19">
        <f t="shared" si="39"/>
        <v>0</v>
      </c>
    </row>
    <row r="295" spans="1:42" s="18" customFormat="1" ht="204.75" customHeight="1" x14ac:dyDescent="0.25">
      <c r="A295" s="63">
        <v>294</v>
      </c>
      <c r="B295" s="54">
        <v>1767</v>
      </c>
      <c r="C295" s="53"/>
      <c r="D295" s="53"/>
      <c r="E295" s="55" t="s">
        <v>947</v>
      </c>
      <c r="F295" s="56">
        <v>45078</v>
      </c>
      <c r="G295" s="55" t="s">
        <v>45</v>
      </c>
      <c r="H295" s="55"/>
      <c r="I295" s="55" t="s">
        <v>42</v>
      </c>
      <c r="J295" s="59" t="s">
        <v>651</v>
      </c>
      <c r="K295" s="58" t="s">
        <v>59</v>
      </c>
      <c r="L295" s="58" t="s">
        <v>112</v>
      </c>
      <c r="M295" s="55"/>
      <c r="N295" s="55"/>
      <c r="O295" s="55"/>
      <c r="P295" s="56">
        <v>45196</v>
      </c>
      <c r="Q295" s="55"/>
      <c r="R295" s="71"/>
      <c r="S295" s="71"/>
      <c r="T295" s="55"/>
      <c r="U295" s="53">
        <v>5</v>
      </c>
      <c r="V295" s="72" t="s">
        <v>962</v>
      </c>
      <c r="W295" s="57" t="s">
        <v>965</v>
      </c>
      <c r="X295" s="55" t="s">
        <v>915</v>
      </c>
      <c r="Y295" s="55" t="s">
        <v>915</v>
      </c>
      <c r="Z295" s="55">
        <v>1</v>
      </c>
      <c r="AA295" s="73">
        <v>45139</v>
      </c>
      <c r="AB295" s="73">
        <v>45443</v>
      </c>
      <c r="AC295" s="55" t="s">
        <v>812</v>
      </c>
      <c r="AD295" s="75" t="s">
        <v>64</v>
      </c>
      <c r="AE295" s="60" t="s">
        <v>1082</v>
      </c>
      <c r="AF295" s="61" t="str">
        <f t="shared" si="42"/>
        <v>A</v>
      </c>
      <c r="AG295" s="62">
        <f t="shared" si="43"/>
        <v>0</v>
      </c>
      <c r="AH295" s="78" t="s">
        <v>1136</v>
      </c>
      <c r="AI295" s="62">
        <v>0</v>
      </c>
      <c r="AJ295" s="77" t="s">
        <v>1242</v>
      </c>
      <c r="AK295" s="20">
        <f t="shared" si="36"/>
        <v>0</v>
      </c>
      <c r="AL295" s="20">
        <f t="shared" si="40"/>
        <v>1</v>
      </c>
      <c r="AM295" s="20">
        <f t="shared" si="41"/>
        <v>0</v>
      </c>
      <c r="AN295" s="20">
        <f t="shared" si="37"/>
        <v>0</v>
      </c>
      <c r="AO295" s="20">
        <f t="shared" si="38"/>
        <v>0</v>
      </c>
      <c r="AP295" s="19">
        <f t="shared" si="39"/>
        <v>0</v>
      </c>
    </row>
    <row r="296" spans="1:42" s="18" customFormat="1" ht="204.75" customHeight="1" x14ac:dyDescent="0.25">
      <c r="A296" s="63">
        <v>295</v>
      </c>
      <c r="B296" s="54">
        <v>1768</v>
      </c>
      <c r="C296" s="53"/>
      <c r="D296" s="53"/>
      <c r="E296" s="55" t="s">
        <v>947</v>
      </c>
      <c r="F296" s="56">
        <v>45078</v>
      </c>
      <c r="G296" s="55" t="s">
        <v>45</v>
      </c>
      <c r="H296" s="55"/>
      <c r="I296" s="55" t="s">
        <v>42</v>
      </c>
      <c r="J296" s="59" t="s">
        <v>652</v>
      </c>
      <c r="K296" s="58" t="s">
        <v>59</v>
      </c>
      <c r="L296" s="58" t="s">
        <v>112</v>
      </c>
      <c r="M296" s="55"/>
      <c r="N296" s="55"/>
      <c r="O296" s="55"/>
      <c r="P296" s="56">
        <v>45196</v>
      </c>
      <c r="Q296" s="55"/>
      <c r="R296" s="71"/>
      <c r="S296" s="71"/>
      <c r="T296" s="55"/>
      <c r="U296" s="53">
        <v>1</v>
      </c>
      <c r="V296" s="72" t="s">
        <v>966</v>
      </c>
      <c r="W296" s="57" t="s">
        <v>949</v>
      </c>
      <c r="X296" s="55" t="s">
        <v>183</v>
      </c>
      <c r="Y296" s="55" t="s">
        <v>183</v>
      </c>
      <c r="Z296" s="55">
        <v>1</v>
      </c>
      <c r="AA296" s="73">
        <v>45139</v>
      </c>
      <c r="AB296" s="73">
        <v>45412</v>
      </c>
      <c r="AC296" s="55" t="s">
        <v>812</v>
      </c>
      <c r="AD296" s="75" t="s">
        <v>64</v>
      </c>
      <c r="AE296" s="60" t="s">
        <v>1082</v>
      </c>
      <c r="AF296" s="61" t="str">
        <f t="shared" si="42"/>
        <v>A</v>
      </c>
      <c r="AG296" s="62">
        <f t="shared" si="43"/>
        <v>0</v>
      </c>
      <c r="AH296" s="78" t="s">
        <v>1136</v>
      </c>
      <c r="AI296" s="62">
        <v>0</v>
      </c>
      <c r="AJ296" s="77" t="s">
        <v>1242</v>
      </c>
      <c r="AK296" s="20">
        <f t="shared" si="36"/>
        <v>0</v>
      </c>
      <c r="AL296" s="20">
        <f t="shared" si="40"/>
        <v>1</v>
      </c>
      <c r="AM296" s="20">
        <f t="shared" si="41"/>
        <v>0</v>
      </c>
      <c r="AN296" s="20">
        <f t="shared" si="37"/>
        <v>0</v>
      </c>
      <c r="AO296" s="20">
        <f t="shared" si="38"/>
        <v>0</v>
      </c>
      <c r="AP296" s="19">
        <f t="shared" si="39"/>
        <v>0</v>
      </c>
    </row>
    <row r="297" spans="1:42" s="18" customFormat="1" ht="204.75" customHeight="1" x14ac:dyDescent="0.25">
      <c r="A297" s="63">
        <v>296</v>
      </c>
      <c r="B297" s="54">
        <v>1768</v>
      </c>
      <c r="C297" s="53"/>
      <c r="D297" s="53"/>
      <c r="E297" s="55" t="s">
        <v>947</v>
      </c>
      <c r="F297" s="56">
        <v>45078</v>
      </c>
      <c r="G297" s="55" t="s">
        <v>45</v>
      </c>
      <c r="H297" s="55"/>
      <c r="I297" s="55" t="s">
        <v>42</v>
      </c>
      <c r="J297" s="59" t="s">
        <v>652</v>
      </c>
      <c r="K297" s="58" t="s">
        <v>59</v>
      </c>
      <c r="L297" s="58" t="s">
        <v>112</v>
      </c>
      <c r="M297" s="55"/>
      <c r="N297" s="55"/>
      <c r="O297" s="55"/>
      <c r="P297" s="56">
        <v>45196</v>
      </c>
      <c r="Q297" s="55"/>
      <c r="R297" s="71"/>
      <c r="S297" s="71"/>
      <c r="T297" s="55"/>
      <c r="U297" s="53">
        <v>2</v>
      </c>
      <c r="V297" s="72" t="s">
        <v>966</v>
      </c>
      <c r="W297" s="57" t="s">
        <v>950</v>
      </c>
      <c r="X297" s="55" t="s">
        <v>915</v>
      </c>
      <c r="Y297" s="55" t="s">
        <v>915</v>
      </c>
      <c r="Z297" s="55">
        <v>1</v>
      </c>
      <c r="AA297" s="73">
        <v>45139</v>
      </c>
      <c r="AB297" s="73">
        <v>45443</v>
      </c>
      <c r="AC297" s="55" t="s">
        <v>812</v>
      </c>
      <c r="AD297" s="75" t="s">
        <v>64</v>
      </c>
      <c r="AE297" s="60" t="s">
        <v>1082</v>
      </c>
      <c r="AF297" s="61" t="str">
        <f t="shared" si="42"/>
        <v>A</v>
      </c>
      <c r="AG297" s="62">
        <f t="shared" si="43"/>
        <v>0</v>
      </c>
      <c r="AH297" s="78" t="s">
        <v>1136</v>
      </c>
      <c r="AI297" s="62">
        <v>0</v>
      </c>
      <c r="AJ297" s="77" t="s">
        <v>1242</v>
      </c>
      <c r="AK297" s="20">
        <f t="shared" si="36"/>
        <v>0</v>
      </c>
      <c r="AL297" s="20">
        <f t="shared" si="40"/>
        <v>1</v>
      </c>
      <c r="AM297" s="20">
        <f t="shared" si="41"/>
        <v>0</v>
      </c>
      <c r="AN297" s="20">
        <f t="shared" si="37"/>
        <v>0</v>
      </c>
      <c r="AO297" s="20">
        <f t="shared" si="38"/>
        <v>0</v>
      </c>
      <c r="AP297" s="19">
        <f t="shared" si="39"/>
        <v>0</v>
      </c>
    </row>
    <row r="298" spans="1:42" s="18" customFormat="1" ht="204.75" customHeight="1" x14ac:dyDescent="0.25">
      <c r="A298" s="63">
        <v>297</v>
      </c>
      <c r="B298" s="54">
        <v>1768</v>
      </c>
      <c r="C298" s="53"/>
      <c r="D298" s="53"/>
      <c r="E298" s="55" t="s">
        <v>947</v>
      </c>
      <c r="F298" s="56">
        <v>45078</v>
      </c>
      <c r="G298" s="55" t="s">
        <v>45</v>
      </c>
      <c r="H298" s="55"/>
      <c r="I298" s="55" t="s">
        <v>42</v>
      </c>
      <c r="J298" s="59" t="s">
        <v>652</v>
      </c>
      <c r="K298" s="58" t="s">
        <v>59</v>
      </c>
      <c r="L298" s="58" t="s">
        <v>112</v>
      </c>
      <c r="M298" s="55"/>
      <c r="N298" s="55"/>
      <c r="O298" s="55"/>
      <c r="P298" s="56">
        <v>45196</v>
      </c>
      <c r="Q298" s="55"/>
      <c r="R298" s="71"/>
      <c r="S298" s="71"/>
      <c r="T298" s="55"/>
      <c r="U298" s="53">
        <v>3</v>
      </c>
      <c r="V298" s="72" t="s">
        <v>966</v>
      </c>
      <c r="W298" s="57" t="s">
        <v>932</v>
      </c>
      <c r="X298" s="55" t="s">
        <v>929</v>
      </c>
      <c r="Y298" s="55" t="s">
        <v>929</v>
      </c>
      <c r="Z298" s="55">
        <v>3</v>
      </c>
      <c r="AA298" s="73">
        <v>45139</v>
      </c>
      <c r="AB298" s="73">
        <v>45412</v>
      </c>
      <c r="AC298" s="55" t="s">
        <v>812</v>
      </c>
      <c r="AD298" s="75" t="s">
        <v>64</v>
      </c>
      <c r="AE298" s="60" t="s">
        <v>1082</v>
      </c>
      <c r="AF298" s="61" t="str">
        <f t="shared" si="42"/>
        <v>A</v>
      </c>
      <c r="AG298" s="62">
        <f t="shared" si="43"/>
        <v>0</v>
      </c>
      <c r="AH298" s="78" t="s">
        <v>1136</v>
      </c>
      <c r="AI298" s="62">
        <v>0</v>
      </c>
      <c r="AJ298" s="77" t="s">
        <v>1242</v>
      </c>
      <c r="AK298" s="20">
        <f t="shared" si="36"/>
        <v>0</v>
      </c>
      <c r="AL298" s="20">
        <f t="shared" si="40"/>
        <v>1</v>
      </c>
      <c r="AM298" s="20">
        <f t="shared" si="41"/>
        <v>0</v>
      </c>
      <c r="AN298" s="20">
        <f t="shared" si="37"/>
        <v>0</v>
      </c>
      <c r="AO298" s="20">
        <f t="shared" si="38"/>
        <v>0</v>
      </c>
      <c r="AP298" s="19">
        <f t="shared" si="39"/>
        <v>0</v>
      </c>
    </row>
    <row r="299" spans="1:42" s="18" customFormat="1" ht="204.75" customHeight="1" x14ac:dyDescent="0.25">
      <c r="A299" s="63">
        <v>298</v>
      </c>
      <c r="B299" s="54">
        <v>1769</v>
      </c>
      <c r="C299" s="53"/>
      <c r="D299" s="53"/>
      <c r="E299" s="55" t="s">
        <v>947</v>
      </c>
      <c r="F299" s="56">
        <v>45078</v>
      </c>
      <c r="G299" s="55" t="s">
        <v>45</v>
      </c>
      <c r="H299" s="55"/>
      <c r="I299" s="55" t="s">
        <v>42</v>
      </c>
      <c r="J299" s="59" t="s">
        <v>653</v>
      </c>
      <c r="K299" s="58" t="s">
        <v>59</v>
      </c>
      <c r="L299" s="58" t="s">
        <v>112</v>
      </c>
      <c r="M299" s="55"/>
      <c r="N299" s="55"/>
      <c r="O299" s="55"/>
      <c r="P299" s="56">
        <v>45196</v>
      </c>
      <c r="Q299" s="55"/>
      <c r="R299" s="71"/>
      <c r="S299" s="71"/>
      <c r="T299" s="55"/>
      <c r="U299" s="53">
        <v>1</v>
      </c>
      <c r="V299" s="72" t="s">
        <v>967</v>
      </c>
      <c r="W299" s="57" t="s">
        <v>932</v>
      </c>
      <c r="X299" s="55" t="s">
        <v>929</v>
      </c>
      <c r="Y299" s="55" t="s">
        <v>929</v>
      </c>
      <c r="Z299" s="55">
        <v>3</v>
      </c>
      <c r="AA299" s="73">
        <v>45139</v>
      </c>
      <c r="AB299" s="73">
        <v>45412</v>
      </c>
      <c r="AC299" s="55" t="s">
        <v>812</v>
      </c>
      <c r="AD299" s="75" t="s">
        <v>64</v>
      </c>
      <c r="AE299" s="60" t="s">
        <v>1082</v>
      </c>
      <c r="AF299" s="61" t="str">
        <f t="shared" si="42"/>
        <v>A</v>
      </c>
      <c r="AG299" s="62">
        <f t="shared" si="43"/>
        <v>0</v>
      </c>
      <c r="AH299" s="78" t="s">
        <v>1136</v>
      </c>
      <c r="AI299" s="62">
        <v>0</v>
      </c>
      <c r="AJ299" s="77" t="s">
        <v>1242</v>
      </c>
      <c r="AK299" s="20">
        <f t="shared" si="36"/>
        <v>0</v>
      </c>
      <c r="AL299" s="20">
        <f t="shared" si="40"/>
        <v>1</v>
      </c>
      <c r="AM299" s="20">
        <f t="shared" si="41"/>
        <v>0</v>
      </c>
      <c r="AN299" s="20">
        <f t="shared" si="37"/>
        <v>0</v>
      </c>
      <c r="AO299" s="20">
        <f t="shared" si="38"/>
        <v>0</v>
      </c>
      <c r="AP299" s="19">
        <f t="shared" si="39"/>
        <v>0</v>
      </c>
    </row>
    <row r="300" spans="1:42" s="18" customFormat="1" ht="204.75" customHeight="1" x14ac:dyDescent="0.25">
      <c r="A300" s="63">
        <v>299</v>
      </c>
      <c r="B300" s="54">
        <v>1771</v>
      </c>
      <c r="C300" s="53"/>
      <c r="D300" s="53"/>
      <c r="E300" s="55" t="s">
        <v>1030</v>
      </c>
      <c r="F300" s="56">
        <v>45078</v>
      </c>
      <c r="G300" s="55" t="s">
        <v>45</v>
      </c>
      <c r="H300" s="55"/>
      <c r="I300" s="55" t="s">
        <v>42</v>
      </c>
      <c r="J300" s="59" t="s">
        <v>654</v>
      </c>
      <c r="K300" s="58" t="s">
        <v>59</v>
      </c>
      <c r="L300" s="58" t="s">
        <v>112</v>
      </c>
      <c r="M300" s="55"/>
      <c r="N300" s="55"/>
      <c r="O300" s="55"/>
      <c r="P300" s="56">
        <v>45196</v>
      </c>
      <c r="Q300" s="55"/>
      <c r="R300" s="71"/>
      <c r="S300" s="71"/>
      <c r="T300" s="55"/>
      <c r="U300" s="53">
        <v>1</v>
      </c>
      <c r="V300" s="72" t="s">
        <v>968</v>
      </c>
      <c r="W300" s="57" t="s">
        <v>932</v>
      </c>
      <c r="X300" s="55" t="s">
        <v>970</v>
      </c>
      <c r="Y300" s="55" t="s">
        <v>970</v>
      </c>
      <c r="Z300" s="55">
        <v>3</v>
      </c>
      <c r="AA300" s="73">
        <v>45139</v>
      </c>
      <c r="AB300" s="73">
        <v>45443</v>
      </c>
      <c r="AC300" s="55" t="s">
        <v>812</v>
      </c>
      <c r="AD300" s="75" t="s">
        <v>64</v>
      </c>
      <c r="AE300" s="60" t="s">
        <v>1082</v>
      </c>
      <c r="AF300" s="61" t="str">
        <f t="shared" si="42"/>
        <v>A</v>
      </c>
      <c r="AG300" s="62">
        <f t="shared" si="43"/>
        <v>0</v>
      </c>
      <c r="AH300" s="78" t="s">
        <v>1136</v>
      </c>
      <c r="AI300" s="62">
        <v>0</v>
      </c>
      <c r="AJ300" s="77" t="s">
        <v>1242</v>
      </c>
      <c r="AK300" s="20">
        <f t="shared" si="36"/>
        <v>0</v>
      </c>
      <c r="AL300" s="20">
        <f t="shared" si="40"/>
        <v>1</v>
      </c>
      <c r="AM300" s="20">
        <f t="shared" si="41"/>
        <v>0</v>
      </c>
      <c r="AN300" s="20">
        <f t="shared" si="37"/>
        <v>0</v>
      </c>
      <c r="AO300" s="20">
        <f t="shared" si="38"/>
        <v>0</v>
      </c>
      <c r="AP300" s="19">
        <f t="shared" si="39"/>
        <v>0</v>
      </c>
    </row>
    <row r="301" spans="1:42" s="18" customFormat="1" ht="204.75" customHeight="1" x14ac:dyDescent="0.25">
      <c r="A301" s="63">
        <v>300</v>
      </c>
      <c r="B301" s="54">
        <v>1771</v>
      </c>
      <c r="C301" s="53"/>
      <c r="D301" s="53"/>
      <c r="E301" s="55" t="s">
        <v>1030</v>
      </c>
      <c r="F301" s="56">
        <v>45078</v>
      </c>
      <c r="G301" s="55" t="s">
        <v>45</v>
      </c>
      <c r="H301" s="55"/>
      <c r="I301" s="55" t="s">
        <v>42</v>
      </c>
      <c r="J301" s="59" t="s">
        <v>654</v>
      </c>
      <c r="K301" s="58" t="s">
        <v>59</v>
      </c>
      <c r="L301" s="58" t="s">
        <v>112</v>
      </c>
      <c r="M301" s="55"/>
      <c r="N301" s="55"/>
      <c r="O301" s="55"/>
      <c r="P301" s="56">
        <v>45196</v>
      </c>
      <c r="Q301" s="55"/>
      <c r="R301" s="71"/>
      <c r="S301" s="71"/>
      <c r="T301" s="55"/>
      <c r="U301" s="53">
        <v>2</v>
      </c>
      <c r="V301" s="72" t="s">
        <v>968</v>
      </c>
      <c r="W301" s="57" t="s">
        <v>913</v>
      </c>
      <c r="X301" s="55" t="s">
        <v>183</v>
      </c>
      <c r="Y301" s="55" t="s">
        <v>183</v>
      </c>
      <c r="Z301" s="55">
        <v>1</v>
      </c>
      <c r="AA301" s="73">
        <v>45139</v>
      </c>
      <c r="AB301" s="73">
        <v>45412</v>
      </c>
      <c r="AC301" s="55" t="s">
        <v>812</v>
      </c>
      <c r="AD301" s="75" t="s">
        <v>64</v>
      </c>
      <c r="AE301" s="60" t="s">
        <v>1082</v>
      </c>
      <c r="AF301" s="61" t="str">
        <f t="shared" si="42"/>
        <v>A</v>
      </c>
      <c r="AG301" s="62">
        <f t="shared" si="43"/>
        <v>0</v>
      </c>
      <c r="AH301" s="78" t="s">
        <v>1136</v>
      </c>
      <c r="AI301" s="62">
        <v>0</v>
      </c>
      <c r="AJ301" s="77" t="s">
        <v>1242</v>
      </c>
      <c r="AK301" s="20">
        <f t="shared" si="36"/>
        <v>0</v>
      </c>
      <c r="AL301" s="20">
        <f t="shared" si="40"/>
        <v>1</v>
      </c>
      <c r="AM301" s="20">
        <f t="shared" si="41"/>
        <v>0</v>
      </c>
      <c r="AN301" s="20">
        <f t="shared" si="37"/>
        <v>0</v>
      </c>
      <c r="AO301" s="20">
        <f t="shared" si="38"/>
        <v>0</v>
      </c>
      <c r="AP301" s="19">
        <f t="shared" si="39"/>
        <v>0</v>
      </c>
    </row>
    <row r="302" spans="1:42" s="18" customFormat="1" ht="204.75" customHeight="1" x14ac:dyDescent="0.25">
      <c r="A302" s="63">
        <v>301</v>
      </c>
      <c r="B302" s="54">
        <v>1771</v>
      </c>
      <c r="C302" s="53"/>
      <c r="D302" s="53"/>
      <c r="E302" s="55" t="s">
        <v>1030</v>
      </c>
      <c r="F302" s="56">
        <v>45078</v>
      </c>
      <c r="G302" s="55" t="s">
        <v>45</v>
      </c>
      <c r="H302" s="55"/>
      <c r="I302" s="55" t="s">
        <v>42</v>
      </c>
      <c r="J302" s="59" t="s">
        <v>654</v>
      </c>
      <c r="K302" s="58" t="s">
        <v>59</v>
      </c>
      <c r="L302" s="58" t="s">
        <v>112</v>
      </c>
      <c r="M302" s="55"/>
      <c r="N302" s="55"/>
      <c r="O302" s="55"/>
      <c r="P302" s="56">
        <v>45196</v>
      </c>
      <c r="Q302" s="55"/>
      <c r="R302" s="71"/>
      <c r="S302" s="71"/>
      <c r="T302" s="55"/>
      <c r="U302" s="53">
        <v>3</v>
      </c>
      <c r="V302" s="72" t="s">
        <v>968</v>
      </c>
      <c r="W302" s="57" t="s">
        <v>969</v>
      </c>
      <c r="X302" s="55" t="s">
        <v>915</v>
      </c>
      <c r="Y302" s="55" t="s">
        <v>915</v>
      </c>
      <c r="Z302" s="55">
        <v>1</v>
      </c>
      <c r="AA302" s="73">
        <v>45139</v>
      </c>
      <c r="AB302" s="73">
        <v>45443</v>
      </c>
      <c r="AC302" s="55" t="s">
        <v>812</v>
      </c>
      <c r="AD302" s="75" t="s">
        <v>64</v>
      </c>
      <c r="AE302" s="60" t="s">
        <v>1082</v>
      </c>
      <c r="AF302" s="61" t="str">
        <f t="shared" si="42"/>
        <v>A</v>
      </c>
      <c r="AG302" s="62">
        <f t="shared" si="43"/>
        <v>0</v>
      </c>
      <c r="AH302" s="78" t="s">
        <v>1136</v>
      </c>
      <c r="AI302" s="62">
        <v>0</v>
      </c>
      <c r="AJ302" s="77" t="s">
        <v>1242</v>
      </c>
      <c r="AK302" s="20">
        <f t="shared" si="36"/>
        <v>0</v>
      </c>
      <c r="AL302" s="20">
        <f t="shared" si="40"/>
        <v>1</v>
      </c>
      <c r="AM302" s="20">
        <f t="shared" si="41"/>
        <v>0</v>
      </c>
      <c r="AN302" s="20">
        <f t="shared" si="37"/>
        <v>0</v>
      </c>
      <c r="AO302" s="20">
        <f t="shared" si="38"/>
        <v>0</v>
      </c>
      <c r="AP302" s="19">
        <f t="shared" si="39"/>
        <v>0</v>
      </c>
    </row>
    <row r="303" spans="1:42" s="18" customFormat="1" ht="204.75" customHeight="1" x14ac:dyDescent="0.25">
      <c r="A303" s="63">
        <v>302</v>
      </c>
      <c r="B303" s="54">
        <v>1772</v>
      </c>
      <c r="C303" s="53"/>
      <c r="D303" s="53"/>
      <c r="E303" s="55" t="s">
        <v>1030</v>
      </c>
      <c r="F303" s="56">
        <v>45078</v>
      </c>
      <c r="G303" s="55" t="s">
        <v>45</v>
      </c>
      <c r="H303" s="55"/>
      <c r="I303" s="55" t="s">
        <v>42</v>
      </c>
      <c r="J303" s="59" t="s">
        <v>655</v>
      </c>
      <c r="K303" s="58" t="s">
        <v>59</v>
      </c>
      <c r="L303" s="58" t="s">
        <v>112</v>
      </c>
      <c r="M303" s="55"/>
      <c r="N303" s="55"/>
      <c r="O303" s="55"/>
      <c r="P303" s="56">
        <v>45196</v>
      </c>
      <c r="Q303" s="55"/>
      <c r="R303" s="71"/>
      <c r="S303" s="71"/>
      <c r="T303" s="55"/>
      <c r="U303" s="53">
        <v>1</v>
      </c>
      <c r="V303" s="72" t="s">
        <v>971</v>
      </c>
      <c r="W303" s="57" t="s">
        <v>932</v>
      </c>
      <c r="X303" s="55" t="s">
        <v>970</v>
      </c>
      <c r="Y303" s="55" t="s">
        <v>970</v>
      </c>
      <c r="Z303" s="55">
        <v>3</v>
      </c>
      <c r="AA303" s="73">
        <v>45139</v>
      </c>
      <c r="AB303" s="73">
        <v>45443</v>
      </c>
      <c r="AC303" s="55" t="s">
        <v>812</v>
      </c>
      <c r="AD303" s="75" t="s">
        <v>64</v>
      </c>
      <c r="AE303" s="60" t="s">
        <v>1082</v>
      </c>
      <c r="AF303" s="61" t="str">
        <f t="shared" si="42"/>
        <v>A</v>
      </c>
      <c r="AG303" s="62">
        <f t="shared" si="43"/>
        <v>0</v>
      </c>
      <c r="AH303" s="78" t="s">
        <v>1136</v>
      </c>
      <c r="AI303" s="62">
        <v>0</v>
      </c>
      <c r="AJ303" s="77" t="s">
        <v>1242</v>
      </c>
      <c r="AK303" s="20">
        <f t="shared" si="36"/>
        <v>0</v>
      </c>
      <c r="AL303" s="20">
        <f t="shared" si="40"/>
        <v>1</v>
      </c>
      <c r="AM303" s="20">
        <f t="shared" si="41"/>
        <v>0</v>
      </c>
      <c r="AN303" s="20">
        <f t="shared" si="37"/>
        <v>0</v>
      </c>
      <c r="AO303" s="20">
        <f t="shared" si="38"/>
        <v>0</v>
      </c>
      <c r="AP303" s="19">
        <f t="shared" si="39"/>
        <v>0</v>
      </c>
    </row>
    <row r="304" spans="1:42" s="18" customFormat="1" ht="204.75" customHeight="1" x14ac:dyDescent="0.25">
      <c r="A304" s="63">
        <v>303</v>
      </c>
      <c r="B304" s="54">
        <v>1772</v>
      </c>
      <c r="C304" s="53"/>
      <c r="D304" s="53"/>
      <c r="E304" s="55" t="s">
        <v>1030</v>
      </c>
      <c r="F304" s="56">
        <v>45078</v>
      </c>
      <c r="G304" s="55" t="s">
        <v>45</v>
      </c>
      <c r="H304" s="55"/>
      <c r="I304" s="55" t="s">
        <v>42</v>
      </c>
      <c r="J304" s="59" t="s">
        <v>655</v>
      </c>
      <c r="K304" s="58" t="s">
        <v>59</v>
      </c>
      <c r="L304" s="58" t="s">
        <v>112</v>
      </c>
      <c r="M304" s="55"/>
      <c r="N304" s="55"/>
      <c r="O304" s="55"/>
      <c r="P304" s="56">
        <v>45196</v>
      </c>
      <c r="Q304" s="55"/>
      <c r="R304" s="71"/>
      <c r="S304" s="71"/>
      <c r="T304" s="55"/>
      <c r="U304" s="53">
        <v>2</v>
      </c>
      <c r="V304" s="72" t="s">
        <v>971</v>
      </c>
      <c r="W304" s="57" t="s">
        <v>933</v>
      </c>
      <c r="X304" s="55" t="s">
        <v>183</v>
      </c>
      <c r="Y304" s="55" t="s">
        <v>183</v>
      </c>
      <c r="Z304" s="55">
        <v>1</v>
      </c>
      <c r="AA304" s="73">
        <v>45139</v>
      </c>
      <c r="AB304" s="73">
        <v>45412</v>
      </c>
      <c r="AC304" s="55" t="s">
        <v>812</v>
      </c>
      <c r="AD304" s="75" t="s">
        <v>64</v>
      </c>
      <c r="AE304" s="60" t="s">
        <v>1082</v>
      </c>
      <c r="AF304" s="61" t="str">
        <f t="shared" si="42"/>
        <v>A</v>
      </c>
      <c r="AG304" s="62">
        <f t="shared" si="43"/>
        <v>0</v>
      </c>
      <c r="AH304" s="78" t="s">
        <v>1136</v>
      </c>
      <c r="AI304" s="62">
        <v>0</v>
      </c>
      <c r="AJ304" s="77" t="s">
        <v>1242</v>
      </c>
      <c r="AK304" s="20">
        <f t="shared" si="36"/>
        <v>0</v>
      </c>
      <c r="AL304" s="20">
        <f t="shared" si="40"/>
        <v>1</v>
      </c>
      <c r="AM304" s="20">
        <f t="shared" si="41"/>
        <v>0</v>
      </c>
      <c r="AN304" s="20">
        <f t="shared" si="37"/>
        <v>0</v>
      </c>
      <c r="AO304" s="20">
        <f t="shared" si="38"/>
        <v>0</v>
      </c>
      <c r="AP304" s="19">
        <f t="shared" si="39"/>
        <v>0</v>
      </c>
    </row>
    <row r="305" spans="1:42" s="18" customFormat="1" ht="204.75" customHeight="1" x14ac:dyDescent="0.25">
      <c r="A305" s="63">
        <v>304</v>
      </c>
      <c r="B305" s="54">
        <v>1772</v>
      </c>
      <c r="C305" s="53"/>
      <c r="D305" s="53"/>
      <c r="E305" s="55" t="s">
        <v>1030</v>
      </c>
      <c r="F305" s="56">
        <v>45078</v>
      </c>
      <c r="G305" s="55" t="s">
        <v>45</v>
      </c>
      <c r="H305" s="55"/>
      <c r="I305" s="55" t="s">
        <v>42</v>
      </c>
      <c r="J305" s="59" t="s">
        <v>655</v>
      </c>
      <c r="K305" s="58" t="s">
        <v>59</v>
      </c>
      <c r="L305" s="58" t="s">
        <v>112</v>
      </c>
      <c r="M305" s="55"/>
      <c r="N305" s="55"/>
      <c r="O305" s="55"/>
      <c r="P305" s="56">
        <v>45196</v>
      </c>
      <c r="Q305" s="55"/>
      <c r="R305" s="71"/>
      <c r="S305" s="71"/>
      <c r="T305" s="55"/>
      <c r="U305" s="53">
        <v>3</v>
      </c>
      <c r="V305" s="72"/>
      <c r="W305" s="57" t="s">
        <v>969</v>
      </c>
      <c r="X305" s="55" t="s">
        <v>915</v>
      </c>
      <c r="Y305" s="55" t="s">
        <v>915</v>
      </c>
      <c r="Z305" s="55">
        <v>1</v>
      </c>
      <c r="AA305" s="73">
        <v>45139</v>
      </c>
      <c r="AB305" s="73">
        <v>45443</v>
      </c>
      <c r="AC305" s="55" t="s">
        <v>812</v>
      </c>
      <c r="AD305" s="75" t="s">
        <v>64</v>
      </c>
      <c r="AE305" s="60" t="s">
        <v>1082</v>
      </c>
      <c r="AF305" s="61" t="str">
        <f t="shared" si="42"/>
        <v>A</v>
      </c>
      <c r="AG305" s="62">
        <f t="shared" si="43"/>
        <v>0</v>
      </c>
      <c r="AH305" s="78" t="s">
        <v>1136</v>
      </c>
      <c r="AI305" s="62">
        <v>0</v>
      </c>
      <c r="AJ305" s="77" t="s">
        <v>1242</v>
      </c>
      <c r="AK305" s="20">
        <f t="shared" si="36"/>
        <v>0</v>
      </c>
      <c r="AL305" s="20">
        <f t="shared" si="40"/>
        <v>1</v>
      </c>
      <c r="AM305" s="20">
        <f t="shared" si="41"/>
        <v>0</v>
      </c>
      <c r="AN305" s="20">
        <f t="shared" si="37"/>
        <v>0</v>
      </c>
      <c r="AO305" s="20">
        <f t="shared" si="38"/>
        <v>0</v>
      </c>
      <c r="AP305" s="19">
        <f t="shared" si="39"/>
        <v>0</v>
      </c>
    </row>
    <row r="306" spans="1:42" s="18" customFormat="1" ht="204.75" customHeight="1" x14ac:dyDescent="0.25">
      <c r="A306" s="63">
        <v>305</v>
      </c>
      <c r="B306" s="54">
        <v>1773</v>
      </c>
      <c r="C306" s="53"/>
      <c r="D306" s="53"/>
      <c r="E306" s="55" t="s">
        <v>1030</v>
      </c>
      <c r="F306" s="56">
        <v>45078</v>
      </c>
      <c r="G306" s="55" t="s">
        <v>45</v>
      </c>
      <c r="H306" s="55"/>
      <c r="I306" s="55" t="s">
        <v>42</v>
      </c>
      <c r="J306" s="59" t="s">
        <v>656</v>
      </c>
      <c r="K306" s="58" t="s">
        <v>59</v>
      </c>
      <c r="L306" s="58" t="s">
        <v>112</v>
      </c>
      <c r="M306" s="55"/>
      <c r="N306" s="55"/>
      <c r="O306" s="55"/>
      <c r="P306" s="56">
        <v>45196</v>
      </c>
      <c r="Q306" s="55"/>
      <c r="R306" s="71"/>
      <c r="S306" s="71"/>
      <c r="T306" s="55"/>
      <c r="U306" s="53">
        <v>1</v>
      </c>
      <c r="V306" s="72" t="s">
        <v>972</v>
      </c>
      <c r="W306" s="57" t="s">
        <v>932</v>
      </c>
      <c r="X306" s="55" t="s">
        <v>970</v>
      </c>
      <c r="Y306" s="55" t="s">
        <v>970</v>
      </c>
      <c r="Z306" s="55">
        <v>3</v>
      </c>
      <c r="AA306" s="73">
        <v>45139</v>
      </c>
      <c r="AB306" s="73">
        <v>45443</v>
      </c>
      <c r="AC306" s="55" t="s">
        <v>812</v>
      </c>
      <c r="AD306" s="75" t="s">
        <v>64</v>
      </c>
      <c r="AE306" s="60" t="s">
        <v>1082</v>
      </c>
      <c r="AF306" s="61" t="str">
        <f t="shared" si="42"/>
        <v>A</v>
      </c>
      <c r="AG306" s="62">
        <f t="shared" si="43"/>
        <v>0</v>
      </c>
      <c r="AH306" s="78" t="s">
        <v>1136</v>
      </c>
      <c r="AI306" s="62">
        <v>0</v>
      </c>
      <c r="AJ306" s="77" t="s">
        <v>1242</v>
      </c>
      <c r="AK306" s="20">
        <f t="shared" si="36"/>
        <v>0</v>
      </c>
      <c r="AL306" s="20">
        <f t="shared" si="40"/>
        <v>1</v>
      </c>
      <c r="AM306" s="20">
        <f t="shared" si="41"/>
        <v>0</v>
      </c>
      <c r="AN306" s="20">
        <f t="shared" si="37"/>
        <v>0</v>
      </c>
      <c r="AO306" s="20">
        <f t="shared" si="38"/>
        <v>0</v>
      </c>
      <c r="AP306" s="19">
        <f t="shared" si="39"/>
        <v>0</v>
      </c>
    </row>
    <row r="307" spans="1:42" s="18" customFormat="1" ht="204.75" customHeight="1" x14ac:dyDescent="0.25">
      <c r="A307" s="63">
        <v>306</v>
      </c>
      <c r="B307" s="54">
        <v>1773</v>
      </c>
      <c r="C307" s="53"/>
      <c r="D307" s="53"/>
      <c r="E307" s="55" t="s">
        <v>1030</v>
      </c>
      <c r="F307" s="56">
        <v>45078</v>
      </c>
      <c r="G307" s="55" t="s">
        <v>45</v>
      </c>
      <c r="H307" s="55"/>
      <c r="I307" s="55" t="s">
        <v>42</v>
      </c>
      <c r="J307" s="59" t="s">
        <v>656</v>
      </c>
      <c r="K307" s="58" t="s">
        <v>59</v>
      </c>
      <c r="L307" s="58" t="s">
        <v>112</v>
      </c>
      <c r="M307" s="55"/>
      <c r="N307" s="55"/>
      <c r="O307" s="55"/>
      <c r="P307" s="56">
        <v>45196</v>
      </c>
      <c r="Q307" s="55"/>
      <c r="R307" s="71"/>
      <c r="S307" s="71"/>
      <c r="T307" s="55"/>
      <c r="U307" s="53">
        <v>2</v>
      </c>
      <c r="V307" s="72" t="s">
        <v>972</v>
      </c>
      <c r="W307" s="57" t="s">
        <v>933</v>
      </c>
      <c r="X307" s="55" t="s">
        <v>183</v>
      </c>
      <c r="Y307" s="55" t="s">
        <v>183</v>
      </c>
      <c r="Z307" s="55">
        <v>1</v>
      </c>
      <c r="AA307" s="73">
        <v>45139</v>
      </c>
      <c r="AB307" s="73">
        <v>45412</v>
      </c>
      <c r="AC307" s="55" t="s">
        <v>812</v>
      </c>
      <c r="AD307" s="75" t="s">
        <v>64</v>
      </c>
      <c r="AE307" s="60" t="s">
        <v>1082</v>
      </c>
      <c r="AF307" s="61" t="str">
        <f t="shared" si="42"/>
        <v>A</v>
      </c>
      <c r="AG307" s="62">
        <f t="shared" si="43"/>
        <v>0</v>
      </c>
      <c r="AH307" s="78" t="s">
        <v>1136</v>
      </c>
      <c r="AI307" s="62">
        <v>0</v>
      </c>
      <c r="AJ307" s="77" t="s">
        <v>1242</v>
      </c>
      <c r="AK307" s="20">
        <f t="shared" si="36"/>
        <v>0</v>
      </c>
      <c r="AL307" s="20">
        <f t="shared" si="40"/>
        <v>1</v>
      </c>
      <c r="AM307" s="20">
        <f t="shared" si="41"/>
        <v>0</v>
      </c>
      <c r="AN307" s="20">
        <f t="shared" si="37"/>
        <v>0</v>
      </c>
      <c r="AO307" s="20">
        <f t="shared" si="38"/>
        <v>0</v>
      </c>
      <c r="AP307" s="19">
        <f t="shared" si="39"/>
        <v>0</v>
      </c>
    </row>
    <row r="308" spans="1:42" s="18" customFormat="1" ht="204.75" customHeight="1" x14ac:dyDescent="0.25">
      <c r="A308" s="63">
        <v>307</v>
      </c>
      <c r="B308" s="54">
        <v>1773</v>
      </c>
      <c r="C308" s="53"/>
      <c r="D308" s="53"/>
      <c r="E308" s="55" t="s">
        <v>1030</v>
      </c>
      <c r="F308" s="56">
        <v>45078</v>
      </c>
      <c r="G308" s="55" t="s">
        <v>45</v>
      </c>
      <c r="H308" s="55"/>
      <c r="I308" s="55" t="s">
        <v>42</v>
      </c>
      <c r="J308" s="59" t="s">
        <v>656</v>
      </c>
      <c r="K308" s="58" t="s">
        <v>59</v>
      </c>
      <c r="L308" s="58" t="s">
        <v>112</v>
      </c>
      <c r="M308" s="55"/>
      <c r="N308" s="55"/>
      <c r="O308" s="55"/>
      <c r="P308" s="56">
        <v>45196</v>
      </c>
      <c r="Q308" s="55"/>
      <c r="R308" s="71"/>
      <c r="S308" s="71"/>
      <c r="T308" s="55"/>
      <c r="U308" s="53">
        <v>3</v>
      </c>
      <c r="V308" s="72" t="s">
        <v>972</v>
      </c>
      <c r="W308" s="57" t="s">
        <v>969</v>
      </c>
      <c r="X308" s="55" t="s">
        <v>915</v>
      </c>
      <c r="Y308" s="55" t="s">
        <v>915</v>
      </c>
      <c r="Z308" s="55">
        <v>1</v>
      </c>
      <c r="AA308" s="73">
        <v>45139</v>
      </c>
      <c r="AB308" s="73">
        <v>45443</v>
      </c>
      <c r="AC308" s="55" t="s">
        <v>812</v>
      </c>
      <c r="AD308" s="75" t="s">
        <v>64</v>
      </c>
      <c r="AE308" s="60" t="s">
        <v>1082</v>
      </c>
      <c r="AF308" s="61" t="str">
        <f t="shared" si="42"/>
        <v>A</v>
      </c>
      <c r="AG308" s="62">
        <f t="shared" si="43"/>
        <v>0</v>
      </c>
      <c r="AH308" s="78" t="s">
        <v>1136</v>
      </c>
      <c r="AI308" s="62">
        <v>0</v>
      </c>
      <c r="AJ308" s="77" t="s">
        <v>1242</v>
      </c>
      <c r="AK308" s="20">
        <f t="shared" si="36"/>
        <v>0</v>
      </c>
      <c r="AL308" s="20">
        <f t="shared" si="40"/>
        <v>1</v>
      </c>
      <c r="AM308" s="20">
        <f t="shared" si="41"/>
        <v>0</v>
      </c>
      <c r="AN308" s="20">
        <f t="shared" si="37"/>
        <v>0</v>
      </c>
      <c r="AO308" s="20">
        <f t="shared" si="38"/>
        <v>0</v>
      </c>
      <c r="AP308" s="19">
        <f t="shared" si="39"/>
        <v>0</v>
      </c>
    </row>
    <row r="309" spans="1:42" s="18" customFormat="1" ht="204.75" customHeight="1" x14ac:dyDescent="0.25">
      <c r="A309" s="63">
        <v>308</v>
      </c>
      <c r="B309" s="54">
        <v>1774</v>
      </c>
      <c r="C309" s="53"/>
      <c r="D309" s="53"/>
      <c r="E309" s="55" t="s">
        <v>1030</v>
      </c>
      <c r="F309" s="56">
        <v>45078</v>
      </c>
      <c r="G309" s="55" t="s">
        <v>45</v>
      </c>
      <c r="H309" s="55"/>
      <c r="I309" s="55" t="s">
        <v>42</v>
      </c>
      <c r="J309" s="59" t="s">
        <v>657</v>
      </c>
      <c r="K309" s="58" t="s">
        <v>59</v>
      </c>
      <c r="L309" s="58" t="s">
        <v>112</v>
      </c>
      <c r="M309" s="55"/>
      <c r="N309" s="55"/>
      <c r="O309" s="55"/>
      <c r="P309" s="56">
        <v>45196</v>
      </c>
      <c r="Q309" s="55"/>
      <c r="R309" s="71"/>
      <c r="S309" s="71"/>
      <c r="T309" s="55"/>
      <c r="U309" s="53">
        <v>1</v>
      </c>
      <c r="V309" s="72" t="s">
        <v>972</v>
      </c>
      <c r="W309" s="57" t="s">
        <v>932</v>
      </c>
      <c r="X309" s="55" t="s">
        <v>970</v>
      </c>
      <c r="Y309" s="55" t="s">
        <v>970</v>
      </c>
      <c r="Z309" s="55">
        <v>3</v>
      </c>
      <c r="AA309" s="73">
        <v>45139</v>
      </c>
      <c r="AB309" s="73">
        <v>45443</v>
      </c>
      <c r="AC309" s="55" t="s">
        <v>812</v>
      </c>
      <c r="AD309" s="75" t="s">
        <v>64</v>
      </c>
      <c r="AE309" s="60" t="s">
        <v>1082</v>
      </c>
      <c r="AF309" s="61" t="str">
        <f t="shared" si="42"/>
        <v>A</v>
      </c>
      <c r="AG309" s="62">
        <f t="shared" si="43"/>
        <v>0</v>
      </c>
      <c r="AH309" s="78" t="s">
        <v>1136</v>
      </c>
      <c r="AI309" s="62">
        <v>0</v>
      </c>
      <c r="AJ309" s="77" t="s">
        <v>1242</v>
      </c>
      <c r="AK309" s="20">
        <f t="shared" si="36"/>
        <v>0</v>
      </c>
      <c r="AL309" s="20">
        <f t="shared" si="40"/>
        <v>1</v>
      </c>
      <c r="AM309" s="20">
        <f t="shared" si="41"/>
        <v>0</v>
      </c>
      <c r="AN309" s="20">
        <f t="shared" si="37"/>
        <v>0</v>
      </c>
      <c r="AO309" s="20">
        <f t="shared" si="38"/>
        <v>0</v>
      </c>
      <c r="AP309" s="19">
        <f t="shared" si="39"/>
        <v>0</v>
      </c>
    </row>
    <row r="310" spans="1:42" s="18" customFormat="1" ht="204.75" customHeight="1" x14ac:dyDescent="0.25">
      <c r="A310" s="63">
        <v>309</v>
      </c>
      <c r="B310" s="54">
        <v>1774</v>
      </c>
      <c r="C310" s="53"/>
      <c r="D310" s="53"/>
      <c r="E310" s="55" t="s">
        <v>1030</v>
      </c>
      <c r="F310" s="56">
        <v>45078</v>
      </c>
      <c r="G310" s="55" t="s">
        <v>45</v>
      </c>
      <c r="H310" s="55"/>
      <c r="I310" s="55" t="s">
        <v>42</v>
      </c>
      <c r="J310" s="59" t="s">
        <v>657</v>
      </c>
      <c r="K310" s="58" t="s">
        <v>59</v>
      </c>
      <c r="L310" s="58" t="s">
        <v>112</v>
      </c>
      <c r="M310" s="55"/>
      <c r="N310" s="55"/>
      <c r="O310" s="55"/>
      <c r="P310" s="56">
        <v>45196</v>
      </c>
      <c r="Q310" s="55"/>
      <c r="R310" s="71"/>
      <c r="S310" s="71"/>
      <c r="T310" s="55"/>
      <c r="U310" s="53">
        <v>2</v>
      </c>
      <c r="V310" s="72" t="s">
        <v>972</v>
      </c>
      <c r="W310" s="57" t="s">
        <v>933</v>
      </c>
      <c r="X310" s="55" t="s">
        <v>183</v>
      </c>
      <c r="Y310" s="55" t="s">
        <v>183</v>
      </c>
      <c r="Z310" s="55">
        <v>1</v>
      </c>
      <c r="AA310" s="73">
        <v>45139</v>
      </c>
      <c r="AB310" s="73">
        <v>45412</v>
      </c>
      <c r="AC310" s="55" t="s">
        <v>812</v>
      </c>
      <c r="AD310" s="75" t="s">
        <v>64</v>
      </c>
      <c r="AE310" s="60" t="s">
        <v>1082</v>
      </c>
      <c r="AF310" s="61" t="str">
        <f t="shared" si="42"/>
        <v>A</v>
      </c>
      <c r="AG310" s="62">
        <f t="shared" si="43"/>
        <v>0</v>
      </c>
      <c r="AH310" s="78" t="s">
        <v>1136</v>
      </c>
      <c r="AI310" s="62">
        <v>0</v>
      </c>
      <c r="AJ310" s="77" t="s">
        <v>1242</v>
      </c>
      <c r="AK310" s="20">
        <f t="shared" si="36"/>
        <v>0</v>
      </c>
      <c r="AL310" s="20">
        <f t="shared" si="40"/>
        <v>1</v>
      </c>
      <c r="AM310" s="20">
        <f t="shared" si="41"/>
        <v>0</v>
      </c>
      <c r="AN310" s="20">
        <f t="shared" si="37"/>
        <v>0</v>
      </c>
      <c r="AO310" s="20">
        <f t="shared" si="38"/>
        <v>0</v>
      </c>
      <c r="AP310" s="19">
        <f t="shared" si="39"/>
        <v>0</v>
      </c>
    </row>
    <row r="311" spans="1:42" s="18" customFormat="1" ht="204.75" customHeight="1" x14ac:dyDescent="0.25">
      <c r="A311" s="63">
        <v>310</v>
      </c>
      <c r="B311" s="54">
        <v>1774</v>
      </c>
      <c r="C311" s="53"/>
      <c r="D311" s="53"/>
      <c r="E311" s="55" t="s">
        <v>1030</v>
      </c>
      <c r="F311" s="56">
        <v>45078</v>
      </c>
      <c r="G311" s="55" t="s">
        <v>45</v>
      </c>
      <c r="H311" s="55"/>
      <c r="I311" s="55" t="s">
        <v>42</v>
      </c>
      <c r="J311" s="59" t="s">
        <v>657</v>
      </c>
      <c r="K311" s="58" t="s">
        <v>59</v>
      </c>
      <c r="L311" s="58" t="s">
        <v>112</v>
      </c>
      <c r="M311" s="55"/>
      <c r="N311" s="55"/>
      <c r="O311" s="55"/>
      <c r="P311" s="56">
        <v>45196</v>
      </c>
      <c r="Q311" s="55"/>
      <c r="R311" s="71"/>
      <c r="S311" s="71"/>
      <c r="T311" s="55"/>
      <c r="U311" s="53">
        <v>3</v>
      </c>
      <c r="V311" s="72" t="s">
        <v>972</v>
      </c>
      <c r="W311" s="57" t="s">
        <v>969</v>
      </c>
      <c r="X311" s="55" t="s">
        <v>915</v>
      </c>
      <c r="Y311" s="55" t="s">
        <v>915</v>
      </c>
      <c r="Z311" s="55">
        <v>1</v>
      </c>
      <c r="AA311" s="73">
        <v>45139</v>
      </c>
      <c r="AB311" s="73">
        <v>45443</v>
      </c>
      <c r="AC311" s="55" t="s">
        <v>812</v>
      </c>
      <c r="AD311" s="75" t="s">
        <v>64</v>
      </c>
      <c r="AE311" s="60" t="s">
        <v>1082</v>
      </c>
      <c r="AF311" s="61" t="str">
        <f t="shared" si="42"/>
        <v>A</v>
      </c>
      <c r="AG311" s="62">
        <f t="shared" si="43"/>
        <v>0</v>
      </c>
      <c r="AH311" s="78" t="s">
        <v>1136</v>
      </c>
      <c r="AI311" s="62">
        <v>0</v>
      </c>
      <c r="AJ311" s="77" t="s">
        <v>1242</v>
      </c>
      <c r="AK311" s="20">
        <f t="shared" si="36"/>
        <v>0</v>
      </c>
      <c r="AL311" s="20">
        <f t="shared" si="40"/>
        <v>1</v>
      </c>
      <c r="AM311" s="20">
        <f t="shared" si="41"/>
        <v>0</v>
      </c>
      <c r="AN311" s="20">
        <f t="shared" si="37"/>
        <v>0</v>
      </c>
      <c r="AO311" s="20">
        <f t="shared" si="38"/>
        <v>0</v>
      </c>
      <c r="AP311" s="19">
        <f t="shared" si="39"/>
        <v>0</v>
      </c>
    </row>
    <row r="312" spans="1:42" s="18" customFormat="1" ht="204.75" customHeight="1" x14ac:dyDescent="0.25">
      <c r="A312" s="63">
        <v>311</v>
      </c>
      <c r="B312" s="54">
        <v>1775</v>
      </c>
      <c r="C312" s="53"/>
      <c r="D312" s="53"/>
      <c r="E312" s="55" t="s">
        <v>1030</v>
      </c>
      <c r="F312" s="56">
        <v>45078</v>
      </c>
      <c r="G312" s="55" t="s">
        <v>45</v>
      </c>
      <c r="H312" s="55"/>
      <c r="I312" s="55" t="s">
        <v>42</v>
      </c>
      <c r="J312" s="59" t="s">
        <v>658</v>
      </c>
      <c r="K312" s="58" t="s">
        <v>59</v>
      </c>
      <c r="L312" s="58" t="s">
        <v>112</v>
      </c>
      <c r="M312" s="55"/>
      <c r="N312" s="55"/>
      <c r="O312" s="55"/>
      <c r="P312" s="56">
        <v>45196</v>
      </c>
      <c r="Q312" s="55"/>
      <c r="R312" s="71"/>
      <c r="S312" s="71"/>
      <c r="T312" s="55"/>
      <c r="U312" s="53">
        <v>1</v>
      </c>
      <c r="V312" s="72" t="s">
        <v>972</v>
      </c>
      <c r="W312" s="57" t="s">
        <v>932</v>
      </c>
      <c r="X312" s="55" t="s">
        <v>970</v>
      </c>
      <c r="Y312" s="55" t="s">
        <v>970</v>
      </c>
      <c r="Z312" s="55">
        <v>3</v>
      </c>
      <c r="AA312" s="73">
        <v>45139</v>
      </c>
      <c r="AB312" s="73">
        <v>45443</v>
      </c>
      <c r="AC312" s="55" t="s">
        <v>812</v>
      </c>
      <c r="AD312" s="75" t="s">
        <v>64</v>
      </c>
      <c r="AE312" s="60" t="s">
        <v>104</v>
      </c>
      <c r="AF312" s="61" t="str">
        <f t="shared" si="42"/>
        <v>A</v>
      </c>
      <c r="AG312" s="62">
        <f t="shared" si="43"/>
        <v>0</v>
      </c>
      <c r="AH312" s="78" t="s">
        <v>1172</v>
      </c>
      <c r="AI312" s="62">
        <v>0</v>
      </c>
      <c r="AJ312" s="77" t="s">
        <v>1173</v>
      </c>
      <c r="AK312" s="20">
        <f t="shared" si="36"/>
        <v>0</v>
      </c>
      <c r="AL312" s="20">
        <f t="shared" si="40"/>
        <v>1</v>
      </c>
      <c r="AM312" s="20">
        <f t="shared" si="41"/>
        <v>0</v>
      </c>
      <c r="AN312" s="20">
        <f t="shared" si="37"/>
        <v>0</v>
      </c>
      <c r="AO312" s="20">
        <f t="shared" si="38"/>
        <v>0</v>
      </c>
      <c r="AP312" s="19">
        <f t="shared" si="39"/>
        <v>0</v>
      </c>
    </row>
    <row r="313" spans="1:42" s="18" customFormat="1" ht="204.75" customHeight="1" x14ac:dyDescent="0.25">
      <c r="A313" s="63">
        <v>312</v>
      </c>
      <c r="B313" s="54">
        <v>1775</v>
      </c>
      <c r="C313" s="53"/>
      <c r="D313" s="53"/>
      <c r="E313" s="55" t="s">
        <v>1030</v>
      </c>
      <c r="F313" s="56">
        <v>45078</v>
      </c>
      <c r="G313" s="55" t="s">
        <v>45</v>
      </c>
      <c r="H313" s="55"/>
      <c r="I313" s="55" t="s">
        <v>42</v>
      </c>
      <c r="J313" s="59" t="s">
        <v>658</v>
      </c>
      <c r="K313" s="58" t="s">
        <v>59</v>
      </c>
      <c r="L313" s="58" t="s">
        <v>112</v>
      </c>
      <c r="M313" s="55"/>
      <c r="N313" s="55"/>
      <c r="O313" s="55"/>
      <c r="P313" s="56">
        <v>45196</v>
      </c>
      <c r="Q313" s="55"/>
      <c r="R313" s="71"/>
      <c r="S313" s="71"/>
      <c r="T313" s="55"/>
      <c r="U313" s="53">
        <v>2</v>
      </c>
      <c r="V313" s="72" t="s">
        <v>972</v>
      </c>
      <c r="W313" s="57" t="s">
        <v>933</v>
      </c>
      <c r="X313" s="55" t="s">
        <v>183</v>
      </c>
      <c r="Y313" s="55" t="s">
        <v>183</v>
      </c>
      <c r="Z313" s="55">
        <v>1</v>
      </c>
      <c r="AA313" s="73">
        <v>45139</v>
      </c>
      <c r="AB313" s="73">
        <v>45412</v>
      </c>
      <c r="AC313" s="55" t="s">
        <v>812</v>
      </c>
      <c r="AD313" s="75" t="s">
        <v>64</v>
      </c>
      <c r="AE313" s="60" t="s">
        <v>104</v>
      </c>
      <c r="AF313" s="61" t="str">
        <f t="shared" si="42"/>
        <v>A</v>
      </c>
      <c r="AG313" s="62">
        <f t="shared" si="43"/>
        <v>0</v>
      </c>
      <c r="AH313" s="78" t="s">
        <v>1172</v>
      </c>
      <c r="AI313" s="62">
        <v>0</v>
      </c>
      <c r="AJ313" s="77" t="s">
        <v>1173</v>
      </c>
      <c r="AK313" s="20">
        <f t="shared" si="36"/>
        <v>0</v>
      </c>
      <c r="AL313" s="20">
        <f t="shared" si="40"/>
        <v>1</v>
      </c>
      <c r="AM313" s="20">
        <f t="shared" si="41"/>
        <v>0</v>
      </c>
      <c r="AN313" s="20">
        <f t="shared" si="37"/>
        <v>0</v>
      </c>
      <c r="AO313" s="20">
        <f t="shared" si="38"/>
        <v>0</v>
      </c>
      <c r="AP313" s="19">
        <f t="shared" si="39"/>
        <v>0</v>
      </c>
    </row>
    <row r="314" spans="1:42" s="18" customFormat="1" ht="204.75" customHeight="1" x14ac:dyDescent="0.25">
      <c r="A314" s="63">
        <v>313</v>
      </c>
      <c r="B314" s="54">
        <v>1775</v>
      </c>
      <c r="C314" s="53"/>
      <c r="D314" s="53"/>
      <c r="E314" s="55" t="s">
        <v>1030</v>
      </c>
      <c r="F314" s="56">
        <v>45078</v>
      </c>
      <c r="G314" s="55" t="s">
        <v>45</v>
      </c>
      <c r="H314" s="55"/>
      <c r="I314" s="55" t="s">
        <v>42</v>
      </c>
      <c r="J314" s="59" t="s">
        <v>658</v>
      </c>
      <c r="K314" s="58" t="s">
        <v>59</v>
      </c>
      <c r="L314" s="58" t="s">
        <v>112</v>
      </c>
      <c r="M314" s="55"/>
      <c r="N314" s="55"/>
      <c r="O314" s="55"/>
      <c r="P314" s="56">
        <v>45196</v>
      </c>
      <c r="Q314" s="55"/>
      <c r="R314" s="71"/>
      <c r="S314" s="71"/>
      <c r="T314" s="55"/>
      <c r="U314" s="53">
        <v>3</v>
      </c>
      <c r="V314" s="72" t="s">
        <v>972</v>
      </c>
      <c r="W314" s="57" t="s">
        <v>969</v>
      </c>
      <c r="X314" s="55" t="s">
        <v>915</v>
      </c>
      <c r="Y314" s="55" t="s">
        <v>915</v>
      </c>
      <c r="Z314" s="55">
        <v>1</v>
      </c>
      <c r="AA314" s="73">
        <v>45139</v>
      </c>
      <c r="AB314" s="73">
        <v>45443</v>
      </c>
      <c r="AC314" s="55" t="s">
        <v>812</v>
      </c>
      <c r="AD314" s="75" t="s">
        <v>64</v>
      </c>
      <c r="AE314" s="60" t="s">
        <v>104</v>
      </c>
      <c r="AF314" s="61" t="str">
        <f t="shared" si="42"/>
        <v>A</v>
      </c>
      <c r="AG314" s="62">
        <f t="shared" si="43"/>
        <v>0</v>
      </c>
      <c r="AH314" s="78" t="s">
        <v>1172</v>
      </c>
      <c r="AI314" s="62">
        <v>0</v>
      </c>
      <c r="AJ314" s="77" t="s">
        <v>1173</v>
      </c>
      <c r="AK314" s="20">
        <f t="shared" si="36"/>
        <v>0</v>
      </c>
      <c r="AL314" s="20">
        <f t="shared" si="40"/>
        <v>1</v>
      </c>
      <c r="AM314" s="20">
        <f t="shared" si="41"/>
        <v>0</v>
      </c>
      <c r="AN314" s="20">
        <f t="shared" si="37"/>
        <v>0</v>
      </c>
      <c r="AO314" s="20">
        <f t="shared" si="38"/>
        <v>0</v>
      </c>
      <c r="AP314" s="19">
        <f t="shared" si="39"/>
        <v>0</v>
      </c>
    </row>
    <row r="315" spans="1:42" s="18" customFormat="1" ht="204.75" customHeight="1" x14ac:dyDescent="0.25">
      <c r="A315" s="63">
        <v>314</v>
      </c>
      <c r="B315" s="54">
        <v>1776</v>
      </c>
      <c r="C315" s="53"/>
      <c r="D315" s="53"/>
      <c r="E315" s="55" t="s">
        <v>1030</v>
      </c>
      <c r="F315" s="56">
        <v>45078</v>
      </c>
      <c r="G315" s="55" t="s">
        <v>45</v>
      </c>
      <c r="H315" s="55"/>
      <c r="I315" s="55" t="s">
        <v>42</v>
      </c>
      <c r="J315" s="59" t="s">
        <v>659</v>
      </c>
      <c r="K315" s="58" t="s">
        <v>59</v>
      </c>
      <c r="L315" s="58" t="s">
        <v>112</v>
      </c>
      <c r="M315" s="55"/>
      <c r="N315" s="55"/>
      <c r="O315" s="55"/>
      <c r="P315" s="56">
        <v>45196</v>
      </c>
      <c r="Q315" s="55"/>
      <c r="R315" s="71"/>
      <c r="S315" s="71"/>
      <c r="T315" s="55"/>
      <c r="U315" s="53">
        <v>1</v>
      </c>
      <c r="V315" s="72" t="s">
        <v>973</v>
      </c>
      <c r="W315" s="57" t="s">
        <v>932</v>
      </c>
      <c r="X315" s="55" t="s">
        <v>970</v>
      </c>
      <c r="Y315" s="55" t="s">
        <v>970</v>
      </c>
      <c r="Z315" s="55">
        <v>3</v>
      </c>
      <c r="AA315" s="73">
        <v>45139</v>
      </c>
      <c r="AB315" s="73">
        <v>45443</v>
      </c>
      <c r="AC315" s="55" t="s">
        <v>812</v>
      </c>
      <c r="AD315" s="75" t="s">
        <v>64</v>
      </c>
      <c r="AE315" s="60" t="s">
        <v>104</v>
      </c>
      <c r="AF315" s="61" t="str">
        <f t="shared" si="42"/>
        <v>A</v>
      </c>
      <c r="AG315" s="62">
        <f t="shared" si="43"/>
        <v>0</v>
      </c>
      <c r="AH315" s="78" t="s">
        <v>1172</v>
      </c>
      <c r="AI315" s="62">
        <v>0</v>
      </c>
      <c r="AJ315" s="77" t="s">
        <v>1173</v>
      </c>
      <c r="AK315" s="20">
        <f t="shared" si="36"/>
        <v>0</v>
      </c>
      <c r="AL315" s="20">
        <f t="shared" si="40"/>
        <v>1</v>
      </c>
      <c r="AM315" s="20">
        <f t="shared" si="41"/>
        <v>0</v>
      </c>
      <c r="AN315" s="20">
        <f t="shared" si="37"/>
        <v>0</v>
      </c>
      <c r="AO315" s="20">
        <f t="shared" si="38"/>
        <v>0</v>
      </c>
      <c r="AP315" s="19">
        <f t="shared" si="39"/>
        <v>0</v>
      </c>
    </row>
    <row r="316" spans="1:42" s="18" customFormat="1" ht="204.75" customHeight="1" x14ac:dyDescent="0.25">
      <c r="A316" s="63">
        <v>315</v>
      </c>
      <c r="B316" s="54">
        <v>1776</v>
      </c>
      <c r="C316" s="53"/>
      <c r="D316" s="53"/>
      <c r="E316" s="55" t="s">
        <v>1030</v>
      </c>
      <c r="F316" s="56">
        <v>45078</v>
      </c>
      <c r="G316" s="55" t="s">
        <v>45</v>
      </c>
      <c r="H316" s="55"/>
      <c r="I316" s="55" t="s">
        <v>42</v>
      </c>
      <c r="J316" s="59" t="s">
        <v>659</v>
      </c>
      <c r="K316" s="58" t="s">
        <v>59</v>
      </c>
      <c r="L316" s="58" t="s">
        <v>112</v>
      </c>
      <c r="M316" s="55"/>
      <c r="N316" s="55"/>
      <c r="O316" s="55"/>
      <c r="P316" s="56">
        <v>45196</v>
      </c>
      <c r="Q316" s="55"/>
      <c r="R316" s="71"/>
      <c r="S316" s="71"/>
      <c r="T316" s="55"/>
      <c r="U316" s="53">
        <v>2</v>
      </c>
      <c r="V316" s="72" t="s">
        <v>973</v>
      </c>
      <c r="W316" s="57" t="s">
        <v>933</v>
      </c>
      <c r="X316" s="55" t="s">
        <v>183</v>
      </c>
      <c r="Y316" s="55" t="s">
        <v>183</v>
      </c>
      <c r="Z316" s="55">
        <v>1</v>
      </c>
      <c r="AA316" s="73">
        <v>45139</v>
      </c>
      <c r="AB316" s="73">
        <v>45412</v>
      </c>
      <c r="AC316" s="55" t="s">
        <v>812</v>
      </c>
      <c r="AD316" s="75" t="s">
        <v>64</v>
      </c>
      <c r="AE316" s="60" t="s">
        <v>104</v>
      </c>
      <c r="AF316" s="61" t="str">
        <f t="shared" si="42"/>
        <v>A</v>
      </c>
      <c r="AG316" s="62">
        <f t="shared" si="43"/>
        <v>0</v>
      </c>
      <c r="AH316" s="78" t="s">
        <v>1172</v>
      </c>
      <c r="AI316" s="62">
        <v>0</v>
      </c>
      <c r="AJ316" s="77" t="s">
        <v>1173</v>
      </c>
      <c r="AK316" s="20">
        <f t="shared" si="36"/>
        <v>0</v>
      </c>
      <c r="AL316" s="20">
        <f t="shared" si="40"/>
        <v>1</v>
      </c>
      <c r="AM316" s="20">
        <f t="shared" si="41"/>
        <v>0</v>
      </c>
      <c r="AN316" s="20">
        <f t="shared" si="37"/>
        <v>0</v>
      </c>
      <c r="AO316" s="20">
        <f t="shared" si="38"/>
        <v>0</v>
      </c>
      <c r="AP316" s="19">
        <f t="shared" si="39"/>
        <v>0</v>
      </c>
    </row>
    <row r="317" spans="1:42" s="18" customFormat="1" ht="204.75" customHeight="1" x14ac:dyDescent="0.25">
      <c r="A317" s="63">
        <v>316</v>
      </c>
      <c r="B317" s="54">
        <v>1776</v>
      </c>
      <c r="C317" s="53"/>
      <c r="D317" s="53"/>
      <c r="E317" s="55" t="s">
        <v>1030</v>
      </c>
      <c r="F317" s="56">
        <v>45078</v>
      </c>
      <c r="G317" s="55" t="s">
        <v>45</v>
      </c>
      <c r="H317" s="55"/>
      <c r="I317" s="55" t="s">
        <v>42</v>
      </c>
      <c r="J317" s="59" t="s">
        <v>659</v>
      </c>
      <c r="K317" s="58" t="s">
        <v>59</v>
      </c>
      <c r="L317" s="58" t="s">
        <v>112</v>
      </c>
      <c r="M317" s="55"/>
      <c r="N317" s="55"/>
      <c r="O317" s="55"/>
      <c r="P317" s="56">
        <v>45196</v>
      </c>
      <c r="Q317" s="55"/>
      <c r="R317" s="71"/>
      <c r="S317" s="71"/>
      <c r="T317" s="55"/>
      <c r="U317" s="53">
        <v>3</v>
      </c>
      <c r="V317" s="72" t="s">
        <v>973</v>
      </c>
      <c r="W317" s="57" t="s">
        <v>974</v>
      </c>
      <c r="X317" s="55" t="s">
        <v>915</v>
      </c>
      <c r="Y317" s="55" t="s">
        <v>915</v>
      </c>
      <c r="Z317" s="55">
        <v>1</v>
      </c>
      <c r="AA317" s="73">
        <v>45139</v>
      </c>
      <c r="AB317" s="73">
        <v>45443</v>
      </c>
      <c r="AC317" s="55" t="s">
        <v>812</v>
      </c>
      <c r="AD317" s="75" t="s">
        <v>64</v>
      </c>
      <c r="AE317" s="60" t="s">
        <v>104</v>
      </c>
      <c r="AF317" s="61" t="str">
        <f t="shared" si="42"/>
        <v>A</v>
      </c>
      <c r="AG317" s="62">
        <f t="shared" si="43"/>
        <v>0</v>
      </c>
      <c r="AH317" s="78" t="s">
        <v>1172</v>
      </c>
      <c r="AI317" s="62">
        <v>0</v>
      </c>
      <c r="AJ317" s="77" t="s">
        <v>1173</v>
      </c>
      <c r="AK317" s="20">
        <f t="shared" si="36"/>
        <v>0</v>
      </c>
      <c r="AL317" s="20">
        <f t="shared" si="40"/>
        <v>1</v>
      </c>
      <c r="AM317" s="20">
        <f t="shared" si="41"/>
        <v>0</v>
      </c>
      <c r="AN317" s="20">
        <f t="shared" si="37"/>
        <v>0</v>
      </c>
      <c r="AO317" s="20">
        <f t="shared" si="38"/>
        <v>0</v>
      </c>
      <c r="AP317" s="19">
        <f t="shared" si="39"/>
        <v>0</v>
      </c>
    </row>
    <row r="318" spans="1:42" s="18" customFormat="1" ht="204.75" customHeight="1" x14ac:dyDescent="0.25">
      <c r="A318" s="63">
        <v>317</v>
      </c>
      <c r="B318" s="54">
        <v>1776</v>
      </c>
      <c r="C318" s="53"/>
      <c r="D318" s="53"/>
      <c r="E318" s="55" t="s">
        <v>1030</v>
      </c>
      <c r="F318" s="56">
        <v>45078</v>
      </c>
      <c r="G318" s="55" t="s">
        <v>45</v>
      </c>
      <c r="H318" s="55"/>
      <c r="I318" s="55" t="s">
        <v>42</v>
      </c>
      <c r="J318" s="59" t="s">
        <v>659</v>
      </c>
      <c r="K318" s="58" t="s">
        <v>59</v>
      </c>
      <c r="L318" s="58" t="s">
        <v>112</v>
      </c>
      <c r="M318" s="55"/>
      <c r="N318" s="55"/>
      <c r="O318" s="55"/>
      <c r="P318" s="56">
        <v>45196</v>
      </c>
      <c r="Q318" s="55"/>
      <c r="R318" s="71"/>
      <c r="S318" s="71"/>
      <c r="T318" s="55"/>
      <c r="U318" s="53">
        <v>4</v>
      </c>
      <c r="V318" s="72" t="s">
        <v>973</v>
      </c>
      <c r="W318" s="57" t="s">
        <v>963</v>
      </c>
      <c r="X318" s="55" t="s">
        <v>183</v>
      </c>
      <c r="Y318" s="55" t="s">
        <v>183</v>
      </c>
      <c r="Z318" s="55">
        <v>1</v>
      </c>
      <c r="AA318" s="73">
        <v>45139</v>
      </c>
      <c r="AB318" s="73">
        <v>45412</v>
      </c>
      <c r="AC318" s="55" t="s">
        <v>812</v>
      </c>
      <c r="AD318" s="75" t="s">
        <v>64</v>
      </c>
      <c r="AE318" s="60" t="s">
        <v>104</v>
      </c>
      <c r="AF318" s="61" t="str">
        <f t="shared" si="42"/>
        <v>A</v>
      </c>
      <c r="AG318" s="62">
        <f t="shared" si="43"/>
        <v>0</v>
      </c>
      <c r="AH318" s="78" t="s">
        <v>1172</v>
      </c>
      <c r="AI318" s="62">
        <v>0</v>
      </c>
      <c r="AJ318" s="77" t="s">
        <v>1173</v>
      </c>
      <c r="AK318" s="20">
        <f t="shared" si="36"/>
        <v>0</v>
      </c>
      <c r="AL318" s="20">
        <f t="shared" si="40"/>
        <v>1</v>
      </c>
      <c r="AM318" s="20">
        <f t="shared" si="41"/>
        <v>0</v>
      </c>
      <c r="AN318" s="20">
        <f t="shared" si="37"/>
        <v>0</v>
      </c>
      <c r="AO318" s="20">
        <f t="shared" si="38"/>
        <v>0</v>
      </c>
      <c r="AP318" s="19">
        <f t="shared" si="39"/>
        <v>0</v>
      </c>
    </row>
    <row r="319" spans="1:42" s="18" customFormat="1" ht="204.75" customHeight="1" x14ac:dyDescent="0.25">
      <c r="A319" s="63">
        <v>318</v>
      </c>
      <c r="B319" s="54">
        <v>1776</v>
      </c>
      <c r="C319" s="53"/>
      <c r="D319" s="53"/>
      <c r="E319" s="55" t="s">
        <v>1030</v>
      </c>
      <c r="F319" s="56">
        <v>45078</v>
      </c>
      <c r="G319" s="55" t="s">
        <v>45</v>
      </c>
      <c r="H319" s="55"/>
      <c r="I319" s="55" t="s">
        <v>42</v>
      </c>
      <c r="J319" s="59" t="s">
        <v>659</v>
      </c>
      <c r="K319" s="58" t="s">
        <v>59</v>
      </c>
      <c r="L319" s="58" t="s">
        <v>112</v>
      </c>
      <c r="M319" s="55"/>
      <c r="N319" s="55"/>
      <c r="O319" s="55"/>
      <c r="P319" s="56">
        <v>45196</v>
      </c>
      <c r="Q319" s="55"/>
      <c r="R319" s="71"/>
      <c r="S319" s="71"/>
      <c r="T319" s="55"/>
      <c r="U319" s="53">
        <v>5</v>
      </c>
      <c r="V319" s="72" t="s">
        <v>973</v>
      </c>
      <c r="W319" s="57" t="s">
        <v>975</v>
      </c>
      <c r="X319" s="55" t="s">
        <v>915</v>
      </c>
      <c r="Y319" s="55" t="s">
        <v>915</v>
      </c>
      <c r="Z319" s="55">
        <v>1</v>
      </c>
      <c r="AA319" s="73">
        <v>45139</v>
      </c>
      <c r="AB319" s="73">
        <v>45443</v>
      </c>
      <c r="AC319" s="55" t="s">
        <v>812</v>
      </c>
      <c r="AD319" s="75" t="s">
        <v>64</v>
      </c>
      <c r="AE319" s="60" t="s">
        <v>104</v>
      </c>
      <c r="AF319" s="61" t="str">
        <f t="shared" si="42"/>
        <v>A</v>
      </c>
      <c r="AG319" s="62">
        <f t="shared" si="43"/>
        <v>0</v>
      </c>
      <c r="AH319" s="78" t="s">
        <v>1172</v>
      </c>
      <c r="AI319" s="62">
        <v>0</v>
      </c>
      <c r="AJ319" s="77" t="s">
        <v>1173</v>
      </c>
      <c r="AK319" s="20">
        <f t="shared" si="36"/>
        <v>0</v>
      </c>
      <c r="AL319" s="20">
        <f t="shared" si="40"/>
        <v>1</v>
      </c>
      <c r="AM319" s="20">
        <f t="shared" si="41"/>
        <v>0</v>
      </c>
      <c r="AN319" s="20">
        <f t="shared" si="37"/>
        <v>0</v>
      </c>
      <c r="AO319" s="20">
        <f t="shared" si="38"/>
        <v>0</v>
      </c>
      <c r="AP319" s="19">
        <f t="shared" si="39"/>
        <v>0</v>
      </c>
    </row>
    <row r="320" spans="1:42" s="18" customFormat="1" ht="204.75" customHeight="1" x14ac:dyDescent="0.25">
      <c r="A320" s="63">
        <v>319</v>
      </c>
      <c r="B320" s="54">
        <v>1777</v>
      </c>
      <c r="C320" s="53"/>
      <c r="D320" s="53"/>
      <c r="E320" s="55" t="s">
        <v>1030</v>
      </c>
      <c r="F320" s="56">
        <v>45078</v>
      </c>
      <c r="G320" s="55" t="s">
        <v>45</v>
      </c>
      <c r="H320" s="55"/>
      <c r="I320" s="55" t="s">
        <v>42</v>
      </c>
      <c r="J320" s="59" t="s">
        <v>660</v>
      </c>
      <c r="K320" s="58" t="s">
        <v>59</v>
      </c>
      <c r="L320" s="58" t="s">
        <v>112</v>
      </c>
      <c r="M320" s="55"/>
      <c r="N320" s="55"/>
      <c r="O320" s="55"/>
      <c r="P320" s="56">
        <v>45196</v>
      </c>
      <c r="Q320" s="55"/>
      <c r="R320" s="71"/>
      <c r="S320" s="71"/>
      <c r="T320" s="55"/>
      <c r="U320" s="53">
        <v>1</v>
      </c>
      <c r="V320" s="72" t="s">
        <v>976</v>
      </c>
      <c r="W320" s="57" t="s">
        <v>932</v>
      </c>
      <c r="X320" s="55" t="s">
        <v>970</v>
      </c>
      <c r="Y320" s="55" t="s">
        <v>970</v>
      </c>
      <c r="Z320" s="55">
        <v>3</v>
      </c>
      <c r="AA320" s="73">
        <v>45139</v>
      </c>
      <c r="AB320" s="73">
        <v>45443</v>
      </c>
      <c r="AC320" s="55" t="s">
        <v>812</v>
      </c>
      <c r="AD320" s="75" t="s">
        <v>64</v>
      </c>
      <c r="AE320" s="60" t="s">
        <v>104</v>
      </c>
      <c r="AF320" s="61" t="str">
        <f t="shared" si="42"/>
        <v>A</v>
      </c>
      <c r="AG320" s="62">
        <f t="shared" si="43"/>
        <v>0</v>
      </c>
      <c r="AH320" s="78" t="s">
        <v>1172</v>
      </c>
      <c r="AI320" s="62">
        <v>0</v>
      </c>
      <c r="AJ320" s="77" t="s">
        <v>1173</v>
      </c>
      <c r="AK320" s="20">
        <f t="shared" si="36"/>
        <v>0</v>
      </c>
      <c r="AL320" s="20">
        <f t="shared" si="40"/>
        <v>1</v>
      </c>
      <c r="AM320" s="20">
        <f t="shared" si="41"/>
        <v>0</v>
      </c>
      <c r="AN320" s="20">
        <f t="shared" si="37"/>
        <v>0</v>
      </c>
      <c r="AO320" s="20">
        <f t="shared" si="38"/>
        <v>0</v>
      </c>
      <c r="AP320" s="19">
        <f t="shared" si="39"/>
        <v>0</v>
      </c>
    </row>
    <row r="321" spans="1:42" s="18" customFormat="1" ht="204.75" customHeight="1" x14ac:dyDescent="0.25">
      <c r="A321" s="63">
        <v>320</v>
      </c>
      <c r="B321" s="54">
        <v>1778</v>
      </c>
      <c r="C321" s="53"/>
      <c r="D321" s="53"/>
      <c r="E321" s="55" t="s">
        <v>1030</v>
      </c>
      <c r="F321" s="56">
        <v>45078</v>
      </c>
      <c r="G321" s="55" t="s">
        <v>45</v>
      </c>
      <c r="H321" s="55"/>
      <c r="I321" s="55" t="s">
        <v>42</v>
      </c>
      <c r="J321" s="59" t="s">
        <v>661</v>
      </c>
      <c r="K321" s="58" t="s">
        <v>59</v>
      </c>
      <c r="L321" s="58" t="s">
        <v>112</v>
      </c>
      <c r="M321" s="55"/>
      <c r="N321" s="55"/>
      <c r="O321" s="55"/>
      <c r="P321" s="56">
        <v>45196</v>
      </c>
      <c r="Q321" s="55"/>
      <c r="R321" s="71"/>
      <c r="S321" s="71"/>
      <c r="T321" s="55"/>
      <c r="U321" s="53">
        <v>1</v>
      </c>
      <c r="V321" s="72" t="s">
        <v>977</v>
      </c>
      <c r="W321" s="57" t="s">
        <v>932</v>
      </c>
      <c r="X321" s="55" t="s">
        <v>970</v>
      </c>
      <c r="Y321" s="55" t="s">
        <v>970</v>
      </c>
      <c r="Z321" s="55">
        <v>3</v>
      </c>
      <c r="AA321" s="73">
        <v>45139</v>
      </c>
      <c r="AB321" s="73">
        <v>45443</v>
      </c>
      <c r="AC321" s="55" t="s">
        <v>812</v>
      </c>
      <c r="AD321" s="75" t="s">
        <v>64</v>
      </c>
      <c r="AE321" s="60" t="s">
        <v>104</v>
      </c>
      <c r="AF321" s="61" t="str">
        <f t="shared" si="42"/>
        <v>A</v>
      </c>
      <c r="AG321" s="62">
        <f t="shared" si="43"/>
        <v>0</v>
      </c>
      <c r="AH321" s="78" t="s">
        <v>1172</v>
      </c>
      <c r="AI321" s="62">
        <v>0</v>
      </c>
      <c r="AJ321" s="77" t="s">
        <v>1173</v>
      </c>
      <c r="AK321" s="20">
        <f t="shared" si="36"/>
        <v>0</v>
      </c>
      <c r="AL321" s="20">
        <f t="shared" si="40"/>
        <v>1</v>
      </c>
      <c r="AM321" s="20">
        <f t="shared" si="41"/>
        <v>0</v>
      </c>
      <c r="AN321" s="20">
        <f t="shared" si="37"/>
        <v>0</v>
      </c>
      <c r="AO321" s="20">
        <f t="shared" si="38"/>
        <v>0</v>
      </c>
      <c r="AP321" s="19">
        <f t="shared" si="39"/>
        <v>0</v>
      </c>
    </row>
    <row r="322" spans="1:42" s="18" customFormat="1" ht="204.75" customHeight="1" x14ac:dyDescent="0.25">
      <c r="A322" s="63">
        <v>321</v>
      </c>
      <c r="B322" s="54">
        <v>1778</v>
      </c>
      <c r="C322" s="53"/>
      <c r="D322" s="53"/>
      <c r="E322" s="55" t="s">
        <v>1030</v>
      </c>
      <c r="F322" s="56">
        <v>45078</v>
      </c>
      <c r="G322" s="55" t="s">
        <v>45</v>
      </c>
      <c r="H322" s="55"/>
      <c r="I322" s="55" t="s">
        <v>42</v>
      </c>
      <c r="J322" s="59" t="s">
        <v>661</v>
      </c>
      <c r="K322" s="58" t="s">
        <v>59</v>
      </c>
      <c r="L322" s="58" t="s">
        <v>112</v>
      </c>
      <c r="M322" s="55"/>
      <c r="N322" s="55"/>
      <c r="O322" s="55"/>
      <c r="P322" s="56">
        <v>45196</v>
      </c>
      <c r="Q322" s="55"/>
      <c r="R322" s="71"/>
      <c r="S322" s="71"/>
      <c r="T322" s="55"/>
      <c r="U322" s="53">
        <v>2</v>
      </c>
      <c r="V322" s="72" t="s">
        <v>977</v>
      </c>
      <c r="W322" s="57" t="s">
        <v>933</v>
      </c>
      <c r="X322" s="55" t="s">
        <v>183</v>
      </c>
      <c r="Y322" s="55" t="s">
        <v>183</v>
      </c>
      <c r="Z322" s="55">
        <v>1</v>
      </c>
      <c r="AA322" s="73">
        <v>45139</v>
      </c>
      <c r="AB322" s="73">
        <v>45412</v>
      </c>
      <c r="AC322" s="55" t="s">
        <v>812</v>
      </c>
      <c r="AD322" s="75" t="s">
        <v>64</v>
      </c>
      <c r="AE322" s="60" t="s">
        <v>104</v>
      </c>
      <c r="AF322" s="61" t="str">
        <f t="shared" si="42"/>
        <v>A</v>
      </c>
      <c r="AG322" s="62">
        <f t="shared" si="43"/>
        <v>0</v>
      </c>
      <c r="AH322" s="78" t="s">
        <v>1172</v>
      </c>
      <c r="AI322" s="62">
        <v>0</v>
      </c>
      <c r="AJ322" s="77" t="s">
        <v>1173</v>
      </c>
      <c r="AK322" s="20">
        <f t="shared" si="36"/>
        <v>0</v>
      </c>
      <c r="AL322" s="20">
        <f t="shared" si="40"/>
        <v>1</v>
      </c>
      <c r="AM322" s="20">
        <f t="shared" si="41"/>
        <v>0</v>
      </c>
      <c r="AN322" s="20">
        <f t="shared" si="37"/>
        <v>0</v>
      </c>
      <c r="AO322" s="20">
        <f t="shared" si="38"/>
        <v>0</v>
      </c>
      <c r="AP322" s="19">
        <f t="shared" si="39"/>
        <v>0</v>
      </c>
    </row>
    <row r="323" spans="1:42" s="18" customFormat="1" ht="204.75" customHeight="1" x14ac:dyDescent="0.25">
      <c r="A323" s="63">
        <v>322</v>
      </c>
      <c r="B323" s="54">
        <v>1778</v>
      </c>
      <c r="C323" s="53"/>
      <c r="D323" s="53"/>
      <c r="E323" s="55" t="s">
        <v>1030</v>
      </c>
      <c r="F323" s="56">
        <v>45078</v>
      </c>
      <c r="G323" s="55" t="s">
        <v>45</v>
      </c>
      <c r="H323" s="55"/>
      <c r="I323" s="55" t="s">
        <v>42</v>
      </c>
      <c r="J323" s="59" t="s">
        <v>661</v>
      </c>
      <c r="K323" s="58" t="s">
        <v>59</v>
      </c>
      <c r="L323" s="58" t="s">
        <v>112</v>
      </c>
      <c r="M323" s="55"/>
      <c r="N323" s="55"/>
      <c r="O323" s="55"/>
      <c r="P323" s="56">
        <v>45196</v>
      </c>
      <c r="Q323" s="55"/>
      <c r="R323" s="71"/>
      <c r="S323" s="71"/>
      <c r="T323" s="55"/>
      <c r="U323" s="53">
        <v>3</v>
      </c>
      <c r="V323" s="72" t="s">
        <v>977</v>
      </c>
      <c r="W323" s="57" t="s">
        <v>969</v>
      </c>
      <c r="X323" s="55" t="s">
        <v>915</v>
      </c>
      <c r="Y323" s="55" t="s">
        <v>915</v>
      </c>
      <c r="Z323" s="55">
        <v>1</v>
      </c>
      <c r="AA323" s="73">
        <v>45139</v>
      </c>
      <c r="AB323" s="73">
        <v>45443</v>
      </c>
      <c r="AC323" s="55" t="s">
        <v>812</v>
      </c>
      <c r="AD323" s="75" t="s">
        <v>64</v>
      </c>
      <c r="AE323" s="60" t="s">
        <v>104</v>
      </c>
      <c r="AF323" s="61" t="str">
        <f t="shared" si="42"/>
        <v>A</v>
      </c>
      <c r="AG323" s="62">
        <f t="shared" si="43"/>
        <v>0</v>
      </c>
      <c r="AH323" s="78" t="s">
        <v>1172</v>
      </c>
      <c r="AI323" s="62">
        <v>0</v>
      </c>
      <c r="AJ323" s="77" t="s">
        <v>1173</v>
      </c>
      <c r="AK323" s="20">
        <f t="shared" si="36"/>
        <v>0</v>
      </c>
      <c r="AL323" s="20">
        <f t="shared" si="40"/>
        <v>1</v>
      </c>
      <c r="AM323" s="20">
        <f t="shared" si="41"/>
        <v>0</v>
      </c>
      <c r="AN323" s="20">
        <f t="shared" si="37"/>
        <v>0</v>
      </c>
      <c r="AO323" s="20">
        <f t="shared" si="38"/>
        <v>0</v>
      </c>
      <c r="AP323" s="19">
        <f t="shared" si="39"/>
        <v>0</v>
      </c>
    </row>
    <row r="324" spans="1:42" s="18" customFormat="1" ht="204.75" customHeight="1" x14ac:dyDescent="0.25">
      <c r="A324" s="63">
        <v>323</v>
      </c>
      <c r="B324" s="54">
        <v>1779</v>
      </c>
      <c r="C324" s="53"/>
      <c r="D324" s="53"/>
      <c r="E324" s="55" t="s">
        <v>1030</v>
      </c>
      <c r="F324" s="56">
        <v>45078</v>
      </c>
      <c r="G324" s="55" t="s">
        <v>45</v>
      </c>
      <c r="H324" s="55"/>
      <c r="I324" s="55" t="s">
        <v>42</v>
      </c>
      <c r="J324" s="59" t="s">
        <v>662</v>
      </c>
      <c r="K324" s="58" t="s">
        <v>59</v>
      </c>
      <c r="L324" s="58" t="s">
        <v>112</v>
      </c>
      <c r="M324" s="55"/>
      <c r="N324" s="55"/>
      <c r="O324" s="55"/>
      <c r="P324" s="56">
        <v>45196</v>
      </c>
      <c r="Q324" s="55"/>
      <c r="R324" s="71"/>
      <c r="S324" s="71"/>
      <c r="T324" s="55"/>
      <c r="U324" s="53">
        <v>1</v>
      </c>
      <c r="V324" s="72" t="s">
        <v>978</v>
      </c>
      <c r="W324" s="57" t="s">
        <v>932</v>
      </c>
      <c r="X324" s="55" t="s">
        <v>970</v>
      </c>
      <c r="Y324" s="55" t="s">
        <v>970</v>
      </c>
      <c r="Z324" s="55">
        <v>3</v>
      </c>
      <c r="AA324" s="73">
        <v>45139</v>
      </c>
      <c r="AB324" s="73">
        <v>45443</v>
      </c>
      <c r="AC324" s="55" t="s">
        <v>812</v>
      </c>
      <c r="AD324" s="75" t="s">
        <v>64</v>
      </c>
      <c r="AE324" s="60" t="s">
        <v>104</v>
      </c>
      <c r="AF324" s="61" t="str">
        <f t="shared" si="42"/>
        <v>A</v>
      </c>
      <c r="AG324" s="62">
        <f t="shared" si="43"/>
        <v>0</v>
      </c>
      <c r="AH324" s="78" t="s">
        <v>1172</v>
      </c>
      <c r="AI324" s="62">
        <v>0</v>
      </c>
      <c r="AJ324" s="77" t="s">
        <v>1173</v>
      </c>
      <c r="AK324" s="20">
        <f t="shared" si="36"/>
        <v>0</v>
      </c>
      <c r="AL324" s="20">
        <f t="shared" si="40"/>
        <v>1</v>
      </c>
      <c r="AM324" s="20">
        <f t="shared" si="41"/>
        <v>0</v>
      </c>
      <c r="AN324" s="20">
        <f t="shared" si="37"/>
        <v>0</v>
      </c>
      <c r="AO324" s="20">
        <f t="shared" si="38"/>
        <v>0</v>
      </c>
      <c r="AP324" s="19">
        <f t="shared" si="39"/>
        <v>0</v>
      </c>
    </row>
    <row r="325" spans="1:42" s="18" customFormat="1" ht="204.75" customHeight="1" x14ac:dyDescent="0.25">
      <c r="A325" s="63">
        <v>324</v>
      </c>
      <c r="B325" s="54">
        <v>1779</v>
      </c>
      <c r="C325" s="53"/>
      <c r="D325" s="53"/>
      <c r="E325" s="55" t="s">
        <v>1030</v>
      </c>
      <c r="F325" s="56">
        <v>45078</v>
      </c>
      <c r="G325" s="55" t="s">
        <v>45</v>
      </c>
      <c r="H325" s="55"/>
      <c r="I325" s="55" t="s">
        <v>42</v>
      </c>
      <c r="J325" s="59" t="s">
        <v>662</v>
      </c>
      <c r="K325" s="58" t="s">
        <v>59</v>
      </c>
      <c r="L325" s="58" t="s">
        <v>112</v>
      </c>
      <c r="M325" s="55"/>
      <c r="N325" s="55"/>
      <c r="O325" s="55"/>
      <c r="P325" s="56">
        <v>45196</v>
      </c>
      <c r="Q325" s="55"/>
      <c r="R325" s="71"/>
      <c r="S325" s="71"/>
      <c r="T325" s="55"/>
      <c r="U325" s="53">
        <v>2</v>
      </c>
      <c r="V325" s="72" t="s">
        <v>978</v>
      </c>
      <c r="W325" s="57" t="s">
        <v>933</v>
      </c>
      <c r="X325" s="55" t="s">
        <v>183</v>
      </c>
      <c r="Y325" s="55" t="s">
        <v>183</v>
      </c>
      <c r="Z325" s="55">
        <v>1</v>
      </c>
      <c r="AA325" s="73">
        <v>45139</v>
      </c>
      <c r="AB325" s="73">
        <v>45412</v>
      </c>
      <c r="AC325" s="55" t="s">
        <v>812</v>
      </c>
      <c r="AD325" s="75" t="s">
        <v>64</v>
      </c>
      <c r="AE325" s="60" t="s">
        <v>104</v>
      </c>
      <c r="AF325" s="61" t="str">
        <f t="shared" si="42"/>
        <v>A</v>
      </c>
      <c r="AG325" s="62">
        <f t="shared" si="43"/>
        <v>0</v>
      </c>
      <c r="AH325" s="78" t="s">
        <v>1172</v>
      </c>
      <c r="AI325" s="62">
        <v>0</v>
      </c>
      <c r="AJ325" s="77" t="s">
        <v>1173</v>
      </c>
      <c r="AK325" s="20">
        <f t="shared" ref="AK325:AK388" si="44">IF($AA325="",0,(IF($AA325&lt;=$AK$3,IF($AB325&lt;=$AK$3,1,0),0)))</f>
        <v>0</v>
      </c>
      <c r="AL325" s="20">
        <f t="shared" si="40"/>
        <v>1</v>
      </c>
      <c r="AM325" s="20">
        <f t="shared" si="41"/>
        <v>0</v>
      </c>
      <c r="AN325" s="20">
        <f t="shared" ref="AN325:AN388" si="45">IF($AB325="",0,(IF($AF325="A",IF($AB325&lt;=$AK$3,1,0),0)))</f>
        <v>0</v>
      </c>
      <c r="AO325" s="20">
        <f t="shared" ref="AO325:AO388" si="46">(IF(AND($AK325=1,$AM325=1),1,IF(AND($AK325=0,$AM325=1),1,IF(AND($AK325=1,$AM325=0),1,0))))</f>
        <v>0</v>
      </c>
      <c r="AP325" s="19">
        <f t="shared" ref="AP325:AP388" si="47">IF($AA325="",1,0)</f>
        <v>0</v>
      </c>
    </row>
    <row r="326" spans="1:42" s="18" customFormat="1" ht="204.75" customHeight="1" x14ac:dyDescent="0.25">
      <c r="A326" s="63">
        <v>325</v>
      </c>
      <c r="B326" s="54">
        <v>1779</v>
      </c>
      <c r="C326" s="53"/>
      <c r="D326" s="53"/>
      <c r="E326" s="55" t="s">
        <v>1030</v>
      </c>
      <c r="F326" s="56">
        <v>45078</v>
      </c>
      <c r="G326" s="55" t="s">
        <v>45</v>
      </c>
      <c r="H326" s="55"/>
      <c r="I326" s="55" t="s">
        <v>42</v>
      </c>
      <c r="J326" s="59" t="s">
        <v>662</v>
      </c>
      <c r="K326" s="58" t="s">
        <v>59</v>
      </c>
      <c r="L326" s="58" t="s">
        <v>112</v>
      </c>
      <c r="M326" s="55"/>
      <c r="N326" s="55"/>
      <c r="O326" s="55"/>
      <c r="P326" s="56">
        <v>45196</v>
      </c>
      <c r="Q326" s="55"/>
      <c r="R326" s="71"/>
      <c r="S326" s="71"/>
      <c r="T326" s="55"/>
      <c r="U326" s="53">
        <v>3</v>
      </c>
      <c r="V326" s="72" t="s">
        <v>978</v>
      </c>
      <c r="W326" s="57" t="s">
        <v>969</v>
      </c>
      <c r="X326" s="55" t="s">
        <v>915</v>
      </c>
      <c r="Y326" s="55" t="s">
        <v>915</v>
      </c>
      <c r="Z326" s="55">
        <v>1</v>
      </c>
      <c r="AA326" s="73">
        <v>45139</v>
      </c>
      <c r="AB326" s="73">
        <v>45443</v>
      </c>
      <c r="AC326" s="55" t="s">
        <v>812</v>
      </c>
      <c r="AD326" s="75" t="s">
        <v>64</v>
      </c>
      <c r="AE326" s="60" t="s">
        <v>104</v>
      </c>
      <c r="AF326" s="61" t="str">
        <f t="shared" si="42"/>
        <v>A</v>
      </c>
      <c r="AG326" s="62">
        <f t="shared" si="43"/>
        <v>0</v>
      </c>
      <c r="AH326" s="78" t="s">
        <v>1172</v>
      </c>
      <c r="AI326" s="62">
        <v>0</v>
      </c>
      <c r="AJ326" s="77" t="s">
        <v>1173</v>
      </c>
      <c r="AK326" s="20">
        <f t="shared" si="44"/>
        <v>0</v>
      </c>
      <c r="AL326" s="20">
        <f t="shared" ref="AL326:AL389" si="48">IF($AF326="A",1,0)</f>
        <v>1</v>
      </c>
      <c r="AM326" s="20">
        <f t="shared" ref="AM326:AM389" si="49">IF($AF326="C",1,0)</f>
        <v>0</v>
      </c>
      <c r="AN326" s="20">
        <f t="shared" si="45"/>
        <v>0</v>
      </c>
      <c r="AO326" s="20">
        <f t="shared" si="46"/>
        <v>0</v>
      </c>
      <c r="AP326" s="19">
        <f t="shared" si="47"/>
        <v>0</v>
      </c>
    </row>
    <row r="327" spans="1:42" s="18" customFormat="1" ht="204.75" customHeight="1" x14ac:dyDescent="0.25">
      <c r="A327" s="63">
        <v>326</v>
      </c>
      <c r="B327" s="54">
        <v>1780</v>
      </c>
      <c r="C327" s="53"/>
      <c r="D327" s="53"/>
      <c r="E327" s="55" t="s">
        <v>1030</v>
      </c>
      <c r="F327" s="56">
        <v>45078</v>
      </c>
      <c r="G327" s="55" t="s">
        <v>45</v>
      </c>
      <c r="H327" s="55"/>
      <c r="I327" s="55" t="s">
        <v>42</v>
      </c>
      <c r="J327" s="59" t="s">
        <v>663</v>
      </c>
      <c r="K327" s="58" t="s">
        <v>59</v>
      </c>
      <c r="L327" s="58" t="s">
        <v>112</v>
      </c>
      <c r="M327" s="55"/>
      <c r="N327" s="55"/>
      <c r="O327" s="55"/>
      <c r="P327" s="56">
        <v>45196</v>
      </c>
      <c r="Q327" s="55"/>
      <c r="R327" s="71"/>
      <c r="S327" s="71"/>
      <c r="T327" s="55"/>
      <c r="U327" s="53">
        <v>1</v>
      </c>
      <c r="V327" s="72" t="s">
        <v>979</v>
      </c>
      <c r="W327" s="57" t="s">
        <v>932</v>
      </c>
      <c r="X327" s="55" t="s">
        <v>970</v>
      </c>
      <c r="Y327" s="55" t="s">
        <v>970</v>
      </c>
      <c r="Z327" s="55">
        <v>3</v>
      </c>
      <c r="AA327" s="73">
        <v>45139</v>
      </c>
      <c r="AB327" s="73">
        <v>45443</v>
      </c>
      <c r="AC327" s="55" t="s">
        <v>812</v>
      </c>
      <c r="AD327" s="75" t="s">
        <v>64</v>
      </c>
      <c r="AE327" s="60" t="s">
        <v>103</v>
      </c>
      <c r="AF327" s="61" t="str">
        <f t="shared" si="42"/>
        <v>A</v>
      </c>
      <c r="AG327" s="62">
        <f t="shared" si="43"/>
        <v>0</v>
      </c>
      <c r="AH327" s="78" t="s">
        <v>1172</v>
      </c>
      <c r="AI327" s="62">
        <v>0</v>
      </c>
      <c r="AJ327" s="77" t="s">
        <v>1173</v>
      </c>
      <c r="AK327" s="20">
        <f t="shared" si="44"/>
        <v>0</v>
      </c>
      <c r="AL327" s="20">
        <f t="shared" si="48"/>
        <v>1</v>
      </c>
      <c r="AM327" s="20">
        <f t="shared" si="49"/>
        <v>0</v>
      </c>
      <c r="AN327" s="20">
        <f t="shared" si="45"/>
        <v>0</v>
      </c>
      <c r="AO327" s="20">
        <f t="shared" si="46"/>
        <v>0</v>
      </c>
      <c r="AP327" s="19">
        <f t="shared" si="47"/>
        <v>0</v>
      </c>
    </row>
    <row r="328" spans="1:42" s="18" customFormat="1" ht="204.75" customHeight="1" x14ac:dyDescent="0.25">
      <c r="A328" s="63">
        <v>327</v>
      </c>
      <c r="B328" s="54">
        <v>1780</v>
      </c>
      <c r="C328" s="53"/>
      <c r="D328" s="53"/>
      <c r="E328" s="55" t="s">
        <v>1030</v>
      </c>
      <c r="F328" s="56">
        <v>45078</v>
      </c>
      <c r="G328" s="55" t="s">
        <v>45</v>
      </c>
      <c r="H328" s="55"/>
      <c r="I328" s="55" t="s">
        <v>42</v>
      </c>
      <c r="J328" s="59" t="s">
        <v>663</v>
      </c>
      <c r="K328" s="58" t="s">
        <v>59</v>
      </c>
      <c r="L328" s="58" t="s">
        <v>112</v>
      </c>
      <c r="M328" s="55"/>
      <c r="N328" s="55"/>
      <c r="O328" s="55"/>
      <c r="P328" s="56">
        <v>45196</v>
      </c>
      <c r="Q328" s="55"/>
      <c r="R328" s="71"/>
      <c r="S328" s="71"/>
      <c r="T328" s="55"/>
      <c r="U328" s="53">
        <v>2</v>
      </c>
      <c r="V328" s="72" t="s">
        <v>979</v>
      </c>
      <c r="W328" s="57" t="s">
        <v>933</v>
      </c>
      <c r="X328" s="55" t="s">
        <v>183</v>
      </c>
      <c r="Y328" s="55" t="s">
        <v>183</v>
      </c>
      <c r="Z328" s="55">
        <v>1</v>
      </c>
      <c r="AA328" s="73">
        <v>45139</v>
      </c>
      <c r="AB328" s="73">
        <v>45412</v>
      </c>
      <c r="AC328" s="55" t="s">
        <v>812</v>
      </c>
      <c r="AD328" s="75" t="s">
        <v>64</v>
      </c>
      <c r="AE328" s="60" t="s">
        <v>103</v>
      </c>
      <c r="AF328" s="61" t="str">
        <f t="shared" si="42"/>
        <v>A</v>
      </c>
      <c r="AG328" s="62">
        <f t="shared" si="43"/>
        <v>0</v>
      </c>
      <c r="AH328" s="78" t="s">
        <v>1169</v>
      </c>
      <c r="AI328" s="62">
        <v>0</v>
      </c>
      <c r="AJ328" s="77" t="s">
        <v>1169</v>
      </c>
      <c r="AK328" s="20">
        <f t="shared" si="44"/>
        <v>0</v>
      </c>
      <c r="AL328" s="20">
        <f t="shared" si="48"/>
        <v>1</v>
      </c>
      <c r="AM328" s="20">
        <f t="shared" si="49"/>
        <v>0</v>
      </c>
      <c r="AN328" s="20">
        <f t="shared" si="45"/>
        <v>0</v>
      </c>
      <c r="AO328" s="20">
        <f t="shared" si="46"/>
        <v>0</v>
      </c>
      <c r="AP328" s="19">
        <f t="shared" si="47"/>
        <v>0</v>
      </c>
    </row>
    <row r="329" spans="1:42" s="18" customFormat="1" ht="204.75" customHeight="1" x14ac:dyDescent="0.25">
      <c r="A329" s="63">
        <v>328</v>
      </c>
      <c r="B329" s="54">
        <v>1780</v>
      </c>
      <c r="C329" s="53"/>
      <c r="D329" s="53"/>
      <c r="E329" s="55" t="s">
        <v>1030</v>
      </c>
      <c r="F329" s="56">
        <v>45078</v>
      </c>
      <c r="G329" s="55" t="s">
        <v>45</v>
      </c>
      <c r="H329" s="55"/>
      <c r="I329" s="55" t="s">
        <v>42</v>
      </c>
      <c r="J329" s="59" t="s">
        <v>663</v>
      </c>
      <c r="K329" s="58" t="s">
        <v>59</v>
      </c>
      <c r="L329" s="58" t="s">
        <v>112</v>
      </c>
      <c r="M329" s="55"/>
      <c r="N329" s="55"/>
      <c r="O329" s="55"/>
      <c r="P329" s="56">
        <v>45196</v>
      </c>
      <c r="Q329" s="55"/>
      <c r="R329" s="71"/>
      <c r="S329" s="71"/>
      <c r="T329" s="55"/>
      <c r="U329" s="53">
        <v>3</v>
      </c>
      <c r="V329" s="72" t="s">
        <v>979</v>
      </c>
      <c r="W329" s="57" t="s">
        <v>969</v>
      </c>
      <c r="X329" s="55" t="s">
        <v>915</v>
      </c>
      <c r="Y329" s="55" t="s">
        <v>915</v>
      </c>
      <c r="Z329" s="55">
        <v>1</v>
      </c>
      <c r="AA329" s="73">
        <v>45139</v>
      </c>
      <c r="AB329" s="73">
        <v>45443</v>
      </c>
      <c r="AC329" s="55" t="s">
        <v>812</v>
      </c>
      <c r="AD329" s="75" t="s">
        <v>64</v>
      </c>
      <c r="AE329" s="60" t="s">
        <v>103</v>
      </c>
      <c r="AF329" s="61" t="str">
        <f t="shared" si="42"/>
        <v>A</v>
      </c>
      <c r="AG329" s="62">
        <f t="shared" si="43"/>
        <v>0</v>
      </c>
      <c r="AH329" s="78" t="s">
        <v>1169</v>
      </c>
      <c r="AI329" s="62">
        <v>0</v>
      </c>
      <c r="AJ329" s="77" t="s">
        <v>1169</v>
      </c>
      <c r="AK329" s="20">
        <f t="shared" si="44"/>
        <v>0</v>
      </c>
      <c r="AL329" s="20">
        <f t="shared" si="48"/>
        <v>1</v>
      </c>
      <c r="AM329" s="20">
        <f t="shared" si="49"/>
        <v>0</v>
      </c>
      <c r="AN329" s="20">
        <f t="shared" si="45"/>
        <v>0</v>
      </c>
      <c r="AO329" s="20">
        <f t="shared" si="46"/>
        <v>0</v>
      </c>
      <c r="AP329" s="19">
        <f t="shared" si="47"/>
        <v>0</v>
      </c>
    </row>
    <row r="330" spans="1:42" s="18" customFormat="1" ht="204.75" customHeight="1" x14ac:dyDescent="0.25">
      <c r="A330" s="63">
        <v>329</v>
      </c>
      <c r="B330" s="54">
        <v>1781</v>
      </c>
      <c r="C330" s="53"/>
      <c r="D330" s="53"/>
      <c r="E330" s="55" t="s">
        <v>980</v>
      </c>
      <c r="F330" s="56">
        <v>45078</v>
      </c>
      <c r="G330" s="55" t="s">
        <v>45</v>
      </c>
      <c r="H330" s="55"/>
      <c r="I330" s="55" t="s">
        <v>42</v>
      </c>
      <c r="J330" s="59" t="s">
        <v>664</v>
      </c>
      <c r="K330" s="58" t="s">
        <v>59</v>
      </c>
      <c r="L330" s="58" t="s">
        <v>112</v>
      </c>
      <c r="M330" s="55"/>
      <c r="N330" s="55"/>
      <c r="O330" s="55"/>
      <c r="P330" s="56">
        <v>45196</v>
      </c>
      <c r="Q330" s="55"/>
      <c r="R330" s="71"/>
      <c r="S330" s="71"/>
      <c r="T330" s="55"/>
      <c r="U330" s="53">
        <v>1</v>
      </c>
      <c r="V330" s="72" t="s">
        <v>981</v>
      </c>
      <c r="W330" s="57" t="s">
        <v>982</v>
      </c>
      <c r="X330" s="55" t="s">
        <v>983</v>
      </c>
      <c r="Y330" s="55" t="s">
        <v>983</v>
      </c>
      <c r="Z330" s="55">
        <v>1</v>
      </c>
      <c r="AA330" s="73">
        <v>45139</v>
      </c>
      <c r="AB330" s="73">
        <v>45443</v>
      </c>
      <c r="AC330" s="55" t="s">
        <v>812</v>
      </c>
      <c r="AD330" s="75" t="s">
        <v>64</v>
      </c>
      <c r="AE330" s="60" t="s">
        <v>103</v>
      </c>
      <c r="AF330" s="61" t="str">
        <f t="shared" si="42"/>
        <v>A</v>
      </c>
      <c r="AG330" s="62">
        <f t="shared" si="43"/>
        <v>0</v>
      </c>
      <c r="AH330" s="78" t="s">
        <v>1169</v>
      </c>
      <c r="AI330" s="62">
        <v>0</v>
      </c>
      <c r="AJ330" s="77" t="s">
        <v>1169</v>
      </c>
      <c r="AK330" s="20">
        <f t="shared" si="44"/>
        <v>0</v>
      </c>
      <c r="AL330" s="20">
        <f t="shared" si="48"/>
        <v>1</v>
      </c>
      <c r="AM330" s="20">
        <f t="shared" si="49"/>
        <v>0</v>
      </c>
      <c r="AN330" s="20">
        <f t="shared" si="45"/>
        <v>0</v>
      </c>
      <c r="AO330" s="20">
        <f t="shared" si="46"/>
        <v>0</v>
      </c>
      <c r="AP330" s="19">
        <f t="shared" si="47"/>
        <v>0</v>
      </c>
    </row>
    <row r="331" spans="1:42" s="18" customFormat="1" ht="204.75" customHeight="1" x14ac:dyDescent="0.25">
      <c r="A331" s="63">
        <v>330</v>
      </c>
      <c r="B331" s="54">
        <v>1782</v>
      </c>
      <c r="C331" s="53"/>
      <c r="D331" s="53"/>
      <c r="E331" s="55" t="s">
        <v>710</v>
      </c>
      <c r="F331" s="56">
        <v>45169</v>
      </c>
      <c r="G331" s="55" t="s">
        <v>108</v>
      </c>
      <c r="H331" s="55"/>
      <c r="I331" s="55" t="s">
        <v>51</v>
      </c>
      <c r="J331" s="59" t="s">
        <v>665</v>
      </c>
      <c r="K331" s="58"/>
      <c r="L331" s="58"/>
      <c r="M331" s="55"/>
      <c r="N331" s="55"/>
      <c r="O331" s="55"/>
      <c r="P331" s="56">
        <v>45197</v>
      </c>
      <c r="Q331" s="55"/>
      <c r="R331" s="71"/>
      <c r="S331" s="71"/>
      <c r="T331" s="55"/>
      <c r="U331" s="53"/>
      <c r="V331" s="72"/>
      <c r="W331" s="57" t="s">
        <v>285</v>
      </c>
      <c r="X331" s="55"/>
      <c r="Y331" s="55"/>
      <c r="Z331" s="55"/>
      <c r="AA331" s="73"/>
      <c r="AB331" s="73"/>
      <c r="AC331" s="55" t="s">
        <v>1080</v>
      </c>
      <c r="AD331" s="75" t="s">
        <v>40</v>
      </c>
      <c r="AE331" s="60" t="s">
        <v>1083</v>
      </c>
      <c r="AF331" s="61" t="str">
        <f t="shared" si="42"/>
        <v>A</v>
      </c>
      <c r="AG331" s="62">
        <f t="shared" si="43"/>
        <v>0</v>
      </c>
      <c r="AH331" s="78" t="s">
        <v>530</v>
      </c>
      <c r="AI331" s="62">
        <v>0</v>
      </c>
      <c r="AJ331" s="77" t="s">
        <v>1250</v>
      </c>
      <c r="AK331" s="20">
        <f t="shared" si="44"/>
        <v>0</v>
      </c>
      <c r="AL331" s="20">
        <f t="shared" si="48"/>
        <v>1</v>
      </c>
      <c r="AM331" s="20">
        <f t="shared" si="49"/>
        <v>0</v>
      </c>
      <c r="AN331" s="20">
        <f t="shared" si="45"/>
        <v>0</v>
      </c>
      <c r="AO331" s="20">
        <f t="shared" si="46"/>
        <v>0</v>
      </c>
      <c r="AP331" s="19">
        <f t="shared" si="47"/>
        <v>1</v>
      </c>
    </row>
    <row r="332" spans="1:42" s="18" customFormat="1" ht="204.75" customHeight="1" x14ac:dyDescent="0.25">
      <c r="A332" s="63">
        <v>331</v>
      </c>
      <c r="B332" s="54">
        <v>1783</v>
      </c>
      <c r="C332" s="53"/>
      <c r="D332" s="53"/>
      <c r="E332" s="55" t="s">
        <v>703</v>
      </c>
      <c r="F332" s="56">
        <v>45078</v>
      </c>
      <c r="G332" s="55" t="s">
        <v>45</v>
      </c>
      <c r="H332" s="55"/>
      <c r="I332" s="55" t="s">
        <v>42</v>
      </c>
      <c r="J332" s="59" t="s">
        <v>666</v>
      </c>
      <c r="K332" s="58" t="s">
        <v>59</v>
      </c>
      <c r="L332" s="58" t="s">
        <v>112</v>
      </c>
      <c r="M332" s="55"/>
      <c r="N332" s="55"/>
      <c r="O332" s="55"/>
      <c r="P332" s="56">
        <v>45198</v>
      </c>
      <c r="Q332" s="55"/>
      <c r="R332" s="71"/>
      <c r="S332" s="71"/>
      <c r="T332" s="55"/>
      <c r="U332" s="53">
        <v>1</v>
      </c>
      <c r="V332" s="72" t="s">
        <v>1040</v>
      </c>
      <c r="W332" s="57" t="s">
        <v>1041</v>
      </c>
      <c r="X332" s="55" t="s">
        <v>915</v>
      </c>
      <c r="Y332" s="55" t="s">
        <v>915</v>
      </c>
      <c r="Z332" s="55">
        <v>1</v>
      </c>
      <c r="AA332" s="73">
        <v>45139</v>
      </c>
      <c r="AB332" s="73">
        <v>45443</v>
      </c>
      <c r="AC332" s="55" t="s">
        <v>812</v>
      </c>
      <c r="AD332" s="75" t="s">
        <v>64</v>
      </c>
      <c r="AE332" s="60" t="s">
        <v>102</v>
      </c>
      <c r="AF332" s="61" t="str">
        <f t="shared" si="42"/>
        <v>A</v>
      </c>
      <c r="AG332" s="62">
        <f t="shared" si="43"/>
        <v>0</v>
      </c>
      <c r="AH332" s="78" t="s">
        <v>1236</v>
      </c>
      <c r="AI332" s="62">
        <v>0</v>
      </c>
      <c r="AJ332" s="77" t="s">
        <v>1239</v>
      </c>
      <c r="AK332" s="20">
        <f t="shared" si="44"/>
        <v>0</v>
      </c>
      <c r="AL332" s="20">
        <f t="shared" si="48"/>
        <v>1</v>
      </c>
      <c r="AM332" s="20">
        <f t="shared" si="49"/>
        <v>0</v>
      </c>
      <c r="AN332" s="20">
        <f t="shared" si="45"/>
        <v>0</v>
      </c>
      <c r="AO332" s="20">
        <f t="shared" si="46"/>
        <v>0</v>
      </c>
      <c r="AP332" s="19">
        <f t="shared" si="47"/>
        <v>0</v>
      </c>
    </row>
    <row r="333" spans="1:42" s="18" customFormat="1" ht="204.75" customHeight="1" x14ac:dyDescent="0.25">
      <c r="A333" s="63">
        <v>332</v>
      </c>
      <c r="B333" s="54">
        <v>1784</v>
      </c>
      <c r="C333" s="53"/>
      <c r="D333" s="53"/>
      <c r="E333" s="55" t="s">
        <v>703</v>
      </c>
      <c r="F333" s="56">
        <v>45078</v>
      </c>
      <c r="G333" s="55" t="s">
        <v>45</v>
      </c>
      <c r="H333" s="55"/>
      <c r="I333" s="55" t="s">
        <v>42</v>
      </c>
      <c r="J333" s="59" t="s">
        <v>667</v>
      </c>
      <c r="K333" s="58" t="s">
        <v>59</v>
      </c>
      <c r="L333" s="58" t="s">
        <v>112</v>
      </c>
      <c r="M333" s="55"/>
      <c r="N333" s="55"/>
      <c r="O333" s="55"/>
      <c r="P333" s="56">
        <v>45198</v>
      </c>
      <c r="Q333" s="55"/>
      <c r="R333" s="71"/>
      <c r="S333" s="71"/>
      <c r="T333" s="55"/>
      <c r="U333" s="53">
        <v>1</v>
      </c>
      <c r="V333" s="72" t="s">
        <v>1042</v>
      </c>
      <c r="W333" s="57" t="s">
        <v>1043</v>
      </c>
      <c r="X333" s="55" t="s">
        <v>183</v>
      </c>
      <c r="Y333" s="55" t="s">
        <v>183</v>
      </c>
      <c r="Z333" s="55">
        <v>1</v>
      </c>
      <c r="AA333" s="73">
        <v>45139</v>
      </c>
      <c r="AB333" s="73">
        <v>45443</v>
      </c>
      <c r="AC333" s="55" t="s">
        <v>812</v>
      </c>
      <c r="AD333" s="75" t="s">
        <v>64</v>
      </c>
      <c r="AE333" s="60" t="s">
        <v>102</v>
      </c>
      <c r="AF333" s="61" t="str">
        <f t="shared" si="42"/>
        <v>A</v>
      </c>
      <c r="AG333" s="62">
        <f t="shared" si="43"/>
        <v>0</v>
      </c>
      <c r="AH333" s="78" t="s">
        <v>1236</v>
      </c>
      <c r="AI333" s="62">
        <v>0</v>
      </c>
      <c r="AJ333" s="77" t="s">
        <v>1239</v>
      </c>
      <c r="AK333" s="20">
        <f t="shared" si="44"/>
        <v>0</v>
      </c>
      <c r="AL333" s="20">
        <f t="shared" si="48"/>
        <v>1</v>
      </c>
      <c r="AM333" s="20">
        <f t="shared" si="49"/>
        <v>0</v>
      </c>
      <c r="AN333" s="20">
        <f t="shared" si="45"/>
        <v>0</v>
      </c>
      <c r="AO333" s="20">
        <f t="shared" si="46"/>
        <v>0</v>
      </c>
      <c r="AP333" s="19">
        <f t="shared" si="47"/>
        <v>0</v>
      </c>
    </row>
    <row r="334" spans="1:42" s="18" customFormat="1" ht="204.75" customHeight="1" x14ac:dyDescent="0.25">
      <c r="A334" s="63">
        <v>333</v>
      </c>
      <c r="B334" s="54">
        <v>1784</v>
      </c>
      <c r="C334" s="53"/>
      <c r="D334" s="53"/>
      <c r="E334" s="55" t="s">
        <v>703</v>
      </c>
      <c r="F334" s="56">
        <v>45078</v>
      </c>
      <c r="G334" s="55" t="s">
        <v>45</v>
      </c>
      <c r="H334" s="55"/>
      <c r="I334" s="55" t="s">
        <v>42</v>
      </c>
      <c r="J334" s="59" t="s">
        <v>667</v>
      </c>
      <c r="K334" s="58" t="s">
        <v>59</v>
      </c>
      <c r="L334" s="58" t="s">
        <v>112</v>
      </c>
      <c r="M334" s="55"/>
      <c r="N334" s="55"/>
      <c r="O334" s="55"/>
      <c r="P334" s="56">
        <v>45198</v>
      </c>
      <c r="Q334" s="55"/>
      <c r="R334" s="71"/>
      <c r="S334" s="71"/>
      <c r="T334" s="55"/>
      <c r="U334" s="53">
        <v>2</v>
      </c>
      <c r="V334" s="72" t="s">
        <v>1042</v>
      </c>
      <c r="W334" s="57" t="s">
        <v>1044</v>
      </c>
      <c r="X334" s="55" t="s">
        <v>915</v>
      </c>
      <c r="Y334" s="55" t="s">
        <v>915</v>
      </c>
      <c r="Z334" s="55">
        <v>1</v>
      </c>
      <c r="AA334" s="73">
        <v>45139</v>
      </c>
      <c r="AB334" s="73">
        <v>45443</v>
      </c>
      <c r="AC334" s="55" t="s">
        <v>812</v>
      </c>
      <c r="AD334" s="75" t="s">
        <v>64</v>
      </c>
      <c r="AE334" s="60" t="s">
        <v>102</v>
      </c>
      <c r="AF334" s="61" t="str">
        <f t="shared" si="42"/>
        <v>A</v>
      </c>
      <c r="AG334" s="62">
        <f t="shared" si="43"/>
        <v>0</v>
      </c>
      <c r="AH334" s="78" t="s">
        <v>1236</v>
      </c>
      <c r="AI334" s="62">
        <v>0</v>
      </c>
      <c r="AJ334" s="77" t="s">
        <v>1239</v>
      </c>
      <c r="AK334" s="20">
        <f t="shared" si="44"/>
        <v>0</v>
      </c>
      <c r="AL334" s="20">
        <f t="shared" si="48"/>
        <v>1</v>
      </c>
      <c r="AM334" s="20">
        <f t="shared" si="49"/>
        <v>0</v>
      </c>
      <c r="AN334" s="20">
        <f t="shared" si="45"/>
        <v>0</v>
      </c>
      <c r="AO334" s="20">
        <f t="shared" si="46"/>
        <v>0</v>
      </c>
      <c r="AP334" s="19">
        <f t="shared" si="47"/>
        <v>0</v>
      </c>
    </row>
    <row r="335" spans="1:42" s="18" customFormat="1" ht="204.75" customHeight="1" x14ac:dyDescent="0.25">
      <c r="A335" s="63">
        <v>334</v>
      </c>
      <c r="B335" s="54">
        <v>1784</v>
      </c>
      <c r="C335" s="53"/>
      <c r="D335" s="53"/>
      <c r="E335" s="55" t="s">
        <v>703</v>
      </c>
      <c r="F335" s="56">
        <v>45078</v>
      </c>
      <c r="G335" s="55" t="s">
        <v>45</v>
      </c>
      <c r="H335" s="55"/>
      <c r="I335" s="55" t="s">
        <v>42</v>
      </c>
      <c r="J335" s="59" t="s">
        <v>667</v>
      </c>
      <c r="K335" s="58" t="s">
        <v>59</v>
      </c>
      <c r="L335" s="58" t="s">
        <v>112</v>
      </c>
      <c r="M335" s="55"/>
      <c r="N335" s="55"/>
      <c r="O335" s="55"/>
      <c r="P335" s="56">
        <v>45198</v>
      </c>
      <c r="Q335" s="55"/>
      <c r="R335" s="71"/>
      <c r="S335" s="71"/>
      <c r="T335" s="55"/>
      <c r="U335" s="53">
        <v>3</v>
      </c>
      <c r="V335" s="72" t="s">
        <v>1042</v>
      </c>
      <c r="W335" s="57" t="s">
        <v>1045</v>
      </c>
      <c r="X335" s="55" t="s">
        <v>919</v>
      </c>
      <c r="Y335" s="55" t="s">
        <v>919</v>
      </c>
      <c r="Z335" s="55">
        <v>3</v>
      </c>
      <c r="AA335" s="73">
        <v>45139</v>
      </c>
      <c r="AB335" s="73">
        <v>45443</v>
      </c>
      <c r="AC335" s="55" t="s">
        <v>812</v>
      </c>
      <c r="AD335" s="75" t="s">
        <v>64</v>
      </c>
      <c r="AE335" s="60" t="s">
        <v>102</v>
      </c>
      <c r="AF335" s="61" t="str">
        <f t="shared" si="42"/>
        <v>A</v>
      </c>
      <c r="AG335" s="62">
        <f t="shared" si="43"/>
        <v>0</v>
      </c>
      <c r="AH335" s="78" t="s">
        <v>1236</v>
      </c>
      <c r="AI335" s="62">
        <v>0</v>
      </c>
      <c r="AJ335" s="77" t="s">
        <v>1239</v>
      </c>
      <c r="AK335" s="20">
        <f t="shared" si="44"/>
        <v>0</v>
      </c>
      <c r="AL335" s="20">
        <f t="shared" si="48"/>
        <v>1</v>
      </c>
      <c r="AM335" s="20">
        <f t="shared" si="49"/>
        <v>0</v>
      </c>
      <c r="AN335" s="20">
        <f t="shared" si="45"/>
        <v>0</v>
      </c>
      <c r="AO335" s="20">
        <f t="shared" si="46"/>
        <v>0</v>
      </c>
      <c r="AP335" s="19">
        <f t="shared" si="47"/>
        <v>0</v>
      </c>
    </row>
    <row r="336" spans="1:42" s="18" customFormat="1" ht="204.75" customHeight="1" x14ac:dyDescent="0.25">
      <c r="A336" s="63">
        <v>335</v>
      </c>
      <c r="B336" s="54">
        <v>1784</v>
      </c>
      <c r="C336" s="53"/>
      <c r="D336" s="53"/>
      <c r="E336" s="55" t="s">
        <v>703</v>
      </c>
      <c r="F336" s="56">
        <v>45078</v>
      </c>
      <c r="G336" s="55" t="s">
        <v>45</v>
      </c>
      <c r="H336" s="55"/>
      <c r="I336" s="55" t="s">
        <v>42</v>
      </c>
      <c r="J336" s="59" t="s">
        <v>667</v>
      </c>
      <c r="K336" s="58" t="s">
        <v>59</v>
      </c>
      <c r="L336" s="58" t="s">
        <v>112</v>
      </c>
      <c r="M336" s="55"/>
      <c r="N336" s="55"/>
      <c r="O336" s="55"/>
      <c r="P336" s="56">
        <v>45198</v>
      </c>
      <c r="Q336" s="55"/>
      <c r="R336" s="71"/>
      <c r="S336" s="71"/>
      <c r="T336" s="55"/>
      <c r="U336" s="53">
        <v>4</v>
      </c>
      <c r="V336" s="72" t="s">
        <v>1042</v>
      </c>
      <c r="W336" s="57" t="s">
        <v>1046</v>
      </c>
      <c r="X336" s="55" t="s">
        <v>183</v>
      </c>
      <c r="Y336" s="55" t="s">
        <v>183</v>
      </c>
      <c r="Z336" s="55">
        <v>1</v>
      </c>
      <c r="AA336" s="73">
        <v>45139</v>
      </c>
      <c r="AB336" s="73">
        <v>45412</v>
      </c>
      <c r="AC336" s="55" t="s">
        <v>812</v>
      </c>
      <c r="AD336" s="75" t="s">
        <v>64</v>
      </c>
      <c r="AE336" s="60" t="s">
        <v>102</v>
      </c>
      <c r="AF336" s="61" t="str">
        <f t="shared" si="42"/>
        <v>A</v>
      </c>
      <c r="AG336" s="62">
        <f t="shared" si="43"/>
        <v>0</v>
      </c>
      <c r="AH336" s="78" t="s">
        <v>1236</v>
      </c>
      <c r="AI336" s="62">
        <v>0</v>
      </c>
      <c r="AJ336" s="77" t="s">
        <v>1239</v>
      </c>
      <c r="AK336" s="20">
        <f t="shared" si="44"/>
        <v>0</v>
      </c>
      <c r="AL336" s="20">
        <f t="shared" si="48"/>
        <v>1</v>
      </c>
      <c r="AM336" s="20">
        <f t="shared" si="49"/>
        <v>0</v>
      </c>
      <c r="AN336" s="20">
        <f t="shared" si="45"/>
        <v>0</v>
      </c>
      <c r="AO336" s="20">
        <f t="shared" si="46"/>
        <v>0</v>
      </c>
      <c r="AP336" s="19">
        <f t="shared" si="47"/>
        <v>0</v>
      </c>
    </row>
    <row r="337" spans="1:42" s="18" customFormat="1" ht="204.75" customHeight="1" x14ac:dyDescent="0.25">
      <c r="A337" s="63">
        <v>336</v>
      </c>
      <c r="B337" s="54">
        <v>1784</v>
      </c>
      <c r="C337" s="53"/>
      <c r="D337" s="53"/>
      <c r="E337" s="55" t="s">
        <v>703</v>
      </c>
      <c r="F337" s="56">
        <v>45078</v>
      </c>
      <c r="G337" s="55" t="s">
        <v>45</v>
      </c>
      <c r="H337" s="55"/>
      <c r="I337" s="55" t="s">
        <v>42</v>
      </c>
      <c r="J337" s="59" t="s">
        <v>667</v>
      </c>
      <c r="K337" s="58" t="s">
        <v>59</v>
      </c>
      <c r="L337" s="58" t="s">
        <v>112</v>
      </c>
      <c r="M337" s="55"/>
      <c r="N337" s="55"/>
      <c r="O337" s="55"/>
      <c r="P337" s="56">
        <v>45198</v>
      </c>
      <c r="Q337" s="55"/>
      <c r="R337" s="71"/>
      <c r="S337" s="71"/>
      <c r="T337" s="55"/>
      <c r="U337" s="53">
        <v>5</v>
      </c>
      <c r="V337" s="72" t="s">
        <v>1042</v>
      </c>
      <c r="W337" s="57" t="s">
        <v>1047</v>
      </c>
      <c r="X337" s="55" t="s">
        <v>915</v>
      </c>
      <c r="Y337" s="55" t="s">
        <v>915</v>
      </c>
      <c r="Z337" s="55">
        <v>1</v>
      </c>
      <c r="AA337" s="73">
        <v>45139</v>
      </c>
      <c r="AB337" s="73">
        <v>45443</v>
      </c>
      <c r="AC337" s="55" t="s">
        <v>812</v>
      </c>
      <c r="AD337" s="75" t="s">
        <v>64</v>
      </c>
      <c r="AE337" s="60" t="s">
        <v>102</v>
      </c>
      <c r="AF337" s="61" t="str">
        <f t="shared" si="42"/>
        <v>A</v>
      </c>
      <c r="AG337" s="62">
        <f t="shared" si="43"/>
        <v>0</v>
      </c>
      <c r="AH337" s="78" t="s">
        <v>1236</v>
      </c>
      <c r="AI337" s="62">
        <v>0</v>
      </c>
      <c r="AJ337" s="77" t="s">
        <v>1239</v>
      </c>
      <c r="AK337" s="20">
        <f t="shared" si="44"/>
        <v>0</v>
      </c>
      <c r="AL337" s="20">
        <f t="shared" si="48"/>
        <v>1</v>
      </c>
      <c r="AM337" s="20">
        <f t="shared" si="49"/>
        <v>0</v>
      </c>
      <c r="AN337" s="20">
        <f t="shared" si="45"/>
        <v>0</v>
      </c>
      <c r="AO337" s="20">
        <f t="shared" si="46"/>
        <v>0</v>
      </c>
      <c r="AP337" s="19">
        <f t="shared" si="47"/>
        <v>0</v>
      </c>
    </row>
    <row r="338" spans="1:42" s="18" customFormat="1" ht="204.75" customHeight="1" x14ac:dyDescent="0.25">
      <c r="A338" s="63">
        <v>337</v>
      </c>
      <c r="B338" s="54">
        <v>1785</v>
      </c>
      <c r="C338" s="53"/>
      <c r="D338" s="53"/>
      <c r="E338" s="55" t="s">
        <v>703</v>
      </c>
      <c r="F338" s="56">
        <v>45078</v>
      </c>
      <c r="G338" s="55" t="s">
        <v>45</v>
      </c>
      <c r="H338" s="55"/>
      <c r="I338" s="55" t="s">
        <v>42</v>
      </c>
      <c r="J338" s="59" t="s">
        <v>668</v>
      </c>
      <c r="K338" s="58" t="s">
        <v>59</v>
      </c>
      <c r="L338" s="58" t="s">
        <v>112</v>
      </c>
      <c r="M338" s="55"/>
      <c r="N338" s="55"/>
      <c r="O338" s="55"/>
      <c r="P338" s="56">
        <v>45198</v>
      </c>
      <c r="Q338" s="55"/>
      <c r="R338" s="71"/>
      <c r="S338" s="71"/>
      <c r="T338" s="55"/>
      <c r="U338" s="53">
        <v>1</v>
      </c>
      <c r="V338" s="72" t="s">
        <v>1048</v>
      </c>
      <c r="W338" s="57" t="s">
        <v>1043</v>
      </c>
      <c r="X338" s="55" t="s">
        <v>183</v>
      </c>
      <c r="Y338" s="55" t="s">
        <v>183</v>
      </c>
      <c r="Z338" s="55">
        <v>1</v>
      </c>
      <c r="AA338" s="73">
        <v>45139</v>
      </c>
      <c r="AB338" s="73">
        <v>45443</v>
      </c>
      <c r="AC338" s="55" t="s">
        <v>812</v>
      </c>
      <c r="AD338" s="75" t="s">
        <v>64</v>
      </c>
      <c r="AE338" s="60" t="s">
        <v>164</v>
      </c>
      <c r="AF338" s="61" t="str">
        <f t="shared" si="42"/>
        <v>A</v>
      </c>
      <c r="AG338" s="62">
        <f t="shared" si="43"/>
        <v>0</v>
      </c>
      <c r="AH338" s="78" t="s">
        <v>1251</v>
      </c>
      <c r="AI338" s="62">
        <v>0</v>
      </c>
      <c r="AJ338" s="77" t="s">
        <v>1251</v>
      </c>
      <c r="AK338" s="20">
        <f t="shared" si="44"/>
        <v>0</v>
      </c>
      <c r="AL338" s="20">
        <f t="shared" si="48"/>
        <v>1</v>
      </c>
      <c r="AM338" s="20">
        <f t="shared" si="49"/>
        <v>0</v>
      </c>
      <c r="AN338" s="20">
        <f t="shared" si="45"/>
        <v>0</v>
      </c>
      <c r="AO338" s="20">
        <f t="shared" si="46"/>
        <v>0</v>
      </c>
      <c r="AP338" s="19">
        <f t="shared" si="47"/>
        <v>0</v>
      </c>
    </row>
    <row r="339" spans="1:42" s="18" customFormat="1" ht="204.75" customHeight="1" x14ac:dyDescent="0.25">
      <c r="A339" s="63">
        <v>338</v>
      </c>
      <c r="B339" s="54">
        <v>1785</v>
      </c>
      <c r="C339" s="53"/>
      <c r="D339" s="53"/>
      <c r="E339" s="55" t="s">
        <v>703</v>
      </c>
      <c r="F339" s="56">
        <v>45078</v>
      </c>
      <c r="G339" s="55" t="s">
        <v>45</v>
      </c>
      <c r="H339" s="55"/>
      <c r="I339" s="55" t="s">
        <v>42</v>
      </c>
      <c r="J339" s="59" t="s">
        <v>668</v>
      </c>
      <c r="K339" s="58" t="s">
        <v>59</v>
      </c>
      <c r="L339" s="58" t="s">
        <v>112</v>
      </c>
      <c r="M339" s="55"/>
      <c r="N339" s="55"/>
      <c r="O339" s="55"/>
      <c r="P339" s="56">
        <v>45198</v>
      </c>
      <c r="Q339" s="55"/>
      <c r="R339" s="71"/>
      <c r="S339" s="71"/>
      <c r="T339" s="55"/>
      <c r="U339" s="53">
        <v>2</v>
      </c>
      <c r="V339" s="72" t="s">
        <v>1048</v>
      </c>
      <c r="W339" s="57" t="s">
        <v>1044</v>
      </c>
      <c r="X339" s="55" t="s">
        <v>915</v>
      </c>
      <c r="Y339" s="55" t="s">
        <v>915</v>
      </c>
      <c r="Z339" s="55">
        <v>1</v>
      </c>
      <c r="AA339" s="73">
        <v>45139</v>
      </c>
      <c r="AB339" s="73">
        <v>45443</v>
      </c>
      <c r="AC339" s="55" t="s">
        <v>812</v>
      </c>
      <c r="AD339" s="75" t="s">
        <v>64</v>
      </c>
      <c r="AE339" s="60" t="s">
        <v>164</v>
      </c>
      <c r="AF339" s="61" t="str">
        <f t="shared" si="42"/>
        <v>A</v>
      </c>
      <c r="AG339" s="62">
        <f t="shared" si="43"/>
        <v>0</v>
      </c>
      <c r="AH339" s="78" t="s">
        <v>1251</v>
      </c>
      <c r="AI339" s="62">
        <v>0</v>
      </c>
      <c r="AJ339" s="77" t="s">
        <v>1251</v>
      </c>
      <c r="AK339" s="20">
        <f t="shared" si="44"/>
        <v>0</v>
      </c>
      <c r="AL339" s="20">
        <f t="shared" si="48"/>
        <v>1</v>
      </c>
      <c r="AM339" s="20">
        <f t="shared" si="49"/>
        <v>0</v>
      </c>
      <c r="AN339" s="20">
        <f t="shared" si="45"/>
        <v>0</v>
      </c>
      <c r="AO339" s="20">
        <f t="shared" si="46"/>
        <v>0</v>
      </c>
      <c r="AP339" s="19">
        <f t="shared" si="47"/>
        <v>0</v>
      </c>
    </row>
    <row r="340" spans="1:42" s="18" customFormat="1" ht="204.75" customHeight="1" x14ac:dyDescent="0.25">
      <c r="A340" s="63">
        <v>339</v>
      </c>
      <c r="B340" s="54">
        <v>1785</v>
      </c>
      <c r="C340" s="53"/>
      <c r="D340" s="53"/>
      <c r="E340" s="55" t="s">
        <v>703</v>
      </c>
      <c r="F340" s="56">
        <v>45078</v>
      </c>
      <c r="G340" s="55" t="s">
        <v>45</v>
      </c>
      <c r="H340" s="55"/>
      <c r="I340" s="55" t="s">
        <v>42</v>
      </c>
      <c r="J340" s="59" t="s">
        <v>668</v>
      </c>
      <c r="K340" s="58" t="s">
        <v>59</v>
      </c>
      <c r="L340" s="58" t="s">
        <v>112</v>
      </c>
      <c r="M340" s="55"/>
      <c r="N340" s="55"/>
      <c r="O340" s="55"/>
      <c r="P340" s="56">
        <v>45198</v>
      </c>
      <c r="Q340" s="55"/>
      <c r="R340" s="71"/>
      <c r="S340" s="71"/>
      <c r="T340" s="55"/>
      <c r="U340" s="53">
        <v>3</v>
      </c>
      <c r="V340" s="72" t="s">
        <v>1048</v>
      </c>
      <c r="W340" s="57" t="s">
        <v>1045</v>
      </c>
      <c r="X340" s="55" t="s">
        <v>919</v>
      </c>
      <c r="Y340" s="55" t="s">
        <v>919</v>
      </c>
      <c r="Z340" s="55">
        <v>3</v>
      </c>
      <c r="AA340" s="73">
        <v>45139</v>
      </c>
      <c r="AB340" s="73">
        <v>45443</v>
      </c>
      <c r="AC340" s="55" t="s">
        <v>812</v>
      </c>
      <c r="AD340" s="75" t="s">
        <v>64</v>
      </c>
      <c r="AE340" s="60" t="s">
        <v>164</v>
      </c>
      <c r="AF340" s="61" t="str">
        <f t="shared" si="42"/>
        <v>A</v>
      </c>
      <c r="AG340" s="62">
        <f t="shared" si="43"/>
        <v>0</v>
      </c>
      <c r="AH340" s="78" t="s">
        <v>1251</v>
      </c>
      <c r="AI340" s="62">
        <v>0</v>
      </c>
      <c r="AJ340" s="77" t="s">
        <v>1251</v>
      </c>
      <c r="AK340" s="20">
        <f t="shared" si="44"/>
        <v>0</v>
      </c>
      <c r="AL340" s="20">
        <f t="shared" si="48"/>
        <v>1</v>
      </c>
      <c r="AM340" s="20">
        <f t="shared" si="49"/>
        <v>0</v>
      </c>
      <c r="AN340" s="20">
        <f t="shared" si="45"/>
        <v>0</v>
      </c>
      <c r="AO340" s="20">
        <f t="shared" si="46"/>
        <v>0</v>
      </c>
      <c r="AP340" s="19">
        <f t="shared" si="47"/>
        <v>0</v>
      </c>
    </row>
    <row r="341" spans="1:42" s="18" customFormat="1" ht="204.75" customHeight="1" x14ac:dyDescent="0.25">
      <c r="A341" s="63">
        <v>340</v>
      </c>
      <c r="B341" s="54">
        <v>1785</v>
      </c>
      <c r="C341" s="53"/>
      <c r="D341" s="53"/>
      <c r="E341" s="55" t="s">
        <v>703</v>
      </c>
      <c r="F341" s="56">
        <v>45078</v>
      </c>
      <c r="G341" s="55" t="s">
        <v>45</v>
      </c>
      <c r="H341" s="55"/>
      <c r="I341" s="55" t="s">
        <v>42</v>
      </c>
      <c r="J341" s="59" t="s">
        <v>668</v>
      </c>
      <c r="K341" s="58" t="s">
        <v>59</v>
      </c>
      <c r="L341" s="58" t="s">
        <v>112</v>
      </c>
      <c r="M341" s="55"/>
      <c r="N341" s="55"/>
      <c r="O341" s="55"/>
      <c r="P341" s="56">
        <v>45198</v>
      </c>
      <c r="Q341" s="55"/>
      <c r="R341" s="71"/>
      <c r="S341" s="71"/>
      <c r="T341" s="55"/>
      <c r="U341" s="53">
        <v>4</v>
      </c>
      <c r="V341" s="72" t="s">
        <v>1048</v>
      </c>
      <c r="W341" s="57" t="s">
        <v>1046</v>
      </c>
      <c r="X341" s="55" t="s">
        <v>183</v>
      </c>
      <c r="Y341" s="55" t="s">
        <v>183</v>
      </c>
      <c r="Z341" s="55">
        <v>1</v>
      </c>
      <c r="AA341" s="73">
        <v>45139</v>
      </c>
      <c r="AB341" s="73">
        <v>45412</v>
      </c>
      <c r="AC341" s="55" t="s">
        <v>812</v>
      </c>
      <c r="AD341" s="75" t="s">
        <v>64</v>
      </c>
      <c r="AE341" s="60" t="s">
        <v>164</v>
      </c>
      <c r="AF341" s="61" t="str">
        <f t="shared" si="42"/>
        <v>A</v>
      </c>
      <c r="AG341" s="62">
        <f t="shared" si="43"/>
        <v>0</v>
      </c>
      <c r="AH341" s="78" t="s">
        <v>1251</v>
      </c>
      <c r="AI341" s="62">
        <v>0</v>
      </c>
      <c r="AJ341" s="77" t="s">
        <v>1251</v>
      </c>
      <c r="AK341" s="20">
        <f t="shared" si="44"/>
        <v>0</v>
      </c>
      <c r="AL341" s="20">
        <f t="shared" si="48"/>
        <v>1</v>
      </c>
      <c r="AM341" s="20">
        <f t="shared" si="49"/>
        <v>0</v>
      </c>
      <c r="AN341" s="20">
        <f t="shared" si="45"/>
        <v>0</v>
      </c>
      <c r="AO341" s="20">
        <f t="shared" si="46"/>
        <v>0</v>
      </c>
      <c r="AP341" s="19">
        <f t="shared" si="47"/>
        <v>0</v>
      </c>
    </row>
    <row r="342" spans="1:42" s="18" customFormat="1" ht="204.75" customHeight="1" x14ac:dyDescent="0.25">
      <c r="A342" s="63">
        <v>341</v>
      </c>
      <c r="B342" s="54">
        <v>1785</v>
      </c>
      <c r="C342" s="53"/>
      <c r="D342" s="53"/>
      <c r="E342" s="55" t="s">
        <v>703</v>
      </c>
      <c r="F342" s="56">
        <v>45078</v>
      </c>
      <c r="G342" s="55" t="s">
        <v>45</v>
      </c>
      <c r="H342" s="55"/>
      <c r="I342" s="55" t="s">
        <v>42</v>
      </c>
      <c r="J342" s="59" t="s">
        <v>668</v>
      </c>
      <c r="K342" s="58" t="s">
        <v>59</v>
      </c>
      <c r="L342" s="58" t="s">
        <v>112</v>
      </c>
      <c r="M342" s="55"/>
      <c r="N342" s="55"/>
      <c r="O342" s="55"/>
      <c r="P342" s="56">
        <v>45198</v>
      </c>
      <c r="Q342" s="55"/>
      <c r="R342" s="71"/>
      <c r="S342" s="71"/>
      <c r="T342" s="55"/>
      <c r="U342" s="53">
        <v>5</v>
      </c>
      <c r="V342" s="72" t="s">
        <v>1048</v>
      </c>
      <c r="W342" s="57" t="s">
        <v>1047</v>
      </c>
      <c r="X342" s="55" t="s">
        <v>915</v>
      </c>
      <c r="Y342" s="55" t="s">
        <v>915</v>
      </c>
      <c r="Z342" s="55">
        <v>1</v>
      </c>
      <c r="AA342" s="73">
        <v>45139</v>
      </c>
      <c r="AB342" s="73">
        <v>45443</v>
      </c>
      <c r="AC342" s="55" t="s">
        <v>812</v>
      </c>
      <c r="AD342" s="75" t="s">
        <v>64</v>
      </c>
      <c r="AE342" s="60" t="s">
        <v>164</v>
      </c>
      <c r="AF342" s="61" t="str">
        <f t="shared" si="42"/>
        <v>A</v>
      </c>
      <c r="AG342" s="62">
        <f t="shared" si="43"/>
        <v>0</v>
      </c>
      <c r="AH342" s="78" t="s">
        <v>1251</v>
      </c>
      <c r="AI342" s="62">
        <v>0</v>
      </c>
      <c r="AJ342" s="77" t="s">
        <v>1251</v>
      </c>
      <c r="AK342" s="20">
        <f t="shared" si="44"/>
        <v>0</v>
      </c>
      <c r="AL342" s="20">
        <f t="shared" si="48"/>
        <v>1</v>
      </c>
      <c r="AM342" s="20">
        <f t="shared" si="49"/>
        <v>0</v>
      </c>
      <c r="AN342" s="20">
        <f t="shared" si="45"/>
        <v>0</v>
      </c>
      <c r="AO342" s="20">
        <f t="shared" si="46"/>
        <v>0</v>
      </c>
      <c r="AP342" s="19">
        <f t="shared" si="47"/>
        <v>0</v>
      </c>
    </row>
    <row r="343" spans="1:42" s="18" customFormat="1" ht="204.75" customHeight="1" x14ac:dyDescent="0.25">
      <c r="A343" s="63">
        <v>342</v>
      </c>
      <c r="B343" s="54">
        <v>1786</v>
      </c>
      <c r="C343" s="53"/>
      <c r="D343" s="53"/>
      <c r="E343" s="55" t="s">
        <v>703</v>
      </c>
      <c r="F343" s="56">
        <v>45078</v>
      </c>
      <c r="G343" s="55" t="s">
        <v>45</v>
      </c>
      <c r="H343" s="55"/>
      <c r="I343" s="55" t="s">
        <v>42</v>
      </c>
      <c r="J343" s="59" t="s">
        <v>669</v>
      </c>
      <c r="K343" s="58" t="s">
        <v>59</v>
      </c>
      <c r="L343" s="58" t="s">
        <v>112</v>
      </c>
      <c r="M343" s="55"/>
      <c r="N343" s="55"/>
      <c r="O343" s="55"/>
      <c r="P343" s="56">
        <v>45198</v>
      </c>
      <c r="Q343" s="55"/>
      <c r="R343" s="71"/>
      <c r="S343" s="71"/>
      <c r="T343" s="55"/>
      <c r="U343" s="53">
        <v>1</v>
      </c>
      <c r="V343" s="72" t="s">
        <v>1049</v>
      </c>
      <c r="W343" s="57" t="s">
        <v>1043</v>
      </c>
      <c r="X343" s="55" t="s">
        <v>183</v>
      </c>
      <c r="Y343" s="55" t="s">
        <v>183</v>
      </c>
      <c r="Z343" s="55">
        <v>1</v>
      </c>
      <c r="AA343" s="73">
        <v>45139</v>
      </c>
      <c r="AB343" s="73">
        <v>45443</v>
      </c>
      <c r="AC343" s="55" t="s">
        <v>812</v>
      </c>
      <c r="AD343" s="75" t="s">
        <v>64</v>
      </c>
      <c r="AE343" s="60" t="s">
        <v>164</v>
      </c>
      <c r="AF343" s="61" t="str">
        <f t="shared" si="42"/>
        <v>A</v>
      </c>
      <c r="AG343" s="62">
        <f t="shared" si="43"/>
        <v>0</v>
      </c>
      <c r="AH343" s="78" t="s">
        <v>1264</v>
      </c>
      <c r="AI343" s="62">
        <v>0</v>
      </c>
      <c r="AJ343" s="77" t="s">
        <v>1251</v>
      </c>
      <c r="AK343" s="20">
        <f t="shared" si="44"/>
        <v>0</v>
      </c>
      <c r="AL343" s="20">
        <f t="shared" si="48"/>
        <v>1</v>
      </c>
      <c r="AM343" s="20">
        <f t="shared" si="49"/>
        <v>0</v>
      </c>
      <c r="AN343" s="20">
        <f t="shared" si="45"/>
        <v>0</v>
      </c>
      <c r="AO343" s="20">
        <f t="shared" si="46"/>
        <v>0</v>
      </c>
      <c r="AP343" s="19">
        <f t="shared" si="47"/>
        <v>0</v>
      </c>
    </row>
    <row r="344" spans="1:42" s="18" customFormat="1" ht="204.75" customHeight="1" x14ac:dyDescent="0.25">
      <c r="A344" s="63">
        <v>343</v>
      </c>
      <c r="B344" s="54">
        <v>1786</v>
      </c>
      <c r="C344" s="53"/>
      <c r="D344" s="53"/>
      <c r="E344" s="55" t="s">
        <v>703</v>
      </c>
      <c r="F344" s="56">
        <v>45078</v>
      </c>
      <c r="G344" s="55" t="s">
        <v>45</v>
      </c>
      <c r="H344" s="55"/>
      <c r="I344" s="55" t="s">
        <v>42</v>
      </c>
      <c r="J344" s="59" t="s">
        <v>669</v>
      </c>
      <c r="K344" s="58" t="s">
        <v>59</v>
      </c>
      <c r="L344" s="58" t="s">
        <v>112</v>
      </c>
      <c r="M344" s="55"/>
      <c r="N344" s="55"/>
      <c r="O344" s="55"/>
      <c r="P344" s="56">
        <v>45198</v>
      </c>
      <c r="Q344" s="55"/>
      <c r="R344" s="71"/>
      <c r="S344" s="71"/>
      <c r="T344" s="55"/>
      <c r="U344" s="53">
        <v>2</v>
      </c>
      <c r="V344" s="72" t="s">
        <v>1049</v>
      </c>
      <c r="W344" s="57" t="s">
        <v>1044</v>
      </c>
      <c r="X344" s="55" t="s">
        <v>915</v>
      </c>
      <c r="Y344" s="55" t="s">
        <v>915</v>
      </c>
      <c r="Z344" s="55">
        <v>1</v>
      </c>
      <c r="AA344" s="73">
        <v>45139</v>
      </c>
      <c r="AB344" s="73">
        <v>45443</v>
      </c>
      <c r="AC344" s="55" t="s">
        <v>812</v>
      </c>
      <c r="AD344" s="75" t="s">
        <v>64</v>
      </c>
      <c r="AE344" s="60" t="s">
        <v>164</v>
      </c>
      <c r="AF344" s="61" t="str">
        <f t="shared" si="42"/>
        <v>A</v>
      </c>
      <c r="AG344" s="62">
        <f t="shared" si="43"/>
        <v>0</v>
      </c>
      <c r="AH344" s="78" t="s">
        <v>1264</v>
      </c>
      <c r="AI344" s="62">
        <v>0</v>
      </c>
      <c r="AJ344" s="77" t="s">
        <v>1251</v>
      </c>
      <c r="AK344" s="20">
        <f t="shared" si="44"/>
        <v>0</v>
      </c>
      <c r="AL344" s="20">
        <f t="shared" si="48"/>
        <v>1</v>
      </c>
      <c r="AM344" s="20">
        <f t="shared" si="49"/>
        <v>0</v>
      </c>
      <c r="AN344" s="20">
        <f t="shared" si="45"/>
        <v>0</v>
      </c>
      <c r="AO344" s="20">
        <f t="shared" si="46"/>
        <v>0</v>
      </c>
      <c r="AP344" s="19">
        <f t="shared" si="47"/>
        <v>0</v>
      </c>
    </row>
    <row r="345" spans="1:42" s="18" customFormat="1" ht="204.75" customHeight="1" x14ac:dyDescent="0.25">
      <c r="A345" s="63">
        <v>344</v>
      </c>
      <c r="B345" s="54">
        <v>1786</v>
      </c>
      <c r="C345" s="53"/>
      <c r="D345" s="53"/>
      <c r="E345" s="55" t="s">
        <v>703</v>
      </c>
      <c r="F345" s="56">
        <v>45078</v>
      </c>
      <c r="G345" s="55" t="s">
        <v>45</v>
      </c>
      <c r="H345" s="55"/>
      <c r="I345" s="55" t="s">
        <v>42</v>
      </c>
      <c r="J345" s="59" t="s">
        <v>669</v>
      </c>
      <c r="K345" s="58" t="s">
        <v>59</v>
      </c>
      <c r="L345" s="58" t="s">
        <v>112</v>
      </c>
      <c r="M345" s="55"/>
      <c r="N345" s="55"/>
      <c r="O345" s="55"/>
      <c r="P345" s="56">
        <v>45198</v>
      </c>
      <c r="Q345" s="55"/>
      <c r="R345" s="71"/>
      <c r="S345" s="71"/>
      <c r="T345" s="55"/>
      <c r="U345" s="53">
        <v>3</v>
      </c>
      <c r="V345" s="72" t="s">
        <v>1049</v>
      </c>
      <c r="W345" s="57" t="s">
        <v>1045</v>
      </c>
      <c r="X345" s="55" t="s">
        <v>919</v>
      </c>
      <c r="Y345" s="55" t="s">
        <v>919</v>
      </c>
      <c r="Z345" s="55">
        <v>3</v>
      </c>
      <c r="AA345" s="73">
        <v>45139</v>
      </c>
      <c r="AB345" s="73">
        <v>45443</v>
      </c>
      <c r="AC345" s="55" t="s">
        <v>812</v>
      </c>
      <c r="AD345" s="75" t="s">
        <v>64</v>
      </c>
      <c r="AE345" s="60" t="s">
        <v>164</v>
      </c>
      <c r="AF345" s="61" t="str">
        <f t="shared" si="42"/>
        <v>A</v>
      </c>
      <c r="AG345" s="62">
        <f t="shared" si="43"/>
        <v>0</v>
      </c>
      <c r="AH345" s="78" t="s">
        <v>1264</v>
      </c>
      <c r="AI345" s="62">
        <v>0</v>
      </c>
      <c r="AJ345" s="77" t="s">
        <v>1251</v>
      </c>
      <c r="AK345" s="20">
        <f t="shared" si="44"/>
        <v>0</v>
      </c>
      <c r="AL345" s="20">
        <f t="shared" si="48"/>
        <v>1</v>
      </c>
      <c r="AM345" s="20">
        <f t="shared" si="49"/>
        <v>0</v>
      </c>
      <c r="AN345" s="20">
        <f t="shared" si="45"/>
        <v>0</v>
      </c>
      <c r="AO345" s="20">
        <f t="shared" si="46"/>
        <v>0</v>
      </c>
      <c r="AP345" s="19">
        <f t="shared" si="47"/>
        <v>0</v>
      </c>
    </row>
    <row r="346" spans="1:42" s="18" customFormat="1" ht="204.75" customHeight="1" x14ac:dyDescent="0.25">
      <c r="A346" s="63">
        <v>345</v>
      </c>
      <c r="B346" s="54">
        <v>1786</v>
      </c>
      <c r="C346" s="53"/>
      <c r="D346" s="53"/>
      <c r="E346" s="55" t="s">
        <v>703</v>
      </c>
      <c r="F346" s="56">
        <v>45078</v>
      </c>
      <c r="G346" s="55" t="s">
        <v>45</v>
      </c>
      <c r="H346" s="55"/>
      <c r="I346" s="55" t="s">
        <v>42</v>
      </c>
      <c r="J346" s="59" t="s">
        <v>669</v>
      </c>
      <c r="K346" s="58" t="s">
        <v>59</v>
      </c>
      <c r="L346" s="58" t="s">
        <v>112</v>
      </c>
      <c r="M346" s="55"/>
      <c r="N346" s="55"/>
      <c r="O346" s="55"/>
      <c r="P346" s="56">
        <v>45198</v>
      </c>
      <c r="Q346" s="55"/>
      <c r="R346" s="71"/>
      <c r="S346" s="71"/>
      <c r="T346" s="55"/>
      <c r="U346" s="53">
        <v>4</v>
      </c>
      <c r="V346" s="72" t="s">
        <v>1049</v>
      </c>
      <c r="W346" s="57" t="s">
        <v>1046</v>
      </c>
      <c r="X346" s="55" t="s">
        <v>183</v>
      </c>
      <c r="Y346" s="55" t="s">
        <v>183</v>
      </c>
      <c r="Z346" s="55">
        <v>1</v>
      </c>
      <c r="AA346" s="73">
        <v>45139</v>
      </c>
      <c r="AB346" s="73">
        <v>45412</v>
      </c>
      <c r="AC346" s="55" t="s">
        <v>812</v>
      </c>
      <c r="AD346" s="75" t="s">
        <v>64</v>
      </c>
      <c r="AE346" s="60" t="s">
        <v>164</v>
      </c>
      <c r="AF346" s="61" t="str">
        <f t="shared" si="42"/>
        <v>A</v>
      </c>
      <c r="AG346" s="62">
        <f t="shared" si="43"/>
        <v>0</v>
      </c>
      <c r="AH346" s="78" t="s">
        <v>1264</v>
      </c>
      <c r="AI346" s="62">
        <v>0</v>
      </c>
      <c r="AJ346" s="77" t="s">
        <v>1251</v>
      </c>
      <c r="AK346" s="20">
        <f t="shared" si="44"/>
        <v>0</v>
      </c>
      <c r="AL346" s="20">
        <f t="shared" si="48"/>
        <v>1</v>
      </c>
      <c r="AM346" s="20">
        <f t="shared" si="49"/>
        <v>0</v>
      </c>
      <c r="AN346" s="20">
        <f t="shared" si="45"/>
        <v>0</v>
      </c>
      <c r="AO346" s="20">
        <f t="shared" si="46"/>
        <v>0</v>
      </c>
      <c r="AP346" s="19">
        <f t="shared" si="47"/>
        <v>0</v>
      </c>
    </row>
    <row r="347" spans="1:42" s="18" customFormat="1" ht="204.75" customHeight="1" x14ac:dyDescent="0.25">
      <c r="A347" s="63">
        <v>346</v>
      </c>
      <c r="B347" s="54">
        <v>1786</v>
      </c>
      <c r="C347" s="53"/>
      <c r="D347" s="53"/>
      <c r="E347" s="55" t="s">
        <v>703</v>
      </c>
      <c r="F347" s="56">
        <v>45078</v>
      </c>
      <c r="G347" s="55" t="s">
        <v>45</v>
      </c>
      <c r="H347" s="55"/>
      <c r="I347" s="55" t="s">
        <v>42</v>
      </c>
      <c r="J347" s="59" t="s">
        <v>669</v>
      </c>
      <c r="K347" s="58" t="s">
        <v>59</v>
      </c>
      <c r="L347" s="58" t="s">
        <v>112</v>
      </c>
      <c r="M347" s="55"/>
      <c r="N347" s="55"/>
      <c r="O347" s="55"/>
      <c r="P347" s="56">
        <v>45198</v>
      </c>
      <c r="Q347" s="55"/>
      <c r="R347" s="71"/>
      <c r="S347" s="71"/>
      <c r="T347" s="55"/>
      <c r="U347" s="53">
        <v>5</v>
      </c>
      <c r="V347" s="72" t="s">
        <v>1049</v>
      </c>
      <c r="W347" s="57" t="s">
        <v>1047</v>
      </c>
      <c r="X347" s="55" t="s">
        <v>915</v>
      </c>
      <c r="Y347" s="55" t="s">
        <v>915</v>
      </c>
      <c r="Z347" s="55">
        <v>1</v>
      </c>
      <c r="AA347" s="73">
        <v>45139</v>
      </c>
      <c r="AB347" s="73">
        <v>45443</v>
      </c>
      <c r="AC347" s="55" t="s">
        <v>812</v>
      </c>
      <c r="AD347" s="75" t="s">
        <v>64</v>
      </c>
      <c r="AE347" s="60" t="s">
        <v>164</v>
      </c>
      <c r="AF347" s="61" t="str">
        <f t="shared" si="42"/>
        <v>A</v>
      </c>
      <c r="AG347" s="62">
        <f t="shared" si="43"/>
        <v>0</v>
      </c>
      <c r="AH347" s="78" t="s">
        <v>1264</v>
      </c>
      <c r="AI347" s="62">
        <v>0</v>
      </c>
      <c r="AJ347" s="77" t="s">
        <v>1251</v>
      </c>
      <c r="AK347" s="20">
        <f t="shared" si="44"/>
        <v>0</v>
      </c>
      <c r="AL347" s="20">
        <f t="shared" si="48"/>
        <v>1</v>
      </c>
      <c r="AM347" s="20">
        <f t="shared" si="49"/>
        <v>0</v>
      </c>
      <c r="AN347" s="20">
        <f t="shared" si="45"/>
        <v>0</v>
      </c>
      <c r="AO347" s="20">
        <f t="shared" si="46"/>
        <v>0</v>
      </c>
      <c r="AP347" s="19">
        <f t="shared" si="47"/>
        <v>0</v>
      </c>
    </row>
    <row r="348" spans="1:42" s="18" customFormat="1" ht="204.75" customHeight="1" x14ac:dyDescent="0.25">
      <c r="A348" s="63">
        <v>347</v>
      </c>
      <c r="B348" s="54">
        <v>1787</v>
      </c>
      <c r="C348" s="53"/>
      <c r="D348" s="53"/>
      <c r="E348" s="55" t="s">
        <v>703</v>
      </c>
      <c r="F348" s="56">
        <v>45078</v>
      </c>
      <c r="G348" s="55" t="s">
        <v>45</v>
      </c>
      <c r="H348" s="55"/>
      <c r="I348" s="55" t="s">
        <v>42</v>
      </c>
      <c r="J348" s="59" t="s">
        <v>670</v>
      </c>
      <c r="K348" s="58" t="s">
        <v>59</v>
      </c>
      <c r="L348" s="58" t="s">
        <v>112</v>
      </c>
      <c r="M348" s="55"/>
      <c r="N348" s="55"/>
      <c r="O348" s="55"/>
      <c r="P348" s="56">
        <v>45198</v>
      </c>
      <c r="Q348" s="55"/>
      <c r="R348" s="71"/>
      <c r="S348" s="71"/>
      <c r="T348" s="55"/>
      <c r="U348" s="53">
        <v>1</v>
      </c>
      <c r="V348" s="72" t="s">
        <v>1050</v>
      </c>
      <c r="W348" s="57" t="s">
        <v>1043</v>
      </c>
      <c r="X348" s="55" t="s">
        <v>183</v>
      </c>
      <c r="Y348" s="55" t="s">
        <v>183</v>
      </c>
      <c r="Z348" s="55">
        <v>1</v>
      </c>
      <c r="AA348" s="73">
        <v>45139</v>
      </c>
      <c r="AB348" s="73">
        <v>45443</v>
      </c>
      <c r="AC348" s="55" t="s">
        <v>812</v>
      </c>
      <c r="AD348" s="75" t="s">
        <v>64</v>
      </c>
      <c r="AE348" s="60" t="s">
        <v>164</v>
      </c>
      <c r="AF348" s="61" t="str">
        <f t="shared" si="42"/>
        <v>A</v>
      </c>
      <c r="AG348" s="62">
        <f t="shared" si="43"/>
        <v>0</v>
      </c>
      <c r="AH348" s="78" t="s">
        <v>1264</v>
      </c>
      <c r="AI348" s="62">
        <v>0</v>
      </c>
      <c r="AJ348" s="77" t="s">
        <v>1251</v>
      </c>
      <c r="AK348" s="20">
        <f t="shared" si="44"/>
        <v>0</v>
      </c>
      <c r="AL348" s="20">
        <f t="shared" si="48"/>
        <v>1</v>
      </c>
      <c r="AM348" s="20">
        <f t="shared" si="49"/>
        <v>0</v>
      </c>
      <c r="AN348" s="20">
        <f t="shared" si="45"/>
        <v>0</v>
      </c>
      <c r="AO348" s="20">
        <f t="shared" si="46"/>
        <v>0</v>
      </c>
      <c r="AP348" s="19">
        <f t="shared" si="47"/>
        <v>0</v>
      </c>
    </row>
    <row r="349" spans="1:42" s="18" customFormat="1" ht="204.75" customHeight="1" x14ac:dyDescent="0.25">
      <c r="A349" s="63">
        <v>348</v>
      </c>
      <c r="B349" s="54">
        <v>1787</v>
      </c>
      <c r="C349" s="53"/>
      <c r="D349" s="53"/>
      <c r="E349" s="55" t="s">
        <v>703</v>
      </c>
      <c r="F349" s="56">
        <v>45078</v>
      </c>
      <c r="G349" s="55" t="s">
        <v>45</v>
      </c>
      <c r="H349" s="55"/>
      <c r="I349" s="55" t="s">
        <v>42</v>
      </c>
      <c r="J349" s="59" t="s">
        <v>670</v>
      </c>
      <c r="K349" s="58" t="s">
        <v>59</v>
      </c>
      <c r="L349" s="58" t="s">
        <v>112</v>
      </c>
      <c r="M349" s="55"/>
      <c r="N349" s="55"/>
      <c r="O349" s="55"/>
      <c r="P349" s="56">
        <v>45198</v>
      </c>
      <c r="Q349" s="55"/>
      <c r="R349" s="71"/>
      <c r="S349" s="71"/>
      <c r="T349" s="55"/>
      <c r="U349" s="53">
        <v>2</v>
      </c>
      <c r="V349" s="72" t="s">
        <v>1050</v>
      </c>
      <c r="W349" s="57" t="s">
        <v>1044</v>
      </c>
      <c r="X349" s="55" t="s">
        <v>915</v>
      </c>
      <c r="Y349" s="55" t="s">
        <v>915</v>
      </c>
      <c r="Z349" s="55">
        <v>1</v>
      </c>
      <c r="AA349" s="73">
        <v>45139</v>
      </c>
      <c r="AB349" s="73">
        <v>45443</v>
      </c>
      <c r="AC349" s="55" t="s">
        <v>812</v>
      </c>
      <c r="AD349" s="75" t="s">
        <v>64</v>
      </c>
      <c r="AE349" s="60" t="s">
        <v>164</v>
      </c>
      <c r="AF349" s="61" t="str">
        <f t="shared" si="42"/>
        <v>A</v>
      </c>
      <c r="AG349" s="62">
        <f t="shared" si="43"/>
        <v>0</v>
      </c>
      <c r="AH349" s="78" t="s">
        <v>1264</v>
      </c>
      <c r="AI349" s="62">
        <v>0</v>
      </c>
      <c r="AJ349" s="77" t="s">
        <v>1251</v>
      </c>
      <c r="AK349" s="20">
        <f t="shared" si="44"/>
        <v>0</v>
      </c>
      <c r="AL349" s="20">
        <f t="shared" si="48"/>
        <v>1</v>
      </c>
      <c r="AM349" s="20">
        <f t="shared" si="49"/>
        <v>0</v>
      </c>
      <c r="AN349" s="20">
        <f t="shared" si="45"/>
        <v>0</v>
      </c>
      <c r="AO349" s="20">
        <f t="shared" si="46"/>
        <v>0</v>
      </c>
      <c r="AP349" s="19">
        <f t="shared" si="47"/>
        <v>0</v>
      </c>
    </row>
    <row r="350" spans="1:42" s="18" customFormat="1" ht="204.75" customHeight="1" x14ac:dyDescent="0.25">
      <c r="A350" s="63">
        <v>349</v>
      </c>
      <c r="B350" s="54">
        <v>1787</v>
      </c>
      <c r="C350" s="53"/>
      <c r="D350" s="53"/>
      <c r="E350" s="55" t="s">
        <v>703</v>
      </c>
      <c r="F350" s="56">
        <v>45078</v>
      </c>
      <c r="G350" s="55" t="s">
        <v>45</v>
      </c>
      <c r="H350" s="55"/>
      <c r="I350" s="55" t="s">
        <v>42</v>
      </c>
      <c r="J350" s="59" t="s">
        <v>670</v>
      </c>
      <c r="K350" s="58" t="s">
        <v>59</v>
      </c>
      <c r="L350" s="58" t="s">
        <v>112</v>
      </c>
      <c r="M350" s="55"/>
      <c r="N350" s="55"/>
      <c r="O350" s="55"/>
      <c r="P350" s="56">
        <v>45198</v>
      </c>
      <c r="Q350" s="55"/>
      <c r="R350" s="71"/>
      <c r="S350" s="71"/>
      <c r="T350" s="55"/>
      <c r="U350" s="53">
        <v>3</v>
      </c>
      <c r="V350" s="72" t="s">
        <v>1050</v>
      </c>
      <c r="W350" s="57" t="s">
        <v>1045</v>
      </c>
      <c r="X350" s="55" t="s">
        <v>919</v>
      </c>
      <c r="Y350" s="55" t="s">
        <v>919</v>
      </c>
      <c r="Z350" s="55">
        <v>3</v>
      </c>
      <c r="AA350" s="73">
        <v>45139</v>
      </c>
      <c r="AB350" s="73">
        <v>45443</v>
      </c>
      <c r="AC350" s="55" t="s">
        <v>812</v>
      </c>
      <c r="AD350" s="75" t="s">
        <v>64</v>
      </c>
      <c r="AE350" s="60" t="s">
        <v>164</v>
      </c>
      <c r="AF350" s="61" t="str">
        <f t="shared" si="42"/>
        <v>A</v>
      </c>
      <c r="AG350" s="62">
        <f t="shared" si="43"/>
        <v>0</v>
      </c>
      <c r="AH350" s="78" t="s">
        <v>1264</v>
      </c>
      <c r="AI350" s="62">
        <v>0</v>
      </c>
      <c r="AJ350" s="77" t="s">
        <v>1251</v>
      </c>
      <c r="AK350" s="20">
        <f t="shared" si="44"/>
        <v>0</v>
      </c>
      <c r="AL350" s="20">
        <f t="shared" si="48"/>
        <v>1</v>
      </c>
      <c r="AM350" s="20">
        <f t="shared" si="49"/>
        <v>0</v>
      </c>
      <c r="AN350" s="20">
        <f t="shared" si="45"/>
        <v>0</v>
      </c>
      <c r="AO350" s="20">
        <f t="shared" si="46"/>
        <v>0</v>
      </c>
      <c r="AP350" s="19">
        <f t="shared" si="47"/>
        <v>0</v>
      </c>
    </row>
    <row r="351" spans="1:42" s="18" customFormat="1" ht="204.75" customHeight="1" x14ac:dyDescent="0.25">
      <c r="A351" s="63">
        <v>350</v>
      </c>
      <c r="B351" s="54">
        <v>1787</v>
      </c>
      <c r="C351" s="53"/>
      <c r="D351" s="53"/>
      <c r="E351" s="55" t="s">
        <v>703</v>
      </c>
      <c r="F351" s="56">
        <v>45078</v>
      </c>
      <c r="G351" s="55" t="s">
        <v>45</v>
      </c>
      <c r="H351" s="55"/>
      <c r="I351" s="55" t="s">
        <v>42</v>
      </c>
      <c r="J351" s="59" t="s">
        <v>670</v>
      </c>
      <c r="K351" s="58" t="s">
        <v>59</v>
      </c>
      <c r="L351" s="58" t="s">
        <v>112</v>
      </c>
      <c r="M351" s="55"/>
      <c r="N351" s="55"/>
      <c r="O351" s="55"/>
      <c r="P351" s="56">
        <v>45198</v>
      </c>
      <c r="Q351" s="55"/>
      <c r="R351" s="71"/>
      <c r="S351" s="71"/>
      <c r="T351" s="55"/>
      <c r="U351" s="53">
        <v>4</v>
      </c>
      <c r="V351" s="72" t="s">
        <v>1050</v>
      </c>
      <c r="W351" s="57" t="s">
        <v>1046</v>
      </c>
      <c r="X351" s="55" t="s">
        <v>183</v>
      </c>
      <c r="Y351" s="55" t="s">
        <v>183</v>
      </c>
      <c r="Z351" s="55">
        <v>1</v>
      </c>
      <c r="AA351" s="73">
        <v>45139</v>
      </c>
      <c r="AB351" s="73">
        <v>45412</v>
      </c>
      <c r="AC351" s="55" t="s">
        <v>812</v>
      </c>
      <c r="AD351" s="75" t="s">
        <v>64</v>
      </c>
      <c r="AE351" s="60" t="s">
        <v>164</v>
      </c>
      <c r="AF351" s="61" t="str">
        <f t="shared" ref="AF351:AF414" si="50">IF(AI351="N.A.","A",(IF(AI351&lt;100%,"A",(IF(AI351=100%,"C")))))</f>
        <v>A</v>
      </c>
      <c r="AG351" s="62">
        <f t="shared" ref="AG351:AG414" si="51">AI351</f>
        <v>0</v>
      </c>
      <c r="AH351" s="78" t="s">
        <v>1264</v>
      </c>
      <c r="AI351" s="62">
        <v>0</v>
      </c>
      <c r="AJ351" s="77" t="s">
        <v>1251</v>
      </c>
      <c r="AK351" s="20">
        <f t="shared" si="44"/>
        <v>0</v>
      </c>
      <c r="AL351" s="20">
        <f t="shared" si="48"/>
        <v>1</v>
      </c>
      <c r="AM351" s="20">
        <f t="shared" si="49"/>
        <v>0</v>
      </c>
      <c r="AN351" s="20">
        <f t="shared" si="45"/>
        <v>0</v>
      </c>
      <c r="AO351" s="20">
        <f t="shared" si="46"/>
        <v>0</v>
      </c>
      <c r="AP351" s="19">
        <f t="shared" si="47"/>
        <v>0</v>
      </c>
    </row>
    <row r="352" spans="1:42" s="18" customFormat="1" ht="204.75" customHeight="1" x14ac:dyDescent="0.25">
      <c r="A352" s="63">
        <v>351</v>
      </c>
      <c r="B352" s="54">
        <v>1787</v>
      </c>
      <c r="C352" s="53"/>
      <c r="D352" s="53"/>
      <c r="E352" s="55" t="s">
        <v>703</v>
      </c>
      <c r="F352" s="56">
        <v>45078</v>
      </c>
      <c r="G352" s="55" t="s">
        <v>45</v>
      </c>
      <c r="H352" s="55"/>
      <c r="I352" s="55" t="s">
        <v>42</v>
      </c>
      <c r="J352" s="59" t="s">
        <v>670</v>
      </c>
      <c r="K352" s="58" t="s">
        <v>59</v>
      </c>
      <c r="L352" s="58" t="s">
        <v>112</v>
      </c>
      <c r="M352" s="55"/>
      <c r="N352" s="55"/>
      <c r="O352" s="55"/>
      <c r="P352" s="56">
        <v>45198</v>
      </c>
      <c r="Q352" s="55"/>
      <c r="R352" s="71"/>
      <c r="S352" s="71"/>
      <c r="T352" s="55"/>
      <c r="U352" s="53">
        <v>5</v>
      </c>
      <c r="V352" s="72" t="s">
        <v>1050</v>
      </c>
      <c r="W352" s="57" t="s">
        <v>1047</v>
      </c>
      <c r="X352" s="55" t="s">
        <v>915</v>
      </c>
      <c r="Y352" s="55" t="s">
        <v>915</v>
      </c>
      <c r="Z352" s="55">
        <v>1</v>
      </c>
      <c r="AA352" s="73">
        <v>45139</v>
      </c>
      <c r="AB352" s="73">
        <v>45443</v>
      </c>
      <c r="AC352" s="55" t="s">
        <v>812</v>
      </c>
      <c r="AD352" s="75" t="s">
        <v>64</v>
      </c>
      <c r="AE352" s="60" t="s">
        <v>164</v>
      </c>
      <c r="AF352" s="61" t="str">
        <f t="shared" si="50"/>
        <v>A</v>
      </c>
      <c r="AG352" s="62">
        <f t="shared" si="51"/>
        <v>0</v>
      </c>
      <c r="AH352" s="78" t="s">
        <v>1264</v>
      </c>
      <c r="AI352" s="62">
        <v>0</v>
      </c>
      <c r="AJ352" s="77" t="s">
        <v>1251</v>
      </c>
      <c r="AK352" s="20">
        <f t="shared" si="44"/>
        <v>0</v>
      </c>
      <c r="AL352" s="20">
        <f t="shared" si="48"/>
        <v>1</v>
      </c>
      <c r="AM352" s="20">
        <f t="shared" si="49"/>
        <v>0</v>
      </c>
      <c r="AN352" s="20">
        <f t="shared" si="45"/>
        <v>0</v>
      </c>
      <c r="AO352" s="20">
        <f t="shared" si="46"/>
        <v>0</v>
      </c>
      <c r="AP352" s="19">
        <f t="shared" si="47"/>
        <v>0</v>
      </c>
    </row>
    <row r="353" spans="1:42" s="18" customFormat="1" ht="204.75" customHeight="1" x14ac:dyDescent="0.25">
      <c r="A353" s="63">
        <v>352</v>
      </c>
      <c r="B353" s="54">
        <v>1788</v>
      </c>
      <c r="C353" s="53"/>
      <c r="D353" s="53"/>
      <c r="E353" s="55" t="s">
        <v>703</v>
      </c>
      <c r="F353" s="56">
        <v>45078</v>
      </c>
      <c r="G353" s="55" t="s">
        <v>45</v>
      </c>
      <c r="H353" s="55"/>
      <c r="I353" s="55" t="s">
        <v>42</v>
      </c>
      <c r="J353" s="59" t="s">
        <v>671</v>
      </c>
      <c r="K353" s="58" t="s">
        <v>59</v>
      </c>
      <c r="L353" s="58" t="s">
        <v>112</v>
      </c>
      <c r="M353" s="55"/>
      <c r="N353" s="55"/>
      <c r="O353" s="55"/>
      <c r="P353" s="56">
        <v>45198</v>
      </c>
      <c r="Q353" s="55"/>
      <c r="R353" s="71"/>
      <c r="S353" s="71"/>
      <c r="T353" s="55"/>
      <c r="U353" s="53">
        <v>1</v>
      </c>
      <c r="V353" s="72" t="s">
        <v>1051</v>
      </c>
      <c r="W353" s="57" t="s">
        <v>1043</v>
      </c>
      <c r="X353" s="55" t="s">
        <v>183</v>
      </c>
      <c r="Y353" s="55" t="s">
        <v>183</v>
      </c>
      <c r="Z353" s="55">
        <v>1</v>
      </c>
      <c r="AA353" s="73">
        <v>45139</v>
      </c>
      <c r="AB353" s="73">
        <v>45443</v>
      </c>
      <c r="AC353" s="55" t="s">
        <v>812</v>
      </c>
      <c r="AD353" s="75" t="s">
        <v>64</v>
      </c>
      <c r="AE353" s="60" t="s">
        <v>114</v>
      </c>
      <c r="AF353" s="61" t="str">
        <f t="shared" si="50"/>
        <v>A</v>
      </c>
      <c r="AG353" s="62">
        <f t="shared" si="51"/>
        <v>0</v>
      </c>
      <c r="AH353" s="78" t="s">
        <v>1277</v>
      </c>
      <c r="AI353" s="62">
        <v>0</v>
      </c>
      <c r="AJ353" s="77" t="s">
        <v>1277</v>
      </c>
      <c r="AK353" s="20">
        <f t="shared" si="44"/>
        <v>0</v>
      </c>
      <c r="AL353" s="20">
        <f t="shared" si="48"/>
        <v>1</v>
      </c>
      <c r="AM353" s="20">
        <f t="shared" si="49"/>
        <v>0</v>
      </c>
      <c r="AN353" s="20">
        <f t="shared" si="45"/>
        <v>0</v>
      </c>
      <c r="AO353" s="20">
        <f t="shared" si="46"/>
        <v>0</v>
      </c>
      <c r="AP353" s="19">
        <f t="shared" si="47"/>
        <v>0</v>
      </c>
    </row>
    <row r="354" spans="1:42" s="18" customFormat="1" ht="204.75" customHeight="1" x14ac:dyDescent="0.25">
      <c r="A354" s="63">
        <v>353</v>
      </c>
      <c r="B354" s="54">
        <v>1788</v>
      </c>
      <c r="C354" s="53"/>
      <c r="D354" s="53"/>
      <c r="E354" s="55" t="s">
        <v>703</v>
      </c>
      <c r="F354" s="56">
        <v>45078</v>
      </c>
      <c r="G354" s="55" t="s">
        <v>45</v>
      </c>
      <c r="H354" s="55"/>
      <c r="I354" s="55" t="s">
        <v>42</v>
      </c>
      <c r="J354" s="59" t="s">
        <v>671</v>
      </c>
      <c r="K354" s="58" t="s">
        <v>59</v>
      </c>
      <c r="L354" s="58" t="s">
        <v>112</v>
      </c>
      <c r="M354" s="55"/>
      <c r="N354" s="55"/>
      <c r="O354" s="55"/>
      <c r="P354" s="56">
        <v>45198</v>
      </c>
      <c r="Q354" s="55"/>
      <c r="R354" s="71"/>
      <c r="S354" s="71"/>
      <c r="T354" s="55"/>
      <c r="U354" s="53">
        <v>2</v>
      </c>
      <c r="V354" s="72" t="s">
        <v>1051</v>
      </c>
      <c r="W354" s="57" t="s">
        <v>1044</v>
      </c>
      <c r="X354" s="55" t="s">
        <v>915</v>
      </c>
      <c r="Y354" s="55" t="s">
        <v>915</v>
      </c>
      <c r="Z354" s="55">
        <v>1</v>
      </c>
      <c r="AA354" s="73">
        <v>45139</v>
      </c>
      <c r="AB354" s="73">
        <v>45443</v>
      </c>
      <c r="AC354" s="55" t="s">
        <v>812</v>
      </c>
      <c r="AD354" s="75" t="s">
        <v>64</v>
      </c>
      <c r="AE354" s="60" t="s">
        <v>114</v>
      </c>
      <c r="AF354" s="61" t="str">
        <f t="shared" si="50"/>
        <v>A</v>
      </c>
      <c r="AG354" s="62">
        <f t="shared" si="51"/>
        <v>0</v>
      </c>
      <c r="AH354" s="78" t="s">
        <v>1277</v>
      </c>
      <c r="AI354" s="62">
        <v>0</v>
      </c>
      <c r="AJ354" s="77" t="s">
        <v>1277</v>
      </c>
      <c r="AK354" s="20">
        <f t="shared" si="44"/>
        <v>0</v>
      </c>
      <c r="AL354" s="20">
        <f t="shared" si="48"/>
        <v>1</v>
      </c>
      <c r="AM354" s="20">
        <f t="shared" si="49"/>
        <v>0</v>
      </c>
      <c r="AN354" s="20">
        <f t="shared" si="45"/>
        <v>0</v>
      </c>
      <c r="AO354" s="20">
        <f t="shared" si="46"/>
        <v>0</v>
      </c>
      <c r="AP354" s="19">
        <f t="shared" si="47"/>
        <v>0</v>
      </c>
    </row>
    <row r="355" spans="1:42" s="18" customFormat="1" ht="204.75" customHeight="1" x14ac:dyDescent="0.25">
      <c r="A355" s="63">
        <v>354</v>
      </c>
      <c r="B355" s="54">
        <v>1788</v>
      </c>
      <c r="C355" s="53"/>
      <c r="D355" s="53"/>
      <c r="E355" s="55" t="s">
        <v>703</v>
      </c>
      <c r="F355" s="56">
        <v>45078</v>
      </c>
      <c r="G355" s="55" t="s">
        <v>45</v>
      </c>
      <c r="H355" s="55"/>
      <c r="I355" s="55" t="s">
        <v>42</v>
      </c>
      <c r="J355" s="59" t="s">
        <v>671</v>
      </c>
      <c r="K355" s="58" t="s">
        <v>59</v>
      </c>
      <c r="L355" s="58" t="s">
        <v>112</v>
      </c>
      <c r="M355" s="55"/>
      <c r="N355" s="55"/>
      <c r="O355" s="55"/>
      <c r="P355" s="56">
        <v>45198</v>
      </c>
      <c r="Q355" s="55"/>
      <c r="R355" s="71"/>
      <c r="S355" s="71"/>
      <c r="T355" s="55"/>
      <c r="U355" s="53">
        <v>3</v>
      </c>
      <c r="V355" s="72" t="s">
        <v>1051</v>
      </c>
      <c r="W355" s="57" t="s">
        <v>1045</v>
      </c>
      <c r="X355" s="55" t="s">
        <v>919</v>
      </c>
      <c r="Y355" s="55" t="s">
        <v>919</v>
      </c>
      <c r="Z355" s="55">
        <v>3</v>
      </c>
      <c r="AA355" s="73">
        <v>45139</v>
      </c>
      <c r="AB355" s="73">
        <v>45443</v>
      </c>
      <c r="AC355" s="55" t="s">
        <v>812</v>
      </c>
      <c r="AD355" s="75" t="s">
        <v>64</v>
      </c>
      <c r="AE355" s="60" t="s">
        <v>114</v>
      </c>
      <c r="AF355" s="61" t="str">
        <f t="shared" si="50"/>
        <v>A</v>
      </c>
      <c r="AG355" s="62">
        <f t="shared" si="51"/>
        <v>0</v>
      </c>
      <c r="AH355" s="78" t="s">
        <v>1277</v>
      </c>
      <c r="AI355" s="62">
        <v>0</v>
      </c>
      <c r="AJ355" s="77" t="s">
        <v>1277</v>
      </c>
      <c r="AK355" s="20">
        <f t="shared" si="44"/>
        <v>0</v>
      </c>
      <c r="AL355" s="20">
        <f t="shared" si="48"/>
        <v>1</v>
      </c>
      <c r="AM355" s="20">
        <f t="shared" si="49"/>
        <v>0</v>
      </c>
      <c r="AN355" s="20">
        <f t="shared" si="45"/>
        <v>0</v>
      </c>
      <c r="AO355" s="20">
        <f t="shared" si="46"/>
        <v>0</v>
      </c>
      <c r="AP355" s="19">
        <f t="shared" si="47"/>
        <v>0</v>
      </c>
    </row>
    <row r="356" spans="1:42" s="18" customFormat="1" ht="204.75" customHeight="1" x14ac:dyDescent="0.25">
      <c r="A356" s="63">
        <v>355</v>
      </c>
      <c r="B356" s="54">
        <v>1788</v>
      </c>
      <c r="C356" s="53"/>
      <c r="D356" s="53"/>
      <c r="E356" s="55" t="s">
        <v>703</v>
      </c>
      <c r="F356" s="56">
        <v>45078</v>
      </c>
      <c r="G356" s="55" t="s">
        <v>45</v>
      </c>
      <c r="H356" s="55"/>
      <c r="I356" s="55" t="s">
        <v>42</v>
      </c>
      <c r="J356" s="59" t="s">
        <v>671</v>
      </c>
      <c r="K356" s="58" t="s">
        <v>59</v>
      </c>
      <c r="L356" s="58" t="s">
        <v>112</v>
      </c>
      <c r="M356" s="55"/>
      <c r="N356" s="55"/>
      <c r="O356" s="55"/>
      <c r="P356" s="56">
        <v>45198</v>
      </c>
      <c r="Q356" s="55"/>
      <c r="R356" s="71"/>
      <c r="S356" s="71"/>
      <c r="T356" s="55"/>
      <c r="U356" s="53">
        <v>4</v>
      </c>
      <c r="V356" s="72" t="s">
        <v>1051</v>
      </c>
      <c r="W356" s="57" t="s">
        <v>1046</v>
      </c>
      <c r="X356" s="55" t="s">
        <v>183</v>
      </c>
      <c r="Y356" s="55" t="s">
        <v>183</v>
      </c>
      <c r="Z356" s="55">
        <v>1</v>
      </c>
      <c r="AA356" s="73">
        <v>45139</v>
      </c>
      <c r="AB356" s="73">
        <v>45412</v>
      </c>
      <c r="AC356" s="55" t="s">
        <v>812</v>
      </c>
      <c r="AD356" s="75" t="s">
        <v>64</v>
      </c>
      <c r="AE356" s="60" t="s">
        <v>114</v>
      </c>
      <c r="AF356" s="61" t="str">
        <f t="shared" si="50"/>
        <v>A</v>
      </c>
      <c r="AG356" s="62">
        <f t="shared" si="51"/>
        <v>0</v>
      </c>
      <c r="AH356" s="78" t="s">
        <v>1277</v>
      </c>
      <c r="AI356" s="62">
        <v>0</v>
      </c>
      <c r="AJ356" s="77" t="s">
        <v>1277</v>
      </c>
      <c r="AK356" s="20">
        <f t="shared" si="44"/>
        <v>0</v>
      </c>
      <c r="AL356" s="20">
        <f t="shared" si="48"/>
        <v>1</v>
      </c>
      <c r="AM356" s="20">
        <f t="shared" si="49"/>
        <v>0</v>
      </c>
      <c r="AN356" s="20">
        <f t="shared" si="45"/>
        <v>0</v>
      </c>
      <c r="AO356" s="20">
        <f t="shared" si="46"/>
        <v>0</v>
      </c>
      <c r="AP356" s="19">
        <f t="shared" si="47"/>
        <v>0</v>
      </c>
    </row>
    <row r="357" spans="1:42" s="18" customFormat="1" ht="204.75" customHeight="1" x14ac:dyDescent="0.25">
      <c r="A357" s="63">
        <v>356</v>
      </c>
      <c r="B357" s="54">
        <v>1788</v>
      </c>
      <c r="C357" s="53"/>
      <c r="D357" s="53"/>
      <c r="E357" s="55" t="s">
        <v>703</v>
      </c>
      <c r="F357" s="56">
        <v>45078</v>
      </c>
      <c r="G357" s="55" t="s">
        <v>45</v>
      </c>
      <c r="H357" s="55"/>
      <c r="I357" s="55" t="s">
        <v>42</v>
      </c>
      <c r="J357" s="59" t="s">
        <v>671</v>
      </c>
      <c r="K357" s="58" t="s">
        <v>59</v>
      </c>
      <c r="L357" s="58" t="s">
        <v>112</v>
      </c>
      <c r="M357" s="55"/>
      <c r="N357" s="55"/>
      <c r="O357" s="55"/>
      <c r="P357" s="56">
        <v>45198</v>
      </c>
      <c r="Q357" s="55"/>
      <c r="R357" s="71"/>
      <c r="S357" s="71"/>
      <c r="T357" s="55"/>
      <c r="U357" s="53">
        <v>5</v>
      </c>
      <c r="V357" s="72" t="s">
        <v>1051</v>
      </c>
      <c r="W357" s="57" t="s">
        <v>1047</v>
      </c>
      <c r="X357" s="55" t="s">
        <v>915</v>
      </c>
      <c r="Y357" s="55" t="s">
        <v>915</v>
      </c>
      <c r="Z357" s="55">
        <v>1</v>
      </c>
      <c r="AA357" s="73">
        <v>45139</v>
      </c>
      <c r="AB357" s="73">
        <v>45443</v>
      </c>
      <c r="AC357" s="55" t="s">
        <v>812</v>
      </c>
      <c r="AD357" s="75" t="s">
        <v>64</v>
      </c>
      <c r="AE357" s="60" t="s">
        <v>114</v>
      </c>
      <c r="AF357" s="61" t="str">
        <f t="shared" si="50"/>
        <v>A</v>
      </c>
      <c r="AG357" s="62">
        <f t="shared" si="51"/>
        <v>0</v>
      </c>
      <c r="AH357" s="78" t="s">
        <v>1277</v>
      </c>
      <c r="AI357" s="62">
        <v>0</v>
      </c>
      <c r="AJ357" s="77" t="s">
        <v>1277</v>
      </c>
      <c r="AK357" s="20">
        <f t="shared" si="44"/>
        <v>0</v>
      </c>
      <c r="AL357" s="20">
        <f t="shared" si="48"/>
        <v>1</v>
      </c>
      <c r="AM357" s="20">
        <f t="shared" si="49"/>
        <v>0</v>
      </c>
      <c r="AN357" s="20">
        <f t="shared" si="45"/>
        <v>0</v>
      </c>
      <c r="AO357" s="20">
        <f t="shared" si="46"/>
        <v>0</v>
      </c>
      <c r="AP357" s="19">
        <f t="shared" si="47"/>
        <v>0</v>
      </c>
    </row>
    <row r="358" spans="1:42" s="18" customFormat="1" ht="204.75" customHeight="1" x14ac:dyDescent="0.25">
      <c r="A358" s="63">
        <v>357</v>
      </c>
      <c r="B358" s="54">
        <v>1789</v>
      </c>
      <c r="C358" s="53"/>
      <c r="D358" s="53"/>
      <c r="E358" s="55" t="s">
        <v>703</v>
      </c>
      <c r="F358" s="56">
        <v>45078</v>
      </c>
      <c r="G358" s="55" t="s">
        <v>45</v>
      </c>
      <c r="H358" s="55"/>
      <c r="I358" s="55" t="s">
        <v>42</v>
      </c>
      <c r="J358" s="59" t="s">
        <v>672</v>
      </c>
      <c r="K358" s="58" t="s">
        <v>59</v>
      </c>
      <c r="L358" s="58" t="s">
        <v>112</v>
      </c>
      <c r="M358" s="55"/>
      <c r="N358" s="55"/>
      <c r="O358" s="55"/>
      <c r="P358" s="56">
        <v>45198</v>
      </c>
      <c r="Q358" s="55"/>
      <c r="R358" s="71"/>
      <c r="S358" s="71"/>
      <c r="T358" s="55"/>
      <c r="U358" s="53">
        <v>1</v>
      </c>
      <c r="V358" s="72" t="s">
        <v>1052</v>
      </c>
      <c r="W358" s="57" t="s">
        <v>1043</v>
      </c>
      <c r="X358" s="55" t="s">
        <v>183</v>
      </c>
      <c r="Y358" s="55" t="s">
        <v>183</v>
      </c>
      <c r="Z358" s="55">
        <v>1</v>
      </c>
      <c r="AA358" s="73">
        <v>45139</v>
      </c>
      <c r="AB358" s="73">
        <v>45443</v>
      </c>
      <c r="AC358" s="55" t="s">
        <v>812</v>
      </c>
      <c r="AD358" s="75" t="s">
        <v>64</v>
      </c>
      <c r="AE358" s="60" t="s">
        <v>114</v>
      </c>
      <c r="AF358" s="61" t="str">
        <f t="shared" si="50"/>
        <v>A</v>
      </c>
      <c r="AG358" s="62">
        <f t="shared" si="51"/>
        <v>0</v>
      </c>
      <c r="AH358" s="78" t="s">
        <v>1277</v>
      </c>
      <c r="AI358" s="62">
        <v>0</v>
      </c>
      <c r="AJ358" s="77" t="s">
        <v>1277</v>
      </c>
      <c r="AK358" s="20">
        <f t="shared" si="44"/>
        <v>0</v>
      </c>
      <c r="AL358" s="20">
        <f t="shared" si="48"/>
        <v>1</v>
      </c>
      <c r="AM358" s="20">
        <f t="shared" si="49"/>
        <v>0</v>
      </c>
      <c r="AN358" s="20">
        <f t="shared" si="45"/>
        <v>0</v>
      </c>
      <c r="AO358" s="20">
        <f t="shared" si="46"/>
        <v>0</v>
      </c>
      <c r="AP358" s="19">
        <f t="shared" si="47"/>
        <v>0</v>
      </c>
    </row>
    <row r="359" spans="1:42" s="18" customFormat="1" ht="204.75" customHeight="1" x14ac:dyDescent="0.25">
      <c r="A359" s="63">
        <v>358</v>
      </c>
      <c r="B359" s="54">
        <v>1789</v>
      </c>
      <c r="C359" s="53"/>
      <c r="D359" s="53"/>
      <c r="E359" s="55" t="s">
        <v>703</v>
      </c>
      <c r="F359" s="56">
        <v>45078</v>
      </c>
      <c r="G359" s="55" t="s">
        <v>45</v>
      </c>
      <c r="H359" s="55"/>
      <c r="I359" s="55" t="s">
        <v>42</v>
      </c>
      <c r="J359" s="59" t="s">
        <v>672</v>
      </c>
      <c r="K359" s="58" t="s">
        <v>59</v>
      </c>
      <c r="L359" s="58" t="s">
        <v>112</v>
      </c>
      <c r="M359" s="55"/>
      <c r="N359" s="55"/>
      <c r="O359" s="55"/>
      <c r="P359" s="56">
        <v>45198</v>
      </c>
      <c r="Q359" s="55"/>
      <c r="R359" s="71"/>
      <c r="S359" s="71"/>
      <c r="T359" s="55"/>
      <c r="U359" s="53">
        <v>2</v>
      </c>
      <c r="V359" s="72" t="s">
        <v>1052</v>
      </c>
      <c r="W359" s="57" t="s">
        <v>1044</v>
      </c>
      <c r="X359" s="55" t="s">
        <v>915</v>
      </c>
      <c r="Y359" s="55" t="s">
        <v>915</v>
      </c>
      <c r="Z359" s="55">
        <v>1</v>
      </c>
      <c r="AA359" s="73">
        <v>45139</v>
      </c>
      <c r="AB359" s="73">
        <v>45443</v>
      </c>
      <c r="AC359" s="55" t="s">
        <v>812</v>
      </c>
      <c r="AD359" s="75" t="s">
        <v>64</v>
      </c>
      <c r="AE359" s="60" t="s">
        <v>114</v>
      </c>
      <c r="AF359" s="61" t="str">
        <f t="shared" si="50"/>
        <v>A</v>
      </c>
      <c r="AG359" s="62">
        <f t="shared" si="51"/>
        <v>0</v>
      </c>
      <c r="AH359" s="78" t="s">
        <v>1277</v>
      </c>
      <c r="AI359" s="62">
        <v>0</v>
      </c>
      <c r="AJ359" s="77" t="s">
        <v>1277</v>
      </c>
      <c r="AK359" s="20">
        <f t="shared" si="44"/>
        <v>0</v>
      </c>
      <c r="AL359" s="20">
        <f t="shared" si="48"/>
        <v>1</v>
      </c>
      <c r="AM359" s="20">
        <f t="shared" si="49"/>
        <v>0</v>
      </c>
      <c r="AN359" s="20">
        <f t="shared" si="45"/>
        <v>0</v>
      </c>
      <c r="AO359" s="20">
        <f t="shared" si="46"/>
        <v>0</v>
      </c>
      <c r="AP359" s="19">
        <f t="shared" si="47"/>
        <v>0</v>
      </c>
    </row>
    <row r="360" spans="1:42" s="18" customFormat="1" ht="204.75" customHeight="1" x14ac:dyDescent="0.25">
      <c r="A360" s="63">
        <v>359</v>
      </c>
      <c r="B360" s="54">
        <v>1789</v>
      </c>
      <c r="C360" s="53"/>
      <c r="D360" s="53"/>
      <c r="E360" s="55" t="s">
        <v>703</v>
      </c>
      <c r="F360" s="56">
        <v>45078</v>
      </c>
      <c r="G360" s="55" t="s">
        <v>45</v>
      </c>
      <c r="H360" s="55"/>
      <c r="I360" s="55" t="s">
        <v>42</v>
      </c>
      <c r="J360" s="59" t="s">
        <v>672</v>
      </c>
      <c r="K360" s="58" t="s">
        <v>59</v>
      </c>
      <c r="L360" s="58" t="s">
        <v>112</v>
      </c>
      <c r="M360" s="55"/>
      <c r="N360" s="55"/>
      <c r="O360" s="55"/>
      <c r="P360" s="56">
        <v>45198</v>
      </c>
      <c r="Q360" s="55"/>
      <c r="R360" s="71"/>
      <c r="S360" s="71"/>
      <c r="T360" s="55"/>
      <c r="U360" s="53">
        <v>3</v>
      </c>
      <c r="V360" s="72" t="s">
        <v>1052</v>
      </c>
      <c r="W360" s="57" t="s">
        <v>1053</v>
      </c>
      <c r="X360" s="55" t="s">
        <v>919</v>
      </c>
      <c r="Y360" s="55" t="s">
        <v>919</v>
      </c>
      <c r="Z360" s="55">
        <v>3</v>
      </c>
      <c r="AA360" s="73">
        <v>45139</v>
      </c>
      <c r="AB360" s="73">
        <v>45443</v>
      </c>
      <c r="AC360" s="55" t="s">
        <v>812</v>
      </c>
      <c r="AD360" s="75" t="s">
        <v>64</v>
      </c>
      <c r="AE360" s="60" t="s">
        <v>114</v>
      </c>
      <c r="AF360" s="61" t="str">
        <f t="shared" si="50"/>
        <v>A</v>
      </c>
      <c r="AG360" s="62">
        <f t="shared" si="51"/>
        <v>0</v>
      </c>
      <c r="AH360" s="78" t="s">
        <v>1277</v>
      </c>
      <c r="AI360" s="62">
        <v>0</v>
      </c>
      <c r="AJ360" s="77" t="s">
        <v>1277</v>
      </c>
      <c r="AK360" s="20">
        <f t="shared" si="44"/>
        <v>0</v>
      </c>
      <c r="AL360" s="20">
        <f t="shared" si="48"/>
        <v>1</v>
      </c>
      <c r="AM360" s="20">
        <f t="shared" si="49"/>
        <v>0</v>
      </c>
      <c r="AN360" s="20">
        <f t="shared" si="45"/>
        <v>0</v>
      </c>
      <c r="AO360" s="20">
        <f t="shared" si="46"/>
        <v>0</v>
      </c>
      <c r="AP360" s="19">
        <f t="shared" si="47"/>
        <v>0</v>
      </c>
    </row>
    <row r="361" spans="1:42" s="18" customFormat="1" ht="204.75" customHeight="1" x14ac:dyDescent="0.25">
      <c r="A361" s="63">
        <v>360</v>
      </c>
      <c r="B361" s="54">
        <v>1789</v>
      </c>
      <c r="C361" s="53"/>
      <c r="D361" s="53"/>
      <c r="E361" s="55" t="s">
        <v>703</v>
      </c>
      <c r="F361" s="56">
        <v>45078</v>
      </c>
      <c r="G361" s="55" t="s">
        <v>45</v>
      </c>
      <c r="H361" s="55"/>
      <c r="I361" s="55" t="s">
        <v>42</v>
      </c>
      <c r="J361" s="59" t="s">
        <v>672</v>
      </c>
      <c r="K361" s="58" t="s">
        <v>59</v>
      </c>
      <c r="L361" s="58" t="s">
        <v>112</v>
      </c>
      <c r="M361" s="55"/>
      <c r="N361" s="55"/>
      <c r="O361" s="55"/>
      <c r="P361" s="56">
        <v>45198</v>
      </c>
      <c r="Q361" s="55"/>
      <c r="R361" s="71"/>
      <c r="S361" s="71"/>
      <c r="T361" s="55"/>
      <c r="U361" s="53">
        <v>4</v>
      </c>
      <c r="V361" s="72" t="s">
        <v>1052</v>
      </c>
      <c r="W361" s="57" t="s">
        <v>1046</v>
      </c>
      <c r="X361" s="55" t="s">
        <v>183</v>
      </c>
      <c r="Y361" s="55" t="s">
        <v>183</v>
      </c>
      <c r="Z361" s="55">
        <v>1</v>
      </c>
      <c r="AA361" s="73">
        <v>45139</v>
      </c>
      <c r="AB361" s="73">
        <v>45412</v>
      </c>
      <c r="AC361" s="55" t="s">
        <v>812</v>
      </c>
      <c r="AD361" s="75" t="s">
        <v>64</v>
      </c>
      <c r="AE361" s="60" t="s">
        <v>114</v>
      </c>
      <c r="AF361" s="61" t="str">
        <f t="shared" si="50"/>
        <v>A</v>
      </c>
      <c r="AG361" s="62">
        <f t="shared" si="51"/>
        <v>0</v>
      </c>
      <c r="AH361" s="78" t="s">
        <v>1277</v>
      </c>
      <c r="AI361" s="62">
        <v>0</v>
      </c>
      <c r="AJ361" s="77" t="s">
        <v>1277</v>
      </c>
      <c r="AK361" s="20">
        <f t="shared" si="44"/>
        <v>0</v>
      </c>
      <c r="AL361" s="20">
        <f t="shared" si="48"/>
        <v>1</v>
      </c>
      <c r="AM361" s="20">
        <f t="shared" si="49"/>
        <v>0</v>
      </c>
      <c r="AN361" s="20">
        <f t="shared" si="45"/>
        <v>0</v>
      </c>
      <c r="AO361" s="20">
        <f t="shared" si="46"/>
        <v>0</v>
      </c>
      <c r="AP361" s="19">
        <f t="shared" si="47"/>
        <v>0</v>
      </c>
    </row>
    <row r="362" spans="1:42" s="18" customFormat="1" ht="204.75" customHeight="1" x14ac:dyDescent="0.25">
      <c r="A362" s="63">
        <v>361</v>
      </c>
      <c r="B362" s="54">
        <v>1789</v>
      </c>
      <c r="C362" s="53"/>
      <c r="D362" s="53"/>
      <c r="E362" s="55" t="s">
        <v>703</v>
      </c>
      <c r="F362" s="56">
        <v>45078</v>
      </c>
      <c r="G362" s="55" t="s">
        <v>45</v>
      </c>
      <c r="H362" s="55"/>
      <c r="I362" s="55" t="s">
        <v>42</v>
      </c>
      <c r="J362" s="59" t="s">
        <v>672</v>
      </c>
      <c r="K362" s="58" t="s">
        <v>59</v>
      </c>
      <c r="L362" s="58" t="s">
        <v>112</v>
      </c>
      <c r="M362" s="55"/>
      <c r="N362" s="55"/>
      <c r="O362" s="55"/>
      <c r="P362" s="56">
        <v>45198</v>
      </c>
      <c r="Q362" s="55"/>
      <c r="R362" s="71"/>
      <c r="S362" s="71"/>
      <c r="T362" s="55"/>
      <c r="U362" s="53">
        <v>5</v>
      </c>
      <c r="V362" s="72" t="s">
        <v>1052</v>
      </c>
      <c r="W362" s="57" t="s">
        <v>1047</v>
      </c>
      <c r="X362" s="55" t="s">
        <v>915</v>
      </c>
      <c r="Y362" s="55" t="s">
        <v>915</v>
      </c>
      <c r="Z362" s="55">
        <v>1</v>
      </c>
      <c r="AA362" s="73">
        <v>45139</v>
      </c>
      <c r="AB362" s="73">
        <v>45443</v>
      </c>
      <c r="AC362" s="55" t="s">
        <v>812</v>
      </c>
      <c r="AD362" s="75" t="s">
        <v>64</v>
      </c>
      <c r="AE362" s="60" t="s">
        <v>114</v>
      </c>
      <c r="AF362" s="61" t="str">
        <f t="shared" si="50"/>
        <v>A</v>
      </c>
      <c r="AG362" s="62">
        <f t="shared" si="51"/>
        <v>0</v>
      </c>
      <c r="AH362" s="78" t="s">
        <v>1277</v>
      </c>
      <c r="AI362" s="62">
        <v>0</v>
      </c>
      <c r="AJ362" s="77" t="s">
        <v>1277</v>
      </c>
      <c r="AK362" s="20">
        <f t="shared" si="44"/>
        <v>0</v>
      </c>
      <c r="AL362" s="20">
        <f t="shared" si="48"/>
        <v>1</v>
      </c>
      <c r="AM362" s="20">
        <f t="shared" si="49"/>
        <v>0</v>
      </c>
      <c r="AN362" s="20">
        <f t="shared" si="45"/>
        <v>0</v>
      </c>
      <c r="AO362" s="20">
        <f t="shared" si="46"/>
        <v>0</v>
      </c>
      <c r="AP362" s="19">
        <f t="shared" si="47"/>
        <v>0</v>
      </c>
    </row>
    <row r="363" spans="1:42" s="18" customFormat="1" ht="204.75" customHeight="1" x14ac:dyDescent="0.25">
      <c r="A363" s="63">
        <v>362</v>
      </c>
      <c r="B363" s="54">
        <v>1790</v>
      </c>
      <c r="C363" s="53"/>
      <c r="D363" s="53"/>
      <c r="E363" s="55" t="s">
        <v>702</v>
      </c>
      <c r="F363" s="56">
        <v>45078</v>
      </c>
      <c r="G363" s="55" t="s">
        <v>45</v>
      </c>
      <c r="H363" s="55"/>
      <c r="I363" s="55" t="s">
        <v>42</v>
      </c>
      <c r="J363" s="59" t="s">
        <v>673</v>
      </c>
      <c r="K363" s="58" t="s">
        <v>59</v>
      </c>
      <c r="L363" s="58" t="s">
        <v>112</v>
      </c>
      <c r="M363" s="55"/>
      <c r="N363" s="55"/>
      <c r="O363" s="55"/>
      <c r="P363" s="56">
        <v>45198</v>
      </c>
      <c r="Q363" s="55"/>
      <c r="R363" s="71"/>
      <c r="S363" s="71"/>
      <c r="T363" s="55"/>
      <c r="U363" s="53">
        <v>1</v>
      </c>
      <c r="V363" s="72" t="s">
        <v>1054</v>
      </c>
      <c r="W363" s="57" t="s">
        <v>1045</v>
      </c>
      <c r="X363" s="55" t="s">
        <v>919</v>
      </c>
      <c r="Y363" s="55" t="s">
        <v>919</v>
      </c>
      <c r="Z363" s="55">
        <v>3</v>
      </c>
      <c r="AA363" s="73">
        <v>45139</v>
      </c>
      <c r="AB363" s="73">
        <v>45443</v>
      </c>
      <c r="AC363" s="55" t="s">
        <v>812</v>
      </c>
      <c r="AD363" s="75" t="s">
        <v>64</v>
      </c>
      <c r="AE363" s="60" t="s">
        <v>103</v>
      </c>
      <c r="AF363" s="61" t="str">
        <f t="shared" si="50"/>
        <v>A</v>
      </c>
      <c r="AG363" s="62">
        <f t="shared" si="51"/>
        <v>0</v>
      </c>
      <c r="AH363" s="78" t="s">
        <v>1171</v>
      </c>
      <c r="AI363" s="62">
        <v>0</v>
      </c>
      <c r="AJ363" s="77" t="s">
        <v>1171</v>
      </c>
      <c r="AK363" s="20">
        <f t="shared" si="44"/>
        <v>0</v>
      </c>
      <c r="AL363" s="20">
        <f t="shared" si="48"/>
        <v>1</v>
      </c>
      <c r="AM363" s="20">
        <f t="shared" si="49"/>
        <v>0</v>
      </c>
      <c r="AN363" s="20">
        <f t="shared" si="45"/>
        <v>0</v>
      </c>
      <c r="AO363" s="20">
        <f t="shared" si="46"/>
        <v>0</v>
      </c>
      <c r="AP363" s="19">
        <f t="shared" si="47"/>
        <v>0</v>
      </c>
    </row>
    <row r="364" spans="1:42" s="18" customFormat="1" ht="204.75" customHeight="1" x14ac:dyDescent="0.25">
      <c r="A364" s="63">
        <v>363</v>
      </c>
      <c r="B364" s="54">
        <v>1790</v>
      </c>
      <c r="C364" s="53"/>
      <c r="D364" s="53"/>
      <c r="E364" s="55" t="s">
        <v>702</v>
      </c>
      <c r="F364" s="56">
        <v>45078</v>
      </c>
      <c r="G364" s="55" t="s">
        <v>45</v>
      </c>
      <c r="H364" s="55"/>
      <c r="I364" s="55" t="s">
        <v>42</v>
      </c>
      <c r="J364" s="59" t="s">
        <v>673</v>
      </c>
      <c r="K364" s="58" t="s">
        <v>59</v>
      </c>
      <c r="L364" s="58" t="s">
        <v>112</v>
      </c>
      <c r="M364" s="55"/>
      <c r="N364" s="55"/>
      <c r="O364" s="55"/>
      <c r="P364" s="56">
        <v>45198</v>
      </c>
      <c r="Q364" s="55"/>
      <c r="R364" s="71"/>
      <c r="S364" s="71"/>
      <c r="T364" s="55"/>
      <c r="U364" s="53">
        <v>2</v>
      </c>
      <c r="V364" s="72" t="s">
        <v>1054</v>
      </c>
      <c r="W364" s="57" t="s">
        <v>1046</v>
      </c>
      <c r="X364" s="55" t="s">
        <v>183</v>
      </c>
      <c r="Y364" s="55" t="s">
        <v>183</v>
      </c>
      <c r="Z364" s="55">
        <v>1</v>
      </c>
      <c r="AA364" s="73">
        <v>45139</v>
      </c>
      <c r="AB364" s="73">
        <v>45412</v>
      </c>
      <c r="AC364" s="55" t="s">
        <v>812</v>
      </c>
      <c r="AD364" s="75" t="s">
        <v>64</v>
      </c>
      <c r="AE364" s="60" t="s">
        <v>103</v>
      </c>
      <c r="AF364" s="61" t="str">
        <f t="shared" si="50"/>
        <v>A</v>
      </c>
      <c r="AG364" s="62">
        <f t="shared" si="51"/>
        <v>0</v>
      </c>
      <c r="AH364" s="78" t="s">
        <v>1171</v>
      </c>
      <c r="AI364" s="62">
        <v>0</v>
      </c>
      <c r="AJ364" s="77" t="s">
        <v>1171</v>
      </c>
      <c r="AK364" s="20">
        <f t="shared" si="44"/>
        <v>0</v>
      </c>
      <c r="AL364" s="20">
        <f t="shared" si="48"/>
        <v>1</v>
      </c>
      <c r="AM364" s="20">
        <f t="shared" si="49"/>
        <v>0</v>
      </c>
      <c r="AN364" s="20">
        <f t="shared" si="45"/>
        <v>0</v>
      </c>
      <c r="AO364" s="20">
        <f t="shared" si="46"/>
        <v>0</v>
      </c>
      <c r="AP364" s="19">
        <f t="shared" si="47"/>
        <v>0</v>
      </c>
    </row>
    <row r="365" spans="1:42" s="18" customFormat="1" ht="204.75" customHeight="1" x14ac:dyDescent="0.25">
      <c r="A365" s="63">
        <v>364</v>
      </c>
      <c r="B365" s="54">
        <v>1790</v>
      </c>
      <c r="C365" s="53"/>
      <c r="D365" s="53"/>
      <c r="E365" s="55" t="s">
        <v>702</v>
      </c>
      <c r="F365" s="56">
        <v>45078</v>
      </c>
      <c r="G365" s="55" t="s">
        <v>45</v>
      </c>
      <c r="H365" s="55"/>
      <c r="I365" s="55" t="s">
        <v>42</v>
      </c>
      <c r="J365" s="59" t="s">
        <v>673</v>
      </c>
      <c r="K365" s="58" t="s">
        <v>59</v>
      </c>
      <c r="L365" s="58" t="s">
        <v>112</v>
      </c>
      <c r="M365" s="55"/>
      <c r="N365" s="55"/>
      <c r="O365" s="55"/>
      <c r="P365" s="56">
        <v>45198</v>
      </c>
      <c r="Q365" s="55"/>
      <c r="R365" s="71"/>
      <c r="S365" s="71"/>
      <c r="T365" s="55"/>
      <c r="U365" s="53">
        <v>3</v>
      </c>
      <c r="V365" s="72" t="s">
        <v>1054</v>
      </c>
      <c r="W365" s="57" t="s">
        <v>1055</v>
      </c>
      <c r="X365" s="55" t="s">
        <v>915</v>
      </c>
      <c r="Y365" s="55" t="s">
        <v>915</v>
      </c>
      <c r="Z365" s="55">
        <v>1</v>
      </c>
      <c r="AA365" s="73">
        <v>45139</v>
      </c>
      <c r="AB365" s="73">
        <v>45443</v>
      </c>
      <c r="AC365" s="55" t="s">
        <v>812</v>
      </c>
      <c r="AD365" s="75" t="s">
        <v>64</v>
      </c>
      <c r="AE365" s="60" t="s">
        <v>103</v>
      </c>
      <c r="AF365" s="61" t="str">
        <f t="shared" si="50"/>
        <v>A</v>
      </c>
      <c r="AG365" s="62">
        <f t="shared" si="51"/>
        <v>0</v>
      </c>
      <c r="AH365" s="78" t="s">
        <v>1171</v>
      </c>
      <c r="AI365" s="62">
        <v>0</v>
      </c>
      <c r="AJ365" s="77" t="s">
        <v>1171</v>
      </c>
      <c r="AK365" s="20">
        <f t="shared" si="44"/>
        <v>0</v>
      </c>
      <c r="AL365" s="20">
        <f t="shared" si="48"/>
        <v>1</v>
      </c>
      <c r="AM365" s="20">
        <f t="shared" si="49"/>
        <v>0</v>
      </c>
      <c r="AN365" s="20">
        <f t="shared" si="45"/>
        <v>0</v>
      </c>
      <c r="AO365" s="20">
        <f t="shared" si="46"/>
        <v>0</v>
      </c>
      <c r="AP365" s="19">
        <f t="shared" si="47"/>
        <v>0</v>
      </c>
    </row>
    <row r="366" spans="1:42" s="18" customFormat="1" ht="204.75" customHeight="1" x14ac:dyDescent="0.25">
      <c r="A366" s="63">
        <v>365</v>
      </c>
      <c r="B366" s="54">
        <v>1790</v>
      </c>
      <c r="C366" s="53"/>
      <c r="D366" s="53"/>
      <c r="E366" s="55" t="s">
        <v>702</v>
      </c>
      <c r="F366" s="56">
        <v>45078</v>
      </c>
      <c r="G366" s="55" t="s">
        <v>45</v>
      </c>
      <c r="H366" s="55"/>
      <c r="I366" s="55" t="s">
        <v>42</v>
      </c>
      <c r="J366" s="59" t="s">
        <v>673</v>
      </c>
      <c r="K366" s="58" t="s">
        <v>59</v>
      </c>
      <c r="L366" s="58" t="s">
        <v>112</v>
      </c>
      <c r="M366" s="55"/>
      <c r="N366" s="55"/>
      <c r="O366" s="55"/>
      <c r="P366" s="56">
        <v>45198</v>
      </c>
      <c r="Q366" s="55"/>
      <c r="R366" s="71"/>
      <c r="S366" s="71"/>
      <c r="T366" s="55"/>
      <c r="U366" s="53">
        <v>4</v>
      </c>
      <c r="V366" s="72" t="s">
        <v>1054</v>
      </c>
      <c r="W366" s="57" t="s">
        <v>955</v>
      </c>
      <c r="X366" s="55" t="s">
        <v>957</v>
      </c>
      <c r="Y366" s="55" t="s">
        <v>957</v>
      </c>
      <c r="Z366" s="55">
        <v>1</v>
      </c>
      <c r="AA366" s="73">
        <v>45139</v>
      </c>
      <c r="AB366" s="73">
        <v>45412</v>
      </c>
      <c r="AC366" s="55" t="s">
        <v>812</v>
      </c>
      <c r="AD366" s="75" t="s">
        <v>64</v>
      </c>
      <c r="AE366" s="60" t="s">
        <v>103</v>
      </c>
      <c r="AF366" s="61" t="str">
        <f t="shared" si="50"/>
        <v>A</v>
      </c>
      <c r="AG366" s="62">
        <f t="shared" si="51"/>
        <v>0</v>
      </c>
      <c r="AH366" s="78" t="s">
        <v>1171</v>
      </c>
      <c r="AI366" s="62">
        <v>0</v>
      </c>
      <c r="AJ366" s="77" t="s">
        <v>1171</v>
      </c>
      <c r="AK366" s="20">
        <f t="shared" si="44"/>
        <v>0</v>
      </c>
      <c r="AL366" s="20">
        <f t="shared" si="48"/>
        <v>1</v>
      </c>
      <c r="AM366" s="20">
        <f t="shared" si="49"/>
        <v>0</v>
      </c>
      <c r="AN366" s="20">
        <f t="shared" si="45"/>
        <v>0</v>
      </c>
      <c r="AO366" s="20">
        <f t="shared" si="46"/>
        <v>0</v>
      </c>
      <c r="AP366" s="19">
        <f t="shared" si="47"/>
        <v>0</v>
      </c>
    </row>
    <row r="367" spans="1:42" s="18" customFormat="1" ht="204.75" customHeight="1" x14ac:dyDescent="0.25">
      <c r="A367" s="63">
        <v>366</v>
      </c>
      <c r="B367" s="54">
        <v>1790</v>
      </c>
      <c r="C367" s="53"/>
      <c r="D367" s="53"/>
      <c r="E367" s="55" t="s">
        <v>702</v>
      </c>
      <c r="F367" s="56">
        <v>45078</v>
      </c>
      <c r="G367" s="55" t="s">
        <v>45</v>
      </c>
      <c r="H367" s="55"/>
      <c r="I367" s="55" t="s">
        <v>42</v>
      </c>
      <c r="J367" s="59" t="s">
        <v>673</v>
      </c>
      <c r="K367" s="58" t="s">
        <v>59</v>
      </c>
      <c r="L367" s="58" t="s">
        <v>112</v>
      </c>
      <c r="M367" s="55"/>
      <c r="N367" s="55"/>
      <c r="O367" s="55"/>
      <c r="P367" s="56">
        <v>45198</v>
      </c>
      <c r="Q367" s="55"/>
      <c r="R367" s="71"/>
      <c r="S367" s="71"/>
      <c r="T367" s="55"/>
      <c r="U367" s="53">
        <v>5</v>
      </c>
      <c r="V367" s="72" t="s">
        <v>1054</v>
      </c>
      <c r="W367" s="57" t="s">
        <v>1056</v>
      </c>
      <c r="X367" s="55" t="s">
        <v>915</v>
      </c>
      <c r="Y367" s="55" t="s">
        <v>915</v>
      </c>
      <c r="Z367" s="55">
        <v>1</v>
      </c>
      <c r="AA367" s="73">
        <v>45139</v>
      </c>
      <c r="AB367" s="73">
        <v>45443</v>
      </c>
      <c r="AC367" s="55" t="s">
        <v>812</v>
      </c>
      <c r="AD367" s="75" t="s">
        <v>64</v>
      </c>
      <c r="AE367" s="60" t="s">
        <v>103</v>
      </c>
      <c r="AF367" s="61" t="str">
        <f t="shared" si="50"/>
        <v>A</v>
      </c>
      <c r="AG367" s="62">
        <f t="shared" si="51"/>
        <v>0</v>
      </c>
      <c r="AH367" s="78" t="s">
        <v>1171</v>
      </c>
      <c r="AI367" s="62">
        <v>0</v>
      </c>
      <c r="AJ367" s="77" t="s">
        <v>1171</v>
      </c>
      <c r="AK367" s="20">
        <f t="shared" si="44"/>
        <v>0</v>
      </c>
      <c r="AL367" s="20">
        <f t="shared" si="48"/>
        <v>1</v>
      </c>
      <c r="AM367" s="20">
        <f t="shared" si="49"/>
        <v>0</v>
      </c>
      <c r="AN367" s="20">
        <f t="shared" si="45"/>
        <v>0</v>
      </c>
      <c r="AO367" s="20">
        <f t="shared" si="46"/>
        <v>0</v>
      </c>
      <c r="AP367" s="19">
        <f t="shared" si="47"/>
        <v>0</v>
      </c>
    </row>
    <row r="368" spans="1:42" s="18" customFormat="1" ht="204.75" customHeight="1" x14ac:dyDescent="0.25">
      <c r="A368" s="63">
        <v>367</v>
      </c>
      <c r="B368" s="54">
        <v>1791</v>
      </c>
      <c r="C368" s="53"/>
      <c r="D368" s="53"/>
      <c r="E368" s="55" t="s">
        <v>702</v>
      </c>
      <c r="F368" s="56">
        <v>45078</v>
      </c>
      <c r="G368" s="55" t="s">
        <v>45</v>
      </c>
      <c r="H368" s="55"/>
      <c r="I368" s="55" t="s">
        <v>42</v>
      </c>
      <c r="J368" s="59" t="s">
        <v>674</v>
      </c>
      <c r="K368" s="58" t="s">
        <v>59</v>
      </c>
      <c r="L368" s="58" t="s">
        <v>112</v>
      </c>
      <c r="M368" s="55"/>
      <c r="N368" s="55"/>
      <c r="O368" s="55"/>
      <c r="P368" s="56">
        <v>45198</v>
      </c>
      <c r="Q368" s="55"/>
      <c r="R368" s="71"/>
      <c r="S368" s="71"/>
      <c r="T368" s="55"/>
      <c r="U368" s="53">
        <v>1</v>
      </c>
      <c r="V368" s="72" t="s">
        <v>1057</v>
      </c>
      <c r="W368" s="57" t="s">
        <v>1045</v>
      </c>
      <c r="X368" s="55" t="s">
        <v>919</v>
      </c>
      <c r="Y368" s="55" t="s">
        <v>919</v>
      </c>
      <c r="Z368" s="55">
        <v>3</v>
      </c>
      <c r="AA368" s="73">
        <v>45139</v>
      </c>
      <c r="AB368" s="73">
        <v>45443</v>
      </c>
      <c r="AC368" s="55" t="s">
        <v>812</v>
      </c>
      <c r="AD368" s="75" t="s">
        <v>64</v>
      </c>
      <c r="AE368" s="60" t="s">
        <v>103</v>
      </c>
      <c r="AF368" s="61" t="str">
        <f t="shared" si="50"/>
        <v>A</v>
      </c>
      <c r="AG368" s="62">
        <f t="shared" si="51"/>
        <v>0</v>
      </c>
      <c r="AH368" s="78" t="s">
        <v>1171</v>
      </c>
      <c r="AI368" s="62">
        <v>0</v>
      </c>
      <c r="AJ368" s="77" t="s">
        <v>1171</v>
      </c>
      <c r="AK368" s="20">
        <f t="shared" si="44"/>
        <v>0</v>
      </c>
      <c r="AL368" s="20">
        <f t="shared" si="48"/>
        <v>1</v>
      </c>
      <c r="AM368" s="20">
        <f t="shared" si="49"/>
        <v>0</v>
      </c>
      <c r="AN368" s="20">
        <f t="shared" si="45"/>
        <v>0</v>
      </c>
      <c r="AO368" s="20">
        <f t="shared" si="46"/>
        <v>0</v>
      </c>
      <c r="AP368" s="19">
        <f t="shared" si="47"/>
        <v>0</v>
      </c>
    </row>
    <row r="369" spans="1:42" s="18" customFormat="1" ht="204.75" customHeight="1" x14ac:dyDescent="0.25">
      <c r="A369" s="63">
        <v>368</v>
      </c>
      <c r="B369" s="54">
        <v>1791</v>
      </c>
      <c r="C369" s="53"/>
      <c r="D369" s="53"/>
      <c r="E369" s="55" t="s">
        <v>702</v>
      </c>
      <c r="F369" s="56">
        <v>45078</v>
      </c>
      <c r="G369" s="55" t="s">
        <v>45</v>
      </c>
      <c r="H369" s="55"/>
      <c r="I369" s="55" t="s">
        <v>42</v>
      </c>
      <c r="J369" s="59" t="s">
        <v>674</v>
      </c>
      <c r="K369" s="58" t="s">
        <v>59</v>
      </c>
      <c r="L369" s="58" t="s">
        <v>112</v>
      </c>
      <c r="M369" s="55"/>
      <c r="N369" s="55"/>
      <c r="O369" s="55"/>
      <c r="P369" s="56">
        <v>45198</v>
      </c>
      <c r="Q369" s="55"/>
      <c r="R369" s="71"/>
      <c r="S369" s="71"/>
      <c r="T369" s="55"/>
      <c r="U369" s="53">
        <v>2</v>
      </c>
      <c r="V369" s="72" t="s">
        <v>1057</v>
      </c>
      <c r="W369" s="57" t="s">
        <v>1046</v>
      </c>
      <c r="X369" s="55" t="s">
        <v>183</v>
      </c>
      <c r="Y369" s="55" t="s">
        <v>183</v>
      </c>
      <c r="Z369" s="55">
        <v>1</v>
      </c>
      <c r="AA369" s="73">
        <v>45139</v>
      </c>
      <c r="AB369" s="73">
        <v>45412</v>
      </c>
      <c r="AC369" s="55" t="s">
        <v>812</v>
      </c>
      <c r="AD369" s="75" t="s">
        <v>64</v>
      </c>
      <c r="AE369" s="60" t="s">
        <v>103</v>
      </c>
      <c r="AF369" s="61" t="str">
        <f t="shared" si="50"/>
        <v>A</v>
      </c>
      <c r="AG369" s="62">
        <f t="shared" si="51"/>
        <v>0</v>
      </c>
      <c r="AH369" s="78" t="s">
        <v>1171</v>
      </c>
      <c r="AI369" s="62">
        <v>0</v>
      </c>
      <c r="AJ369" s="77" t="s">
        <v>1171</v>
      </c>
      <c r="AK369" s="20">
        <f t="shared" si="44"/>
        <v>0</v>
      </c>
      <c r="AL369" s="20">
        <f t="shared" si="48"/>
        <v>1</v>
      </c>
      <c r="AM369" s="20">
        <f t="shared" si="49"/>
        <v>0</v>
      </c>
      <c r="AN369" s="20">
        <f t="shared" si="45"/>
        <v>0</v>
      </c>
      <c r="AO369" s="20">
        <f t="shared" si="46"/>
        <v>0</v>
      </c>
      <c r="AP369" s="19">
        <f t="shared" si="47"/>
        <v>0</v>
      </c>
    </row>
    <row r="370" spans="1:42" s="18" customFormat="1" ht="204.75" customHeight="1" x14ac:dyDescent="0.25">
      <c r="A370" s="63">
        <v>369</v>
      </c>
      <c r="B370" s="54">
        <v>1791</v>
      </c>
      <c r="C370" s="53"/>
      <c r="D370" s="53"/>
      <c r="E370" s="55" t="s">
        <v>702</v>
      </c>
      <c r="F370" s="56">
        <v>45078</v>
      </c>
      <c r="G370" s="55" t="s">
        <v>45</v>
      </c>
      <c r="H370" s="55"/>
      <c r="I370" s="55" t="s">
        <v>42</v>
      </c>
      <c r="J370" s="59" t="s">
        <v>674</v>
      </c>
      <c r="K370" s="58" t="s">
        <v>59</v>
      </c>
      <c r="L370" s="58" t="s">
        <v>112</v>
      </c>
      <c r="M370" s="55"/>
      <c r="N370" s="55"/>
      <c r="O370" s="55"/>
      <c r="P370" s="56">
        <v>45198</v>
      </c>
      <c r="Q370" s="55"/>
      <c r="R370" s="71"/>
      <c r="S370" s="71"/>
      <c r="T370" s="55"/>
      <c r="U370" s="53">
        <v>3</v>
      </c>
      <c r="V370" s="72" t="s">
        <v>1057</v>
      </c>
      <c r="W370" s="57" t="s">
        <v>1055</v>
      </c>
      <c r="X370" s="55" t="s">
        <v>915</v>
      </c>
      <c r="Y370" s="55" t="s">
        <v>915</v>
      </c>
      <c r="Z370" s="55">
        <v>1</v>
      </c>
      <c r="AA370" s="73">
        <v>45139</v>
      </c>
      <c r="AB370" s="73">
        <v>45443</v>
      </c>
      <c r="AC370" s="55" t="s">
        <v>812</v>
      </c>
      <c r="AD370" s="75" t="s">
        <v>64</v>
      </c>
      <c r="AE370" s="60" t="s">
        <v>103</v>
      </c>
      <c r="AF370" s="61" t="str">
        <f t="shared" si="50"/>
        <v>A</v>
      </c>
      <c r="AG370" s="62">
        <f t="shared" si="51"/>
        <v>0</v>
      </c>
      <c r="AH370" s="78" t="s">
        <v>1171</v>
      </c>
      <c r="AI370" s="62">
        <v>0</v>
      </c>
      <c r="AJ370" s="77" t="s">
        <v>1171</v>
      </c>
      <c r="AK370" s="20">
        <f t="shared" si="44"/>
        <v>0</v>
      </c>
      <c r="AL370" s="20">
        <f t="shared" si="48"/>
        <v>1</v>
      </c>
      <c r="AM370" s="20">
        <f t="shared" si="49"/>
        <v>0</v>
      </c>
      <c r="AN370" s="20">
        <f t="shared" si="45"/>
        <v>0</v>
      </c>
      <c r="AO370" s="20">
        <f t="shared" si="46"/>
        <v>0</v>
      </c>
      <c r="AP370" s="19">
        <f t="shared" si="47"/>
        <v>0</v>
      </c>
    </row>
    <row r="371" spans="1:42" s="18" customFormat="1" ht="204.75" customHeight="1" x14ac:dyDescent="0.25">
      <c r="A371" s="63">
        <v>370</v>
      </c>
      <c r="B371" s="54">
        <v>1792</v>
      </c>
      <c r="C371" s="53"/>
      <c r="D371" s="53"/>
      <c r="E371" s="55" t="s">
        <v>702</v>
      </c>
      <c r="F371" s="56">
        <v>45078</v>
      </c>
      <c r="G371" s="55" t="s">
        <v>45</v>
      </c>
      <c r="H371" s="55"/>
      <c r="I371" s="55" t="s">
        <v>42</v>
      </c>
      <c r="J371" s="59" t="s">
        <v>675</v>
      </c>
      <c r="K371" s="58" t="s">
        <v>59</v>
      </c>
      <c r="L371" s="58" t="s">
        <v>112</v>
      </c>
      <c r="M371" s="55"/>
      <c r="N371" s="55"/>
      <c r="O371" s="55"/>
      <c r="P371" s="56">
        <v>45198</v>
      </c>
      <c r="Q371" s="55"/>
      <c r="R371" s="71"/>
      <c r="S371" s="71"/>
      <c r="T371" s="55"/>
      <c r="U371" s="53">
        <v>1</v>
      </c>
      <c r="V371" s="72" t="s">
        <v>1058</v>
      </c>
      <c r="W371" s="57" t="s">
        <v>1045</v>
      </c>
      <c r="X371" s="55" t="s">
        <v>919</v>
      </c>
      <c r="Y371" s="55" t="s">
        <v>919</v>
      </c>
      <c r="Z371" s="55">
        <v>3</v>
      </c>
      <c r="AA371" s="73">
        <v>45139</v>
      </c>
      <c r="AB371" s="73">
        <v>45443</v>
      </c>
      <c r="AC371" s="55" t="s">
        <v>812</v>
      </c>
      <c r="AD371" s="75" t="s">
        <v>64</v>
      </c>
      <c r="AE371" s="60" t="s">
        <v>1083</v>
      </c>
      <c r="AF371" s="61" t="str">
        <f t="shared" si="50"/>
        <v>A</v>
      </c>
      <c r="AG371" s="62">
        <f t="shared" si="51"/>
        <v>0</v>
      </c>
      <c r="AH371" s="78" t="s">
        <v>1349</v>
      </c>
      <c r="AI371" s="62">
        <v>0</v>
      </c>
      <c r="AJ371" s="77" t="s">
        <v>1349</v>
      </c>
      <c r="AK371" s="20">
        <f t="shared" si="44"/>
        <v>0</v>
      </c>
      <c r="AL371" s="20">
        <f t="shared" si="48"/>
        <v>1</v>
      </c>
      <c r="AM371" s="20">
        <f t="shared" si="49"/>
        <v>0</v>
      </c>
      <c r="AN371" s="20">
        <f t="shared" si="45"/>
        <v>0</v>
      </c>
      <c r="AO371" s="20">
        <f t="shared" si="46"/>
        <v>0</v>
      </c>
      <c r="AP371" s="19">
        <f t="shared" si="47"/>
        <v>0</v>
      </c>
    </row>
    <row r="372" spans="1:42" s="18" customFormat="1" ht="204.75" customHeight="1" x14ac:dyDescent="0.25">
      <c r="A372" s="63">
        <v>371</v>
      </c>
      <c r="B372" s="54">
        <v>1792</v>
      </c>
      <c r="C372" s="53"/>
      <c r="D372" s="53"/>
      <c r="E372" s="55" t="s">
        <v>702</v>
      </c>
      <c r="F372" s="56">
        <v>45078</v>
      </c>
      <c r="G372" s="55" t="s">
        <v>45</v>
      </c>
      <c r="H372" s="55"/>
      <c r="I372" s="55" t="s">
        <v>42</v>
      </c>
      <c r="J372" s="59" t="s">
        <v>675</v>
      </c>
      <c r="K372" s="58" t="s">
        <v>59</v>
      </c>
      <c r="L372" s="58" t="s">
        <v>112</v>
      </c>
      <c r="M372" s="55"/>
      <c r="N372" s="55"/>
      <c r="O372" s="55"/>
      <c r="P372" s="56">
        <v>45198</v>
      </c>
      <c r="Q372" s="55"/>
      <c r="R372" s="71"/>
      <c r="S372" s="71"/>
      <c r="T372" s="55"/>
      <c r="U372" s="53">
        <v>2</v>
      </c>
      <c r="V372" s="72" t="s">
        <v>1058</v>
      </c>
      <c r="W372" s="57" t="s">
        <v>955</v>
      </c>
      <c r="X372" s="55" t="s">
        <v>957</v>
      </c>
      <c r="Y372" s="55" t="s">
        <v>957</v>
      </c>
      <c r="Z372" s="55">
        <v>1</v>
      </c>
      <c r="AA372" s="73">
        <v>45139</v>
      </c>
      <c r="AB372" s="73">
        <v>45412</v>
      </c>
      <c r="AC372" s="55" t="s">
        <v>812</v>
      </c>
      <c r="AD372" s="75" t="s">
        <v>64</v>
      </c>
      <c r="AE372" s="60" t="s">
        <v>1083</v>
      </c>
      <c r="AF372" s="61" t="str">
        <f t="shared" si="50"/>
        <v>A</v>
      </c>
      <c r="AG372" s="62">
        <f t="shared" si="51"/>
        <v>0</v>
      </c>
      <c r="AH372" s="78" t="s">
        <v>1349</v>
      </c>
      <c r="AI372" s="62">
        <v>0</v>
      </c>
      <c r="AJ372" s="77" t="s">
        <v>1349</v>
      </c>
      <c r="AK372" s="20">
        <f t="shared" si="44"/>
        <v>0</v>
      </c>
      <c r="AL372" s="20">
        <f t="shared" si="48"/>
        <v>1</v>
      </c>
      <c r="AM372" s="20">
        <f t="shared" si="49"/>
        <v>0</v>
      </c>
      <c r="AN372" s="20">
        <f t="shared" si="45"/>
        <v>0</v>
      </c>
      <c r="AO372" s="20">
        <f t="shared" si="46"/>
        <v>0</v>
      </c>
      <c r="AP372" s="19">
        <f t="shared" si="47"/>
        <v>0</v>
      </c>
    </row>
    <row r="373" spans="1:42" s="18" customFormat="1" ht="204.75" customHeight="1" x14ac:dyDescent="0.25">
      <c r="A373" s="63">
        <v>372</v>
      </c>
      <c r="B373" s="54">
        <v>1792</v>
      </c>
      <c r="C373" s="53"/>
      <c r="D373" s="53"/>
      <c r="E373" s="55" t="s">
        <v>702</v>
      </c>
      <c r="F373" s="56">
        <v>45078</v>
      </c>
      <c r="G373" s="55" t="s">
        <v>45</v>
      </c>
      <c r="H373" s="55"/>
      <c r="I373" s="55" t="s">
        <v>42</v>
      </c>
      <c r="J373" s="59" t="s">
        <v>675</v>
      </c>
      <c r="K373" s="58" t="s">
        <v>59</v>
      </c>
      <c r="L373" s="58" t="s">
        <v>112</v>
      </c>
      <c r="M373" s="55"/>
      <c r="N373" s="55"/>
      <c r="O373" s="55"/>
      <c r="P373" s="56">
        <v>45198</v>
      </c>
      <c r="Q373" s="55"/>
      <c r="R373" s="71"/>
      <c r="S373" s="71"/>
      <c r="T373" s="55"/>
      <c r="U373" s="53">
        <v>3</v>
      </c>
      <c r="V373" s="72" t="s">
        <v>1058</v>
      </c>
      <c r="W373" s="57" t="s">
        <v>956</v>
      </c>
      <c r="X373" s="55" t="s">
        <v>915</v>
      </c>
      <c r="Y373" s="55" t="s">
        <v>915</v>
      </c>
      <c r="Z373" s="55">
        <v>1</v>
      </c>
      <c r="AA373" s="73">
        <v>45139</v>
      </c>
      <c r="AB373" s="73">
        <v>45443</v>
      </c>
      <c r="AC373" s="55" t="s">
        <v>812</v>
      </c>
      <c r="AD373" s="75" t="s">
        <v>64</v>
      </c>
      <c r="AE373" s="60" t="s">
        <v>1083</v>
      </c>
      <c r="AF373" s="61" t="str">
        <f t="shared" si="50"/>
        <v>A</v>
      </c>
      <c r="AG373" s="62">
        <f t="shared" si="51"/>
        <v>0</v>
      </c>
      <c r="AH373" s="78" t="s">
        <v>1349</v>
      </c>
      <c r="AI373" s="62">
        <v>0</v>
      </c>
      <c r="AJ373" s="77" t="s">
        <v>1349</v>
      </c>
      <c r="AK373" s="20">
        <f t="shared" si="44"/>
        <v>0</v>
      </c>
      <c r="AL373" s="20">
        <f t="shared" si="48"/>
        <v>1</v>
      </c>
      <c r="AM373" s="20">
        <f t="shared" si="49"/>
        <v>0</v>
      </c>
      <c r="AN373" s="20">
        <f t="shared" si="45"/>
        <v>0</v>
      </c>
      <c r="AO373" s="20">
        <f t="shared" si="46"/>
        <v>0</v>
      </c>
      <c r="AP373" s="19">
        <f t="shared" si="47"/>
        <v>0</v>
      </c>
    </row>
    <row r="374" spans="1:42" s="18" customFormat="1" ht="204.75" customHeight="1" x14ac:dyDescent="0.25">
      <c r="A374" s="63">
        <v>373</v>
      </c>
      <c r="B374" s="54">
        <v>1793</v>
      </c>
      <c r="C374" s="53"/>
      <c r="D374" s="53"/>
      <c r="E374" s="55" t="s">
        <v>702</v>
      </c>
      <c r="F374" s="56">
        <v>45078</v>
      </c>
      <c r="G374" s="55" t="s">
        <v>45</v>
      </c>
      <c r="H374" s="55"/>
      <c r="I374" s="55" t="s">
        <v>42</v>
      </c>
      <c r="J374" s="59" t="s">
        <v>676</v>
      </c>
      <c r="K374" s="58" t="s">
        <v>59</v>
      </c>
      <c r="L374" s="58" t="s">
        <v>112</v>
      </c>
      <c r="M374" s="55"/>
      <c r="N374" s="55"/>
      <c r="O374" s="55"/>
      <c r="P374" s="56">
        <v>45198</v>
      </c>
      <c r="Q374" s="55"/>
      <c r="R374" s="71"/>
      <c r="S374" s="71"/>
      <c r="T374" s="55"/>
      <c r="U374" s="53">
        <v>1</v>
      </c>
      <c r="V374" s="72" t="s">
        <v>1059</v>
      </c>
      <c r="W374" s="57" t="s">
        <v>1045</v>
      </c>
      <c r="X374" s="55" t="s">
        <v>919</v>
      </c>
      <c r="Y374" s="55" t="s">
        <v>919</v>
      </c>
      <c r="Z374" s="55">
        <v>3</v>
      </c>
      <c r="AA374" s="73">
        <v>45139</v>
      </c>
      <c r="AB374" s="73">
        <v>45443</v>
      </c>
      <c r="AC374" s="55" t="s">
        <v>812</v>
      </c>
      <c r="AD374" s="75" t="s">
        <v>64</v>
      </c>
      <c r="AE374" s="60" t="s">
        <v>1083</v>
      </c>
      <c r="AF374" s="61" t="str">
        <f t="shared" si="50"/>
        <v>A</v>
      </c>
      <c r="AG374" s="62">
        <f t="shared" si="51"/>
        <v>0</v>
      </c>
      <c r="AH374" s="78" t="s">
        <v>1349</v>
      </c>
      <c r="AI374" s="62">
        <v>0</v>
      </c>
      <c r="AJ374" s="77" t="s">
        <v>1349</v>
      </c>
      <c r="AK374" s="20">
        <f t="shared" si="44"/>
        <v>0</v>
      </c>
      <c r="AL374" s="20">
        <f t="shared" si="48"/>
        <v>1</v>
      </c>
      <c r="AM374" s="20">
        <f t="shared" si="49"/>
        <v>0</v>
      </c>
      <c r="AN374" s="20">
        <f t="shared" si="45"/>
        <v>0</v>
      </c>
      <c r="AO374" s="20">
        <f t="shared" si="46"/>
        <v>0</v>
      </c>
      <c r="AP374" s="19">
        <f t="shared" si="47"/>
        <v>0</v>
      </c>
    </row>
    <row r="375" spans="1:42" s="18" customFormat="1" ht="204.75" customHeight="1" x14ac:dyDescent="0.25">
      <c r="A375" s="63">
        <v>374</v>
      </c>
      <c r="B375" s="54">
        <v>1794</v>
      </c>
      <c r="C375" s="53"/>
      <c r="D375" s="53"/>
      <c r="E375" s="55" t="s">
        <v>702</v>
      </c>
      <c r="F375" s="56">
        <v>45078</v>
      </c>
      <c r="G375" s="55" t="s">
        <v>45</v>
      </c>
      <c r="H375" s="55"/>
      <c r="I375" s="55" t="s">
        <v>42</v>
      </c>
      <c r="J375" s="59" t="s">
        <v>677</v>
      </c>
      <c r="K375" s="58" t="s">
        <v>59</v>
      </c>
      <c r="L375" s="58" t="s">
        <v>112</v>
      </c>
      <c r="M375" s="55"/>
      <c r="N375" s="55"/>
      <c r="O375" s="55"/>
      <c r="P375" s="56">
        <v>45198</v>
      </c>
      <c r="Q375" s="55"/>
      <c r="R375" s="71"/>
      <c r="S375" s="71"/>
      <c r="T375" s="55"/>
      <c r="U375" s="53">
        <v>1</v>
      </c>
      <c r="V375" s="72" t="s">
        <v>1060</v>
      </c>
      <c r="W375" s="57" t="s">
        <v>1061</v>
      </c>
      <c r="X375" s="55" t="s">
        <v>919</v>
      </c>
      <c r="Y375" s="55" t="s">
        <v>919</v>
      </c>
      <c r="Z375" s="55">
        <v>3</v>
      </c>
      <c r="AA375" s="73">
        <v>45139</v>
      </c>
      <c r="AB375" s="73">
        <v>45443</v>
      </c>
      <c r="AC375" s="55" t="s">
        <v>812</v>
      </c>
      <c r="AD375" s="75" t="s">
        <v>64</v>
      </c>
      <c r="AE375" s="60" t="s">
        <v>1083</v>
      </c>
      <c r="AF375" s="61" t="str">
        <f t="shared" si="50"/>
        <v>A</v>
      </c>
      <c r="AG375" s="62">
        <f t="shared" si="51"/>
        <v>0</v>
      </c>
      <c r="AH375" s="78" t="s">
        <v>1349</v>
      </c>
      <c r="AI375" s="62">
        <v>0</v>
      </c>
      <c r="AJ375" s="77" t="s">
        <v>1349</v>
      </c>
      <c r="AK375" s="20">
        <f t="shared" si="44"/>
        <v>0</v>
      </c>
      <c r="AL375" s="20">
        <f t="shared" si="48"/>
        <v>1</v>
      </c>
      <c r="AM375" s="20">
        <f t="shared" si="49"/>
        <v>0</v>
      </c>
      <c r="AN375" s="20">
        <f t="shared" si="45"/>
        <v>0</v>
      </c>
      <c r="AO375" s="20">
        <f t="shared" si="46"/>
        <v>0</v>
      </c>
      <c r="AP375" s="19">
        <f t="shared" si="47"/>
        <v>0</v>
      </c>
    </row>
    <row r="376" spans="1:42" s="18" customFormat="1" ht="204.75" customHeight="1" x14ac:dyDescent="0.25">
      <c r="A376" s="63">
        <v>375</v>
      </c>
      <c r="B376" s="54">
        <v>1795</v>
      </c>
      <c r="C376" s="53"/>
      <c r="D376" s="53"/>
      <c r="E376" s="55" t="s">
        <v>702</v>
      </c>
      <c r="F376" s="56">
        <v>45078</v>
      </c>
      <c r="G376" s="55" t="s">
        <v>45</v>
      </c>
      <c r="H376" s="55"/>
      <c r="I376" s="55" t="s">
        <v>42</v>
      </c>
      <c r="J376" s="59" t="s">
        <v>678</v>
      </c>
      <c r="K376" s="58" t="s">
        <v>59</v>
      </c>
      <c r="L376" s="58" t="s">
        <v>112</v>
      </c>
      <c r="M376" s="55"/>
      <c r="N376" s="55"/>
      <c r="O376" s="55"/>
      <c r="P376" s="56">
        <v>45198</v>
      </c>
      <c r="Q376" s="55"/>
      <c r="R376" s="71"/>
      <c r="S376" s="71"/>
      <c r="T376" s="55"/>
      <c r="U376" s="53">
        <v>1</v>
      </c>
      <c r="V376" s="72" t="s">
        <v>1062</v>
      </c>
      <c r="W376" s="57" t="s">
        <v>1061</v>
      </c>
      <c r="X376" s="55" t="s">
        <v>919</v>
      </c>
      <c r="Y376" s="55" t="s">
        <v>919</v>
      </c>
      <c r="Z376" s="55">
        <v>3</v>
      </c>
      <c r="AA376" s="73">
        <v>45139</v>
      </c>
      <c r="AB376" s="73">
        <v>45443</v>
      </c>
      <c r="AC376" s="55" t="s">
        <v>812</v>
      </c>
      <c r="AD376" s="75" t="s">
        <v>64</v>
      </c>
      <c r="AE376" s="60" t="s">
        <v>1082</v>
      </c>
      <c r="AF376" s="61" t="str">
        <f t="shared" si="50"/>
        <v>A</v>
      </c>
      <c r="AG376" s="62">
        <f t="shared" si="51"/>
        <v>0</v>
      </c>
      <c r="AH376" s="78" t="s">
        <v>1136</v>
      </c>
      <c r="AI376" s="62">
        <v>0</v>
      </c>
      <c r="AJ376" s="77" t="s">
        <v>1242</v>
      </c>
      <c r="AK376" s="20">
        <f t="shared" si="44"/>
        <v>0</v>
      </c>
      <c r="AL376" s="20">
        <f t="shared" si="48"/>
        <v>1</v>
      </c>
      <c r="AM376" s="20">
        <f t="shared" si="49"/>
        <v>0</v>
      </c>
      <c r="AN376" s="20">
        <f t="shared" si="45"/>
        <v>0</v>
      </c>
      <c r="AO376" s="20">
        <f t="shared" si="46"/>
        <v>0</v>
      </c>
      <c r="AP376" s="19">
        <f t="shared" si="47"/>
        <v>0</v>
      </c>
    </row>
    <row r="377" spans="1:42" s="18" customFormat="1" ht="204.75" customHeight="1" x14ac:dyDescent="0.25">
      <c r="A377" s="63">
        <v>376</v>
      </c>
      <c r="B377" s="54">
        <v>1796</v>
      </c>
      <c r="C377" s="53"/>
      <c r="D377" s="53"/>
      <c r="E377" s="55" t="s">
        <v>702</v>
      </c>
      <c r="F377" s="56">
        <v>45078</v>
      </c>
      <c r="G377" s="55" t="s">
        <v>45</v>
      </c>
      <c r="H377" s="55"/>
      <c r="I377" s="55" t="s">
        <v>42</v>
      </c>
      <c r="J377" s="59" t="s">
        <v>679</v>
      </c>
      <c r="K377" s="58" t="s">
        <v>59</v>
      </c>
      <c r="L377" s="58" t="s">
        <v>112</v>
      </c>
      <c r="M377" s="55"/>
      <c r="N377" s="55"/>
      <c r="O377" s="55"/>
      <c r="P377" s="56">
        <v>45198</v>
      </c>
      <c r="Q377" s="55"/>
      <c r="R377" s="71"/>
      <c r="S377" s="71"/>
      <c r="T377" s="55"/>
      <c r="U377" s="53">
        <v>1</v>
      </c>
      <c r="V377" s="72" t="s">
        <v>1063</v>
      </c>
      <c r="W377" s="57" t="s">
        <v>1045</v>
      </c>
      <c r="X377" s="55" t="s">
        <v>919</v>
      </c>
      <c r="Y377" s="55" t="s">
        <v>919</v>
      </c>
      <c r="Z377" s="55">
        <v>3</v>
      </c>
      <c r="AA377" s="73">
        <v>45139</v>
      </c>
      <c r="AB377" s="73">
        <v>45443</v>
      </c>
      <c r="AC377" s="55" t="s">
        <v>812</v>
      </c>
      <c r="AD377" s="75" t="s">
        <v>64</v>
      </c>
      <c r="AE377" s="60" t="s">
        <v>1082</v>
      </c>
      <c r="AF377" s="61" t="str">
        <f t="shared" si="50"/>
        <v>A</v>
      </c>
      <c r="AG377" s="62">
        <f t="shared" si="51"/>
        <v>0</v>
      </c>
      <c r="AH377" s="78" t="s">
        <v>1136</v>
      </c>
      <c r="AI377" s="62">
        <v>0</v>
      </c>
      <c r="AJ377" s="77" t="s">
        <v>1242</v>
      </c>
      <c r="AK377" s="20">
        <f t="shared" si="44"/>
        <v>0</v>
      </c>
      <c r="AL377" s="20">
        <f t="shared" si="48"/>
        <v>1</v>
      </c>
      <c r="AM377" s="20">
        <f t="shared" si="49"/>
        <v>0</v>
      </c>
      <c r="AN377" s="20">
        <f t="shared" si="45"/>
        <v>0</v>
      </c>
      <c r="AO377" s="20">
        <f t="shared" si="46"/>
        <v>0</v>
      </c>
      <c r="AP377" s="19">
        <f t="shared" si="47"/>
        <v>0</v>
      </c>
    </row>
    <row r="378" spans="1:42" s="18" customFormat="1" ht="204.75" customHeight="1" x14ac:dyDescent="0.25">
      <c r="A378" s="63">
        <v>377</v>
      </c>
      <c r="B378" s="54">
        <v>1796</v>
      </c>
      <c r="C378" s="53"/>
      <c r="D378" s="53"/>
      <c r="E378" s="55" t="s">
        <v>702</v>
      </c>
      <c r="F378" s="56">
        <v>45078</v>
      </c>
      <c r="G378" s="55" t="s">
        <v>45</v>
      </c>
      <c r="H378" s="55"/>
      <c r="I378" s="55" t="s">
        <v>42</v>
      </c>
      <c r="J378" s="59" t="s">
        <v>679</v>
      </c>
      <c r="K378" s="58" t="s">
        <v>59</v>
      </c>
      <c r="L378" s="58" t="s">
        <v>112</v>
      </c>
      <c r="M378" s="55"/>
      <c r="N378" s="55"/>
      <c r="O378" s="55"/>
      <c r="P378" s="56">
        <v>45198</v>
      </c>
      <c r="Q378" s="55"/>
      <c r="R378" s="71"/>
      <c r="S378" s="71"/>
      <c r="T378" s="55"/>
      <c r="U378" s="53">
        <v>2</v>
      </c>
      <c r="V378" s="72" t="s">
        <v>1063</v>
      </c>
      <c r="W378" s="57" t="s">
        <v>1041</v>
      </c>
      <c r="X378" s="55" t="s">
        <v>915</v>
      </c>
      <c r="Y378" s="55" t="s">
        <v>915</v>
      </c>
      <c r="Z378" s="55">
        <v>1</v>
      </c>
      <c r="AA378" s="73">
        <v>45139</v>
      </c>
      <c r="AB378" s="73">
        <v>45443</v>
      </c>
      <c r="AC378" s="55" t="s">
        <v>812</v>
      </c>
      <c r="AD378" s="75" t="s">
        <v>64</v>
      </c>
      <c r="AE378" s="60" t="s">
        <v>1082</v>
      </c>
      <c r="AF378" s="61" t="str">
        <f t="shared" si="50"/>
        <v>A</v>
      </c>
      <c r="AG378" s="62">
        <f t="shared" si="51"/>
        <v>0</v>
      </c>
      <c r="AH378" s="78" t="s">
        <v>1136</v>
      </c>
      <c r="AI378" s="62">
        <v>0</v>
      </c>
      <c r="AJ378" s="77" t="s">
        <v>1242</v>
      </c>
      <c r="AK378" s="20">
        <f t="shared" si="44"/>
        <v>0</v>
      </c>
      <c r="AL378" s="20">
        <f t="shared" si="48"/>
        <v>1</v>
      </c>
      <c r="AM378" s="20">
        <f t="shared" si="49"/>
        <v>0</v>
      </c>
      <c r="AN378" s="20">
        <f t="shared" si="45"/>
        <v>0</v>
      </c>
      <c r="AO378" s="20">
        <f t="shared" si="46"/>
        <v>0</v>
      </c>
      <c r="AP378" s="19">
        <f t="shared" si="47"/>
        <v>0</v>
      </c>
    </row>
    <row r="379" spans="1:42" s="18" customFormat="1" ht="204.75" customHeight="1" x14ac:dyDescent="0.25">
      <c r="A379" s="63">
        <v>378</v>
      </c>
      <c r="B379" s="54">
        <v>1797</v>
      </c>
      <c r="C379" s="53"/>
      <c r="D379" s="53"/>
      <c r="E379" s="55" t="s">
        <v>702</v>
      </c>
      <c r="F379" s="56">
        <v>45078</v>
      </c>
      <c r="G379" s="55" t="s">
        <v>45</v>
      </c>
      <c r="H379" s="55" t="s">
        <v>1065</v>
      </c>
      <c r="I379" s="55" t="s">
        <v>42</v>
      </c>
      <c r="J379" s="59" t="s">
        <v>1064</v>
      </c>
      <c r="K379" s="58" t="s">
        <v>59</v>
      </c>
      <c r="L379" s="58" t="s">
        <v>112</v>
      </c>
      <c r="M379" s="55"/>
      <c r="N379" s="55"/>
      <c r="O379" s="55"/>
      <c r="P379" s="56">
        <v>45198</v>
      </c>
      <c r="Q379" s="55"/>
      <c r="R379" s="71"/>
      <c r="S379" s="71"/>
      <c r="T379" s="55"/>
      <c r="U379" s="53">
        <v>1</v>
      </c>
      <c r="V379" s="72" t="s">
        <v>1068</v>
      </c>
      <c r="W379" s="57" t="s">
        <v>1045</v>
      </c>
      <c r="X379" s="55" t="s">
        <v>919</v>
      </c>
      <c r="Y379" s="55" t="s">
        <v>919</v>
      </c>
      <c r="Z379" s="55">
        <v>3</v>
      </c>
      <c r="AA379" s="73">
        <v>45139</v>
      </c>
      <c r="AB379" s="73">
        <v>45443</v>
      </c>
      <c r="AC379" s="55" t="s">
        <v>812</v>
      </c>
      <c r="AD379" s="75" t="s">
        <v>64</v>
      </c>
      <c r="AE379" s="60" t="s">
        <v>1082</v>
      </c>
      <c r="AF379" s="61" t="str">
        <f t="shared" si="50"/>
        <v>A</v>
      </c>
      <c r="AG379" s="62">
        <f t="shared" si="51"/>
        <v>0</v>
      </c>
      <c r="AH379" s="78" t="s">
        <v>1136</v>
      </c>
      <c r="AI379" s="62">
        <v>0</v>
      </c>
      <c r="AJ379" s="77" t="s">
        <v>1242</v>
      </c>
      <c r="AK379" s="20">
        <f t="shared" si="44"/>
        <v>0</v>
      </c>
      <c r="AL379" s="20">
        <f t="shared" si="48"/>
        <v>1</v>
      </c>
      <c r="AM379" s="20">
        <f t="shared" si="49"/>
        <v>0</v>
      </c>
      <c r="AN379" s="20">
        <f t="shared" si="45"/>
        <v>0</v>
      </c>
      <c r="AO379" s="20">
        <f t="shared" si="46"/>
        <v>0</v>
      </c>
      <c r="AP379" s="19">
        <f t="shared" si="47"/>
        <v>0</v>
      </c>
    </row>
    <row r="380" spans="1:42" s="18" customFormat="1" ht="204.75" customHeight="1" x14ac:dyDescent="0.25">
      <c r="A380" s="63">
        <v>379</v>
      </c>
      <c r="B380" s="54">
        <v>1797</v>
      </c>
      <c r="C380" s="53"/>
      <c r="D380" s="53"/>
      <c r="E380" s="55" t="s">
        <v>702</v>
      </c>
      <c r="F380" s="56">
        <v>45078</v>
      </c>
      <c r="G380" s="55" t="s">
        <v>45</v>
      </c>
      <c r="H380" s="55" t="s">
        <v>1065</v>
      </c>
      <c r="I380" s="55" t="s">
        <v>42</v>
      </c>
      <c r="J380" s="59" t="s">
        <v>1064</v>
      </c>
      <c r="K380" s="58" t="s">
        <v>59</v>
      </c>
      <c r="L380" s="58" t="s">
        <v>112</v>
      </c>
      <c r="M380" s="55"/>
      <c r="N380" s="55"/>
      <c r="O380" s="55"/>
      <c r="P380" s="56">
        <v>45198</v>
      </c>
      <c r="Q380" s="55"/>
      <c r="R380" s="71"/>
      <c r="S380" s="71"/>
      <c r="T380" s="55"/>
      <c r="U380" s="53">
        <v>2</v>
      </c>
      <c r="V380" s="72" t="s">
        <v>1068</v>
      </c>
      <c r="W380" s="57" t="s">
        <v>1046</v>
      </c>
      <c r="X380" s="55" t="s">
        <v>183</v>
      </c>
      <c r="Y380" s="55" t="s">
        <v>183</v>
      </c>
      <c r="Z380" s="55">
        <v>1</v>
      </c>
      <c r="AA380" s="73">
        <v>45139</v>
      </c>
      <c r="AB380" s="73">
        <v>45412</v>
      </c>
      <c r="AC380" s="55" t="s">
        <v>812</v>
      </c>
      <c r="AD380" s="75" t="s">
        <v>64</v>
      </c>
      <c r="AE380" s="60" t="s">
        <v>1082</v>
      </c>
      <c r="AF380" s="61" t="str">
        <f t="shared" si="50"/>
        <v>A</v>
      </c>
      <c r="AG380" s="62">
        <f t="shared" si="51"/>
        <v>0</v>
      </c>
      <c r="AH380" s="78" t="s">
        <v>1136</v>
      </c>
      <c r="AI380" s="62">
        <v>0</v>
      </c>
      <c r="AJ380" s="77" t="s">
        <v>1242</v>
      </c>
      <c r="AK380" s="20">
        <f t="shared" si="44"/>
        <v>0</v>
      </c>
      <c r="AL380" s="20">
        <f t="shared" si="48"/>
        <v>1</v>
      </c>
      <c r="AM380" s="20">
        <f t="shared" si="49"/>
        <v>0</v>
      </c>
      <c r="AN380" s="20">
        <f t="shared" si="45"/>
        <v>0</v>
      </c>
      <c r="AO380" s="20">
        <f t="shared" si="46"/>
        <v>0</v>
      </c>
      <c r="AP380" s="19">
        <f t="shared" si="47"/>
        <v>0</v>
      </c>
    </row>
    <row r="381" spans="1:42" s="18" customFormat="1" ht="204.75" customHeight="1" x14ac:dyDescent="0.25">
      <c r="A381" s="63">
        <v>380</v>
      </c>
      <c r="B381" s="54">
        <v>1797</v>
      </c>
      <c r="C381" s="53"/>
      <c r="D381" s="53"/>
      <c r="E381" s="55" t="s">
        <v>702</v>
      </c>
      <c r="F381" s="56">
        <v>45078</v>
      </c>
      <c r="G381" s="55" t="s">
        <v>45</v>
      </c>
      <c r="H381" s="55" t="s">
        <v>1065</v>
      </c>
      <c r="I381" s="55" t="s">
        <v>42</v>
      </c>
      <c r="J381" s="59" t="s">
        <v>1064</v>
      </c>
      <c r="K381" s="58" t="s">
        <v>59</v>
      </c>
      <c r="L381" s="58" t="s">
        <v>112</v>
      </c>
      <c r="M381" s="55"/>
      <c r="N381" s="55"/>
      <c r="O381" s="55"/>
      <c r="P381" s="56">
        <v>45198</v>
      </c>
      <c r="Q381" s="55"/>
      <c r="R381" s="71"/>
      <c r="S381" s="71"/>
      <c r="T381" s="55"/>
      <c r="U381" s="53">
        <v>3</v>
      </c>
      <c r="V381" s="72" t="s">
        <v>1068</v>
      </c>
      <c r="W381" s="57" t="s">
        <v>1047</v>
      </c>
      <c r="X381" s="55" t="s">
        <v>915</v>
      </c>
      <c r="Y381" s="55" t="s">
        <v>915</v>
      </c>
      <c r="Z381" s="55">
        <v>1</v>
      </c>
      <c r="AA381" s="73">
        <v>45139</v>
      </c>
      <c r="AB381" s="73">
        <v>45443</v>
      </c>
      <c r="AC381" s="55" t="s">
        <v>812</v>
      </c>
      <c r="AD381" s="75" t="s">
        <v>64</v>
      </c>
      <c r="AE381" s="60" t="s">
        <v>1082</v>
      </c>
      <c r="AF381" s="61" t="str">
        <f t="shared" si="50"/>
        <v>A</v>
      </c>
      <c r="AG381" s="62">
        <f t="shared" si="51"/>
        <v>0</v>
      </c>
      <c r="AH381" s="78" t="s">
        <v>1136</v>
      </c>
      <c r="AI381" s="62">
        <v>0</v>
      </c>
      <c r="AJ381" s="77" t="s">
        <v>1242</v>
      </c>
      <c r="AK381" s="20">
        <f t="shared" si="44"/>
        <v>0</v>
      </c>
      <c r="AL381" s="20">
        <f t="shared" si="48"/>
        <v>1</v>
      </c>
      <c r="AM381" s="20">
        <f t="shared" si="49"/>
        <v>0</v>
      </c>
      <c r="AN381" s="20">
        <f t="shared" si="45"/>
        <v>0</v>
      </c>
      <c r="AO381" s="20">
        <f t="shared" si="46"/>
        <v>0</v>
      </c>
      <c r="AP381" s="19">
        <f t="shared" si="47"/>
        <v>0</v>
      </c>
    </row>
    <row r="382" spans="1:42" s="18" customFormat="1" ht="204.75" customHeight="1" x14ac:dyDescent="0.25">
      <c r="A382" s="63">
        <v>381</v>
      </c>
      <c r="B382" s="54">
        <v>1798</v>
      </c>
      <c r="C382" s="53"/>
      <c r="D382" s="53"/>
      <c r="E382" s="55" t="s">
        <v>702</v>
      </c>
      <c r="F382" s="56">
        <v>45078</v>
      </c>
      <c r="G382" s="55" t="s">
        <v>45</v>
      </c>
      <c r="H382" s="55"/>
      <c r="I382" s="55" t="s">
        <v>42</v>
      </c>
      <c r="J382" s="59" t="s">
        <v>680</v>
      </c>
      <c r="K382" s="58" t="s">
        <v>59</v>
      </c>
      <c r="L382" s="58" t="s">
        <v>112</v>
      </c>
      <c r="M382" s="55"/>
      <c r="N382" s="55"/>
      <c r="O382" s="55"/>
      <c r="P382" s="56">
        <v>45198</v>
      </c>
      <c r="Q382" s="55"/>
      <c r="R382" s="71"/>
      <c r="S382" s="71"/>
      <c r="T382" s="55"/>
      <c r="U382" s="53">
        <v>1</v>
      </c>
      <c r="V382" s="72" t="s">
        <v>1069</v>
      </c>
      <c r="W382" s="57" t="s">
        <v>1045</v>
      </c>
      <c r="X382" s="55" t="s">
        <v>919</v>
      </c>
      <c r="Y382" s="55" t="s">
        <v>919</v>
      </c>
      <c r="Z382" s="55">
        <v>3</v>
      </c>
      <c r="AA382" s="73">
        <v>45139</v>
      </c>
      <c r="AB382" s="73">
        <v>45443</v>
      </c>
      <c r="AC382" s="55" t="s">
        <v>812</v>
      </c>
      <c r="AD382" s="75" t="s">
        <v>64</v>
      </c>
      <c r="AE382" s="60" t="s">
        <v>1082</v>
      </c>
      <c r="AF382" s="61" t="str">
        <f t="shared" si="50"/>
        <v>A</v>
      </c>
      <c r="AG382" s="62">
        <f t="shared" si="51"/>
        <v>0</v>
      </c>
      <c r="AH382" s="78" t="s">
        <v>1136</v>
      </c>
      <c r="AI382" s="62">
        <v>0</v>
      </c>
      <c r="AJ382" s="77" t="s">
        <v>1242</v>
      </c>
      <c r="AK382" s="20">
        <f t="shared" si="44"/>
        <v>0</v>
      </c>
      <c r="AL382" s="20">
        <f t="shared" si="48"/>
        <v>1</v>
      </c>
      <c r="AM382" s="20">
        <f t="shared" si="49"/>
        <v>0</v>
      </c>
      <c r="AN382" s="20">
        <f t="shared" si="45"/>
        <v>0</v>
      </c>
      <c r="AO382" s="20">
        <f t="shared" si="46"/>
        <v>0</v>
      </c>
      <c r="AP382" s="19">
        <f t="shared" si="47"/>
        <v>0</v>
      </c>
    </row>
    <row r="383" spans="1:42" s="18" customFormat="1" ht="204.75" customHeight="1" x14ac:dyDescent="0.25">
      <c r="A383" s="63">
        <v>382</v>
      </c>
      <c r="B383" s="54">
        <v>1798</v>
      </c>
      <c r="C383" s="53"/>
      <c r="D383" s="53"/>
      <c r="E383" s="55" t="s">
        <v>702</v>
      </c>
      <c r="F383" s="56">
        <v>45078</v>
      </c>
      <c r="G383" s="55" t="s">
        <v>45</v>
      </c>
      <c r="H383" s="55"/>
      <c r="I383" s="55" t="s">
        <v>42</v>
      </c>
      <c r="J383" s="59" t="s">
        <v>680</v>
      </c>
      <c r="K383" s="58" t="s">
        <v>59</v>
      </c>
      <c r="L383" s="58" t="s">
        <v>112</v>
      </c>
      <c r="M383" s="55"/>
      <c r="N383" s="55"/>
      <c r="O383" s="55"/>
      <c r="P383" s="56">
        <v>45198</v>
      </c>
      <c r="Q383" s="55"/>
      <c r="R383" s="71"/>
      <c r="S383" s="71"/>
      <c r="T383" s="55"/>
      <c r="U383" s="53">
        <v>2</v>
      </c>
      <c r="V383" s="72" t="s">
        <v>1069</v>
      </c>
      <c r="W383" s="57" t="s">
        <v>1046</v>
      </c>
      <c r="X383" s="55" t="s">
        <v>183</v>
      </c>
      <c r="Y383" s="55" t="s">
        <v>183</v>
      </c>
      <c r="Z383" s="55">
        <v>1</v>
      </c>
      <c r="AA383" s="73">
        <v>45139</v>
      </c>
      <c r="AB383" s="73">
        <v>45412</v>
      </c>
      <c r="AC383" s="55" t="s">
        <v>812</v>
      </c>
      <c r="AD383" s="75" t="s">
        <v>64</v>
      </c>
      <c r="AE383" s="60" t="s">
        <v>1082</v>
      </c>
      <c r="AF383" s="61" t="str">
        <f t="shared" si="50"/>
        <v>A</v>
      </c>
      <c r="AG383" s="62">
        <f t="shared" si="51"/>
        <v>0</v>
      </c>
      <c r="AH383" s="78" t="s">
        <v>1136</v>
      </c>
      <c r="AI383" s="62">
        <v>0</v>
      </c>
      <c r="AJ383" s="77" t="s">
        <v>1242</v>
      </c>
      <c r="AK383" s="20">
        <f t="shared" si="44"/>
        <v>0</v>
      </c>
      <c r="AL383" s="20">
        <f t="shared" si="48"/>
        <v>1</v>
      </c>
      <c r="AM383" s="20">
        <f t="shared" si="49"/>
        <v>0</v>
      </c>
      <c r="AN383" s="20">
        <f t="shared" si="45"/>
        <v>0</v>
      </c>
      <c r="AO383" s="20">
        <f t="shared" si="46"/>
        <v>0</v>
      </c>
      <c r="AP383" s="19">
        <f t="shared" si="47"/>
        <v>0</v>
      </c>
    </row>
    <row r="384" spans="1:42" s="18" customFormat="1" ht="204.75" customHeight="1" x14ac:dyDescent="0.25">
      <c r="A384" s="63">
        <v>383</v>
      </c>
      <c r="B384" s="54">
        <v>1798</v>
      </c>
      <c r="C384" s="53"/>
      <c r="D384" s="53"/>
      <c r="E384" s="55" t="s">
        <v>702</v>
      </c>
      <c r="F384" s="56">
        <v>45078</v>
      </c>
      <c r="G384" s="55" t="s">
        <v>45</v>
      </c>
      <c r="H384" s="55"/>
      <c r="I384" s="55" t="s">
        <v>42</v>
      </c>
      <c r="J384" s="59" t="s">
        <v>680</v>
      </c>
      <c r="K384" s="58" t="s">
        <v>59</v>
      </c>
      <c r="L384" s="58" t="s">
        <v>112</v>
      </c>
      <c r="M384" s="55"/>
      <c r="N384" s="55"/>
      <c r="O384" s="55"/>
      <c r="P384" s="56">
        <v>45198</v>
      </c>
      <c r="Q384" s="55"/>
      <c r="R384" s="71"/>
      <c r="S384" s="71"/>
      <c r="T384" s="55"/>
      <c r="U384" s="53">
        <v>3</v>
      </c>
      <c r="V384" s="72" t="s">
        <v>1069</v>
      </c>
      <c r="W384" s="57" t="s">
        <v>1047</v>
      </c>
      <c r="X384" s="55" t="s">
        <v>915</v>
      </c>
      <c r="Y384" s="55" t="s">
        <v>915</v>
      </c>
      <c r="Z384" s="55">
        <v>1</v>
      </c>
      <c r="AA384" s="73">
        <v>45139</v>
      </c>
      <c r="AB384" s="73">
        <v>45443</v>
      </c>
      <c r="AC384" s="55" t="s">
        <v>812</v>
      </c>
      <c r="AD384" s="75" t="s">
        <v>64</v>
      </c>
      <c r="AE384" s="60" t="s">
        <v>1082</v>
      </c>
      <c r="AF384" s="61" t="str">
        <f t="shared" si="50"/>
        <v>A</v>
      </c>
      <c r="AG384" s="62">
        <f t="shared" si="51"/>
        <v>0</v>
      </c>
      <c r="AH384" s="78" t="s">
        <v>1136</v>
      </c>
      <c r="AI384" s="62">
        <v>0</v>
      </c>
      <c r="AJ384" s="77" t="s">
        <v>1242</v>
      </c>
      <c r="AK384" s="20">
        <f t="shared" si="44"/>
        <v>0</v>
      </c>
      <c r="AL384" s="20">
        <f t="shared" si="48"/>
        <v>1</v>
      </c>
      <c r="AM384" s="20">
        <f t="shared" si="49"/>
        <v>0</v>
      </c>
      <c r="AN384" s="20">
        <f t="shared" si="45"/>
        <v>0</v>
      </c>
      <c r="AO384" s="20">
        <f t="shared" si="46"/>
        <v>0</v>
      </c>
      <c r="AP384" s="19">
        <f t="shared" si="47"/>
        <v>0</v>
      </c>
    </row>
    <row r="385" spans="1:42" s="18" customFormat="1" ht="204.75" customHeight="1" x14ac:dyDescent="0.25">
      <c r="A385" s="63">
        <v>384</v>
      </c>
      <c r="B385" s="54">
        <v>1799</v>
      </c>
      <c r="C385" s="53"/>
      <c r="D385" s="53"/>
      <c r="E385" s="55" t="s">
        <v>702</v>
      </c>
      <c r="F385" s="56">
        <v>45078</v>
      </c>
      <c r="G385" s="55" t="s">
        <v>45</v>
      </c>
      <c r="H385" s="55" t="s">
        <v>707</v>
      </c>
      <c r="I385" s="55" t="s">
        <v>42</v>
      </c>
      <c r="J385" s="59" t="s">
        <v>681</v>
      </c>
      <c r="K385" s="58" t="s">
        <v>59</v>
      </c>
      <c r="L385" s="58" t="s">
        <v>112</v>
      </c>
      <c r="M385" s="55"/>
      <c r="N385" s="55"/>
      <c r="O385" s="55"/>
      <c r="P385" s="56">
        <v>45198</v>
      </c>
      <c r="Q385" s="55"/>
      <c r="R385" s="71"/>
      <c r="S385" s="71"/>
      <c r="T385" s="55"/>
      <c r="U385" s="53">
        <v>1</v>
      </c>
      <c r="V385" s="72" t="s">
        <v>1070</v>
      </c>
      <c r="W385" s="57" t="s">
        <v>1045</v>
      </c>
      <c r="X385" s="55" t="s">
        <v>919</v>
      </c>
      <c r="Y385" s="55" t="s">
        <v>919</v>
      </c>
      <c r="Z385" s="55">
        <v>3</v>
      </c>
      <c r="AA385" s="73">
        <v>45139</v>
      </c>
      <c r="AB385" s="73">
        <v>45443</v>
      </c>
      <c r="AC385" s="55" t="s">
        <v>812</v>
      </c>
      <c r="AD385" s="75" t="s">
        <v>64</v>
      </c>
      <c r="AE385" s="60" t="s">
        <v>104</v>
      </c>
      <c r="AF385" s="61" t="str">
        <f t="shared" si="50"/>
        <v>A</v>
      </c>
      <c r="AG385" s="62">
        <f t="shared" si="51"/>
        <v>0</v>
      </c>
      <c r="AH385" s="78" t="s">
        <v>1172</v>
      </c>
      <c r="AI385" s="62">
        <v>0</v>
      </c>
      <c r="AJ385" s="77" t="s">
        <v>1173</v>
      </c>
      <c r="AK385" s="20">
        <f t="shared" si="44"/>
        <v>0</v>
      </c>
      <c r="AL385" s="20">
        <f t="shared" si="48"/>
        <v>1</v>
      </c>
      <c r="AM385" s="20">
        <f t="shared" si="49"/>
        <v>0</v>
      </c>
      <c r="AN385" s="20">
        <f t="shared" si="45"/>
        <v>0</v>
      </c>
      <c r="AO385" s="20">
        <f t="shared" si="46"/>
        <v>0</v>
      </c>
      <c r="AP385" s="19">
        <f t="shared" si="47"/>
        <v>0</v>
      </c>
    </row>
    <row r="386" spans="1:42" s="18" customFormat="1" ht="204.75" customHeight="1" x14ac:dyDescent="0.25">
      <c r="A386" s="63">
        <v>385</v>
      </c>
      <c r="B386" s="54">
        <v>1799</v>
      </c>
      <c r="C386" s="53"/>
      <c r="D386" s="53"/>
      <c r="E386" s="55" t="s">
        <v>702</v>
      </c>
      <c r="F386" s="56">
        <v>45078</v>
      </c>
      <c r="G386" s="55" t="s">
        <v>45</v>
      </c>
      <c r="H386" s="55" t="s">
        <v>707</v>
      </c>
      <c r="I386" s="55" t="s">
        <v>42</v>
      </c>
      <c r="J386" s="59" t="s">
        <v>681</v>
      </c>
      <c r="K386" s="58" t="s">
        <v>59</v>
      </c>
      <c r="L386" s="58" t="s">
        <v>112</v>
      </c>
      <c r="M386" s="55"/>
      <c r="N386" s="55"/>
      <c r="O386" s="55"/>
      <c r="P386" s="56">
        <v>45198</v>
      </c>
      <c r="Q386" s="55"/>
      <c r="R386" s="71"/>
      <c r="S386" s="71"/>
      <c r="T386" s="55"/>
      <c r="U386" s="53">
        <v>2</v>
      </c>
      <c r="V386" s="72" t="s">
        <v>1070</v>
      </c>
      <c r="W386" s="57" t="s">
        <v>1046</v>
      </c>
      <c r="X386" s="55" t="s">
        <v>183</v>
      </c>
      <c r="Y386" s="55" t="s">
        <v>183</v>
      </c>
      <c r="Z386" s="55">
        <v>1</v>
      </c>
      <c r="AA386" s="73">
        <v>45139</v>
      </c>
      <c r="AB386" s="73">
        <v>45412</v>
      </c>
      <c r="AC386" s="55" t="s">
        <v>812</v>
      </c>
      <c r="AD386" s="75" t="s">
        <v>64</v>
      </c>
      <c r="AE386" s="60" t="s">
        <v>104</v>
      </c>
      <c r="AF386" s="61" t="str">
        <f t="shared" si="50"/>
        <v>A</v>
      </c>
      <c r="AG386" s="62">
        <f t="shared" si="51"/>
        <v>0</v>
      </c>
      <c r="AH386" s="78" t="s">
        <v>1172</v>
      </c>
      <c r="AI386" s="62">
        <v>0</v>
      </c>
      <c r="AJ386" s="77" t="s">
        <v>1173</v>
      </c>
      <c r="AK386" s="20">
        <f t="shared" si="44"/>
        <v>0</v>
      </c>
      <c r="AL386" s="20">
        <f t="shared" si="48"/>
        <v>1</v>
      </c>
      <c r="AM386" s="20">
        <f t="shared" si="49"/>
        <v>0</v>
      </c>
      <c r="AN386" s="20">
        <f t="shared" si="45"/>
        <v>0</v>
      </c>
      <c r="AO386" s="20">
        <f t="shared" si="46"/>
        <v>0</v>
      </c>
      <c r="AP386" s="19">
        <f t="shared" si="47"/>
        <v>0</v>
      </c>
    </row>
    <row r="387" spans="1:42" s="18" customFormat="1" ht="204.75" customHeight="1" x14ac:dyDescent="0.25">
      <c r="A387" s="63">
        <v>386</v>
      </c>
      <c r="B387" s="54">
        <v>1799</v>
      </c>
      <c r="C387" s="53"/>
      <c r="D387" s="53"/>
      <c r="E387" s="55" t="s">
        <v>702</v>
      </c>
      <c r="F387" s="56">
        <v>45078</v>
      </c>
      <c r="G387" s="55" t="s">
        <v>45</v>
      </c>
      <c r="H387" s="55" t="s">
        <v>707</v>
      </c>
      <c r="I387" s="55" t="s">
        <v>42</v>
      </c>
      <c r="J387" s="59" t="s">
        <v>681</v>
      </c>
      <c r="K387" s="58" t="s">
        <v>59</v>
      </c>
      <c r="L387" s="58" t="s">
        <v>112</v>
      </c>
      <c r="M387" s="55"/>
      <c r="N387" s="55"/>
      <c r="O387" s="55"/>
      <c r="P387" s="56">
        <v>45198</v>
      </c>
      <c r="Q387" s="55"/>
      <c r="R387" s="71"/>
      <c r="S387" s="71"/>
      <c r="T387" s="55"/>
      <c r="U387" s="53">
        <v>3</v>
      </c>
      <c r="V387" s="72" t="s">
        <v>1070</v>
      </c>
      <c r="W387" s="57" t="s">
        <v>1047</v>
      </c>
      <c r="X387" s="55" t="s">
        <v>915</v>
      </c>
      <c r="Y387" s="55" t="s">
        <v>915</v>
      </c>
      <c r="Z387" s="55">
        <v>1</v>
      </c>
      <c r="AA387" s="73">
        <v>45139</v>
      </c>
      <c r="AB387" s="73">
        <v>45443</v>
      </c>
      <c r="AC387" s="55" t="s">
        <v>812</v>
      </c>
      <c r="AD387" s="75" t="s">
        <v>64</v>
      </c>
      <c r="AE387" s="60" t="s">
        <v>104</v>
      </c>
      <c r="AF387" s="61" t="str">
        <f t="shared" si="50"/>
        <v>A</v>
      </c>
      <c r="AG387" s="62">
        <f t="shared" si="51"/>
        <v>0</v>
      </c>
      <c r="AH387" s="78" t="s">
        <v>1172</v>
      </c>
      <c r="AI387" s="62">
        <v>0</v>
      </c>
      <c r="AJ387" s="77" t="s">
        <v>1173</v>
      </c>
      <c r="AK387" s="20">
        <f t="shared" si="44"/>
        <v>0</v>
      </c>
      <c r="AL387" s="20">
        <f t="shared" si="48"/>
        <v>1</v>
      </c>
      <c r="AM387" s="20">
        <f t="shared" si="49"/>
        <v>0</v>
      </c>
      <c r="AN387" s="20">
        <f t="shared" si="45"/>
        <v>0</v>
      </c>
      <c r="AO387" s="20">
        <f t="shared" si="46"/>
        <v>0</v>
      </c>
      <c r="AP387" s="19">
        <f t="shared" si="47"/>
        <v>0</v>
      </c>
    </row>
    <row r="388" spans="1:42" s="18" customFormat="1" ht="204.75" customHeight="1" x14ac:dyDescent="0.25">
      <c r="A388" s="63">
        <v>387</v>
      </c>
      <c r="B388" s="54">
        <v>1800</v>
      </c>
      <c r="C388" s="53"/>
      <c r="D388" s="53"/>
      <c r="E388" s="55" t="s">
        <v>702</v>
      </c>
      <c r="F388" s="56">
        <v>45078</v>
      </c>
      <c r="G388" s="55" t="s">
        <v>45</v>
      </c>
      <c r="H388" s="55" t="s">
        <v>1067</v>
      </c>
      <c r="I388" s="55" t="s">
        <v>42</v>
      </c>
      <c r="J388" s="59" t="s">
        <v>1066</v>
      </c>
      <c r="K388" s="58" t="s">
        <v>59</v>
      </c>
      <c r="L388" s="58" t="s">
        <v>112</v>
      </c>
      <c r="M388" s="55"/>
      <c r="N388" s="55"/>
      <c r="O388" s="55"/>
      <c r="P388" s="56">
        <v>45198</v>
      </c>
      <c r="Q388" s="55"/>
      <c r="R388" s="71"/>
      <c r="S388" s="71"/>
      <c r="T388" s="55"/>
      <c r="U388" s="53">
        <v>1</v>
      </c>
      <c r="V388" s="72" t="s">
        <v>1071</v>
      </c>
      <c r="W388" s="57" t="s">
        <v>1045</v>
      </c>
      <c r="X388" s="55" t="s">
        <v>919</v>
      </c>
      <c r="Y388" s="55" t="s">
        <v>919</v>
      </c>
      <c r="Z388" s="55">
        <v>3</v>
      </c>
      <c r="AA388" s="73">
        <v>45139</v>
      </c>
      <c r="AB388" s="73">
        <v>45443</v>
      </c>
      <c r="AC388" s="55" t="s">
        <v>812</v>
      </c>
      <c r="AD388" s="75" t="s">
        <v>64</v>
      </c>
      <c r="AE388" s="60" t="s">
        <v>104</v>
      </c>
      <c r="AF388" s="61" t="str">
        <f t="shared" si="50"/>
        <v>A</v>
      </c>
      <c r="AG388" s="62">
        <f t="shared" si="51"/>
        <v>0</v>
      </c>
      <c r="AH388" s="78" t="s">
        <v>1172</v>
      </c>
      <c r="AI388" s="62">
        <v>0</v>
      </c>
      <c r="AJ388" s="77" t="s">
        <v>1173</v>
      </c>
      <c r="AK388" s="20">
        <f t="shared" si="44"/>
        <v>0</v>
      </c>
      <c r="AL388" s="20">
        <f t="shared" si="48"/>
        <v>1</v>
      </c>
      <c r="AM388" s="20">
        <f t="shared" si="49"/>
        <v>0</v>
      </c>
      <c r="AN388" s="20">
        <f t="shared" si="45"/>
        <v>0</v>
      </c>
      <c r="AO388" s="20">
        <f t="shared" si="46"/>
        <v>0</v>
      </c>
      <c r="AP388" s="19">
        <f t="shared" si="47"/>
        <v>0</v>
      </c>
    </row>
    <row r="389" spans="1:42" s="18" customFormat="1" ht="204.75" customHeight="1" x14ac:dyDescent="0.25">
      <c r="A389" s="63">
        <v>388</v>
      </c>
      <c r="B389" s="54">
        <v>1800</v>
      </c>
      <c r="C389" s="53"/>
      <c r="D389" s="53"/>
      <c r="E389" s="55" t="s">
        <v>702</v>
      </c>
      <c r="F389" s="56">
        <v>45078</v>
      </c>
      <c r="G389" s="55" t="s">
        <v>45</v>
      </c>
      <c r="H389" s="55" t="s">
        <v>1067</v>
      </c>
      <c r="I389" s="55" t="s">
        <v>42</v>
      </c>
      <c r="J389" s="59" t="s">
        <v>1066</v>
      </c>
      <c r="K389" s="58" t="s">
        <v>59</v>
      </c>
      <c r="L389" s="58" t="s">
        <v>112</v>
      </c>
      <c r="M389" s="55"/>
      <c r="N389" s="55"/>
      <c r="O389" s="55"/>
      <c r="P389" s="56">
        <v>45198</v>
      </c>
      <c r="Q389" s="55"/>
      <c r="R389" s="71"/>
      <c r="S389" s="71"/>
      <c r="T389" s="55"/>
      <c r="U389" s="53">
        <v>2</v>
      </c>
      <c r="V389" s="72" t="s">
        <v>1071</v>
      </c>
      <c r="W389" s="57" t="s">
        <v>1046</v>
      </c>
      <c r="X389" s="55" t="s">
        <v>183</v>
      </c>
      <c r="Y389" s="55" t="s">
        <v>183</v>
      </c>
      <c r="Z389" s="55">
        <v>1</v>
      </c>
      <c r="AA389" s="73">
        <v>45139</v>
      </c>
      <c r="AB389" s="73">
        <v>45412</v>
      </c>
      <c r="AC389" s="55" t="s">
        <v>812</v>
      </c>
      <c r="AD389" s="75" t="s">
        <v>64</v>
      </c>
      <c r="AE389" s="60" t="s">
        <v>104</v>
      </c>
      <c r="AF389" s="61" t="str">
        <f t="shared" si="50"/>
        <v>A</v>
      </c>
      <c r="AG389" s="62">
        <f t="shared" si="51"/>
        <v>0</v>
      </c>
      <c r="AH389" s="78" t="s">
        <v>1172</v>
      </c>
      <c r="AI389" s="62">
        <v>0</v>
      </c>
      <c r="AJ389" s="77" t="s">
        <v>1173</v>
      </c>
      <c r="AK389" s="20">
        <f t="shared" ref="AK389:AK420" si="52">IF($AA389="",0,(IF($AA389&lt;=$AK$3,IF($AB389&lt;=$AK$3,1,0),0)))</f>
        <v>0</v>
      </c>
      <c r="AL389" s="20">
        <f t="shared" si="48"/>
        <v>1</v>
      </c>
      <c r="AM389" s="20">
        <f t="shared" si="49"/>
        <v>0</v>
      </c>
      <c r="AN389" s="20">
        <f t="shared" ref="AN389:AN420" si="53">IF($AB389="",0,(IF($AF389="A",IF($AB389&lt;=$AK$3,1,0),0)))</f>
        <v>0</v>
      </c>
      <c r="AO389" s="20">
        <f t="shared" ref="AO389:AO420" si="54">(IF(AND($AK389=1,$AM389=1),1,IF(AND($AK389=0,$AM389=1),1,IF(AND($AK389=1,$AM389=0),1,0))))</f>
        <v>0</v>
      </c>
      <c r="AP389" s="19">
        <f t="shared" ref="AP389:AP420" si="55">IF($AA389="",1,0)</f>
        <v>0</v>
      </c>
    </row>
    <row r="390" spans="1:42" s="18" customFormat="1" ht="204.75" customHeight="1" x14ac:dyDescent="0.25">
      <c r="A390" s="63">
        <v>389</v>
      </c>
      <c r="B390" s="54">
        <v>1800</v>
      </c>
      <c r="C390" s="53"/>
      <c r="D390" s="53"/>
      <c r="E390" s="55" t="s">
        <v>702</v>
      </c>
      <c r="F390" s="56">
        <v>45078</v>
      </c>
      <c r="G390" s="55" t="s">
        <v>45</v>
      </c>
      <c r="H390" s="55" t="s">
        <v>1067</v>
      </c>
      <c r="I390" s="55" t="s">
        <v>42</v>
      </c>
      <c r="J390" s="59" t="s">
        <v>1066</v>
      </c>
      <c r="K390" s="58" t="s">
        <v>59</v>
      </c>
      <c r="L390" s="58" t="s">
        <v>112</v>
      </c>
      <c r="M390" s="55"/>
      <c r="N390" s="55"/>
      <c r="O390" s="55"/>
      <c r="P390" s="56">
        <v>45198</v>
      </c>
      <c r="Q390" s="55"/>
      <c r="R390" s="71"/>
      <c r="S390" s="71"/>
      <c r="T390" s="55"/>
      <c r="U390" s="53">
        <v>3</v>
      </c>
      <c r="V390" s="72" t="s">
        <v>1071</v>
      </c>
      <c r="W390" s="57" t="s">
        <v>1047</v>
      </c>
      <c r="X390" s="55" t="s">
        <v>915</v>
      </c>
      <c r="Y390" s="55" t="s">
        <v>915</v>
      </c>
      <c r="Z390" s="55">
        <v>1</v>
      </c>
      <c r="AA390" s="73">
        <v>45139</v>
      </c>
      <c r="AB390" s="73">
        <v>45443</v>
      </c>
      <c r="AC390" s="55" t="s">
        <v>812</v>
      </c>
      <c r="AD390" s="75" t="s">
        <v>64</v>
      </c>
      <c r="AE390" s="60" t="s">
        <v>104</v>
      </c>
      <c r="AF390" s="61" t="str">
        <f t="shared" si="50"/>
        <v>A</v>
      </c>
      <c r="AG390" s="62">
        <f t="shared" si="51"/>
        <v>0</v>
      </c>
      <c r="AH390" s="78" t="s">
        <v>1172</v>
      </c>
      <c r="AI390" s="62">
        <v>0</v>
      </c>
      <c r="AJ390" s="77" t="s">
        <v>1173</v>
      </c>
      <c r="AK390" s="20">
        <f t="shared" si="52"/>
        <v>0</v>
      </c>
      <c r="AL390" s="20">
        <f t="shared" ref="AL390:AL420" si="56">IF($AF390="A",1,0)</f>
        <v>1</v>
      </c>
      <c r="AM390" s="20">
        <f t="shared" ref="AM390:AM420" si="57">IF($AF390="C",1,0)</f>
        <v>0</v>
      </c>
      <c r="AN390" s="20">
        <f t="shared" si="53"/>
        <v>0</v>
      </c>
      <c r="AO390" s="20">
        <f t="shared" si="54"/>
        <v>0</v>
      </c>
      <c r="AP390" s="19">
        <f t="shared" si="55"/>
        <v>0</v>
      </c>
    </row>
    <row r="391" spans="1:42" s="18" customFormat="1" ht="204.75" customHeight="1" x14ac:dyDescent="0.25">
      <c r="A391" s="63">
        <v>390</v>
      </c>
      <c r="B391" s="54">
        <v>1801</v>
      </c>
      <c r="C391" s="53"/>
      <c r="D391" s="53"/>
      <c r="E391" s="55" t="s">
        <v>702</v>
      </c>
      <c r="F391" s="56">
        <v>45078</v>
      </c>
      <c r="G391" s="55" t="s">
        <v>45</v>
      </c>
      <c r="H391" s="55" t="s">
        <v>706</v>
      </c>
      <c r="I391" s="55" t="s">
        <v>42</v>
      </c>
      <c r="J391" s="59" t="s">
        <v>682</v>
      </c>
      <c r="K391" s="58" t="s">
        <v>59</v>
      </c>
      <c r="L391" s="58" t="s">
        <v>112</v>
      </c>
      <c r="M391" s="55"/>
      <c r="N391" s="55"/>
      <c r="O391" s="55"/>
      <c r="P391" s="56">
        <v>45198</v>
      </c>
      <c r="Q391" s="55"/>
      <c r="R391" s="71"/>
      <c r="S391" s="71"/>
      <c r="T391" s="55"/>
      <c r="U391" s="53">
        <v>1</v>
      </c>
      <c r="V391" s="72" t="s">
        <v>1071</v>
      </c>
      <c r="W391" s="57" t="s">
        <v>1045</v>
      </c>
      <c r="X391" s="55" t="s">
        <v>919</v>
      </c>
      <c r="Y391" s="55" t="s">
        <v>919</v>
      </c>
      <c r="Z391" s="55">
        <v>3</v>
      </c>
      <c r="AA391" s="73">
        <v>45139</v>
      </c>
      <c r="AB391" s="73">
        <v>45443</v>
      </c>
      <c r="AC391" s="55" t="s">
        <v>812</v>
      </c>
      <c r="AD391" s="75" t="s">
        <v>64</v>
      </c>
      <c r="AE391" s="60" t="s">
        <v>104</v>
      </c>
      <c r="AF391" s="61" t="str">
        <f t="shared" si="50"/>
        <v>A</v>
      </c>
      <c r="AG391" s="62">
        <f t="shared" si="51"/>
        <v>0</v>
      </c>
      <c r="AH391" s="78" t="s">
        <v>1172</v>
      </c>
      <c r="AI391" s="62">
        <v>0</v>
      </c>
      <c r="AJ391" s="77" t="s">
        <v>1173</v>
      </c>
      <c r="AK391" s="20">
        <f t="shared" si="52"/>
        <v>0</v>
      </c>
      <c r="AL391" s="20">
        <f t="shared" si="56"/>
        <v>1</v>
      </c>
      <c r="AM391" s="20">
        <f t="shared" si="57"/>
        <v>0</v>
      </c>
      <c r="AN391" s="20">
        <f t="shared" si="53"/>
        <v>0</v>
      </c>
      <c r="AO391" s="20">
        <f t="shared" si="54"/>
        <v>0</v>
      </c>
      <c r="AP391" s="19">
        <f t="shared" si="55"/>
        <v>0</v>
      </c>
    </row>
    <row r="392" spans="1:42" s="18" customFormat="1" ht="204.75" customHeight="1" x14ac:dyDescent="0.25">
      <c r="A392" s="63">
        <v>391</v>
      </c>
      <c r="B392" s="54">
        <v>1801</v>
      </c>
      <c r="C392" s="53"/>
      <c r="D392" s="53"/>
      <c r="E392" s="55" t="s">
        <v>702</v>
      </c>
      <c r="F392" s="56">
        <v>45078</v>
      </c>
      <c r="G392" s="55" t="s">
        <v>45</v>
      </c>
      <c r="H392" s="55" t="s">
        <v>706</v>
      </c>
      <c r="I392" s="55" t="s">
        <v>42</v>
      </c>
      <c r="J392" s="59" t="s">
        <v>682</v>
      </c>
      <c r="K392" s="58" t="s">
        <v>59</v>
      </c>
      <c r="L392" s="58" t="s">
        <v>112</v>
      </c>
      <c r="M392" s="55"/>
      <c r="N392" s="55"/>
      <c r="O392" s="55"/>
      <c r="P392" s="56">
        <v>45198</v>
      </c>
      <c r="Q392" s="55"/>
      <c r="R392" s="71"/>
      <c r="S392" s="71"/>
      <c r="T392" s="55"/>
      <c r="U392" s="53">
        <v>2</v>
      </c>
      <c r="V392" s="72" t="s">
        <v>1071</v>
      </c>
      <c r="W392" s="57" t="s">
        <v>1046</v>
      </c>
      <c r="X392" s="55" t="s">
        <v>183</v>
      </c>
      <c r="Y392" s="55" t="s">
        <v>183</v>
      </c>
      <c r="Z392" s="55">
        <v>1</v>
      </c>
      <c r="AA392" s="73">
        <v>45139</v>
      </c>
      <c r="AB392" s="73">
        <v>45412</v>
      </c>
      <c r="AC392" s="55" t="s">
        <v>812</v>
      </c>
      <c r="AD392" s="75" t="s">
        <v>64</v>
      </c>
      <c r="AE392" s="60" t="s">
        <v>104</v>
      </c>
      <c r="AF392" s="61" t="str">
        <f t="shared" si="50"/>
        <v>A</v>
      </c>
      <c r="AG392" s="62">
        <f t="shared" si="51"/>
        <v>0</v>
      </c>
      <c r="AH392" s="78" t="s">
        <v>1172</v>
      </c>
      <c r="AI392" s="62">
        <v>0</v>
      </c>
      <c r="AJ392" s="77" t="s">
        <v>1173</v>
      </c>
      <c r="AK392" s="20">
        <f t="shared" si="52"/>
        <v>0</v>
      </c>
      <c r="AL392" s="20">
        <f t="shared" si="56"/>
        <v>1</v>
      </c>
      <c r="AM392" s="20">
        <f t="shared" si="57"/>
        <v>0</v>
      </c>
      <c r="AN392" s="20">
        <f t="shared" si="53"/>
        <v>0</v>
      </c>
      <c r="AO392" s="20">
        <f t="shared" si="54"/>
        <v>0</v>
      </c>
      <c r="AP392" s="19">
        <f t="shared" si="55"/>
        <v>0</v>
      </c>
    </row>
    <row r="393" spans="1:42" s="18" customFormat="1" ht="204.75" customHeight="1" x14ac:dyDescent="0.25">
      <c r="A393" s="63">
        <v>392</v>
      </c>
      <c r="B393" s="54">
        <v>1801</v>
      </c>
      <c r="C393" s="53"/>
      <c r="D393" s="53"/>
      <c r="E393" s="55" t="s">
        <v>702</v>
      </c>
      <c r="F393" s="56">
        <v>45078</v>
      </c>
      <c r="G393" s="55" t="s">
        <v>45</v>
      </c>
      <c r="H393" s="55" t="s">
        <v>706</v>
      </c>
      <c r="I393" s="55" t="s">
        <v>42</v>
      </c>
      <c r="J393" s="59" t="s">
        <v>682</v>
      </c>
      <c r="K393" s="58" t="s">
        <v>59</v>
      </c>
      <c r="L393" s="58" t="s">
        <v>112</v>
      </c>
      <c r="M393" s="55"/>
      <c r="N393" s="55"/>
      <c r="O393" s="55"/>
      <c r="P393" s="56">
        <v>45198</v>
      </c>
      <c r="Q393" s="55"/>
      <c r="R393" s="71"/>
      <c r="S393" s="71"/>
      <c r="T393" s="55"/>
      <c r="U393" s="53">
        <v>3</v>
      </c>
      <c r="V393" s="72" t="s">
        <v>1071</v>
      </c>
      <c r="W393" s="57" t="s">
        <v>1047</v>
      </c>
      <c r="X393" s="55" t="s">
        <v>915</v>
      </c>
      <c r="Y393" s="55" t="s">
        <v>915</v>
      </c>
      <c r="Z393" s="55">
        <v>1</v>
      </c>
      <c r="AA393" s="73">
        <v>45139</v>
      </c>
      <c r="AB393" s="73">
        <v>45443</v>
      </c>
      <c r="AC393" s="55" t="s">
        <v>812</v>
      </c>
      <c r="AD393" s="75" t="s">
        <v>64</v>
      </c>
      <c r="AE393" s="60" t="s">
        <v>104</v>
      </c>
      <c r="AF393" s="61" t="str">
        <f t="shared" si="50"/>
        <v>A</v>
      </c>
      <c r="AG393" s="62">
        <f t="shared" si="51"/>
        <v>0</v>
      </c>
      <c r="AH393" s="78" t="s">
        <v>1172</v>
      </c>
      <c r="AI393" s="62">
        <v>0</v>
      </c>
      <c r="AJ393" s="77" t="s">
        <v>1173</v>
      </c>
      <c r="AK393" s="20">
        <f t="shared" si="52"/>
        <v>0</v>
      </c>
      <c r="AL393" s="20">
        <f t="shared" si="56"/>
        <v>1</v>
      </c>
      <c r="AM393" s="20">
        <f t="shared" si="57"/>
        <v>0</v>
      </c>
      <c r="AN393" s="20">
        <f t="shared" si="53"/>
        <v>0</v>
      </c>
      <c r="AO393" s="20">
        <f t="shared" si="54"/>
        <v>0</v>
      </c>
      <c r="AP393" s="19">
        <f t="shared" si="55"/>
        <v>0</v>
      </c>
    </row>
    <row r="394" spans="1:42" s="18" customFormat="1" ht="204.75" customHeight="1" x14ac:dyDescent="0.25">
      <c r="A394" s="63">
        <v>393</v>
      </c>
      <c r="B394" s="54">
        <v>1802</v>
      </c>
      <c r="C394" s="53"/>
      <c r="D394" s="53"/>
      <c r="E394" s="55" t="s">
        <v>702</v>
      </c>
      <c r="F394" s="56">
        <v>45078</v>
      </c>
      <c r="G394" s="55" t="s">
        <v>45</v>
      </c>
      <c r="H394" s="55" t="s">
        <v>705</v>
      </c>
      <c r="I394" s="55" t="s">
        <v>42</v>
      </c>
      <c r="J394" s="59" t="s">
        <v>683</v>
      </c>
      <c r="K394" s="58" t="s">
        <v>59</v>
      </c>
      <c r="L394" s="58" t="s">
        <v>112</v>
      </c>
      <c r="M394" s="55"/>
      <c r="N394" s="55"/>
      <c r="O394" s="55"/>
      <c r="P394" s="56">
        <v>45198</v>
      </c>
      <c r="Q394" s="55"/>
      <c r="R394" s="71"/>
      <c r="S394" s="71"/>
      <c r="T394" s="55"/>
      <c r="U394" s="53">
        <v>1</v>
      </c>
      <c r="V394" s="72" t="s">
        <v>1071</v>
      </c>
      <c r="W394" s="57" t="s">
        <v>1045</v>
      </c>
      <c r="X394" s="55" t="s">
        <v>919</v>
      </c>
      <c r="Y394" s="55" t="s">
        <v>919</v>
      </c>
      <c r="Z394" s="55">
        <v>3</v>
      </c>
      <c r="AA394" s="73">
        <v>45139</v>
      </c>
      <c r="AB394" s="73">
        <v>45443</v>
      </c>
      <c r="AC394" s="55" t="s">
        <v>812</v>
      </c>
      <c r="AD394" s="75" t="s">
        <v>64</v>
      </c>
      <c r="AE394" s="60" t="s">
        <v>102</v>
      </c>
      <c r="AF394" s="61" t="str">
        <f t="shared" si="50"/>
        <v>A</v>
      </c>
      <c r="AG394" s="62">
        <f t="shared" si="51"/>
        <v>0</v>
      </c>
      <c r="AH394" s="78" t="s">
        <v>1236</v>
      </c>
      <c r="AI394" s="62">
        <v>0</v>
      </c>
      <c r="AJ394" s="77" t="s">
        <v>1238</v>
      </c>
      <c r="AK394" s="20">
        <f t="shared" si="52"/>
        <v>0</v>
      </c>
      <c r="AL394" s="20">
        <f t="shared" si="56"/>
        <v>1</v>
      </c>
      <c r="AM394" s="20">
        <f t="shared" si="57"/>
        <v>0</v>
      </c>
      <c r="AN394" s="20">
        <f t="shared" si="53"/>
        <v>0</v>
      </c>
      <c r="AO394" s="20">
        <f t="shared" si="54"/>
        <v>0</v>
      </c>
      <c r="AP394" s="19">
        <f t="shared" si="55"/>
        <v>0</v>
      </c>
    </row>
    <row r="395" spans="1:42" s="18" customFormat="1" ht="204.75" customHeight="1" x14ac:dyDescent="0.25">
      <c r="A395" s="63">
        <v>394</v>
      </c>
      <c r="B395" s="54">
        <v>1802</v>
      </c>
      <c r="C395" s="53"/>
      <c r="D395" s="53"/>
      <c r="E395" s="55" t="s">
        <v>702</v>
      </c>
      <c r="F395" s="56">
        <v>45078</v>
      </c>
      <c r="G395" s="55" t="s">
        <v>45</v>
      </c>
      <c r="H395" s="55" t="s">
        <v>705</v>
      </c>
      <c r="I395" s="55" t="s">
        <v>42</v>
      </c>
      <c r="J395" s="59" t="s">
        <v>683</v>
      </c>
      <c r="K395" s="58" t="s">
        <v>59</v>
      </c>
      <c r="L395" s="58" t="s">
        <v>112</v>
      </c>
      <c r="M395" s="55"/>
      <c r="N395" s="55"/>
      <c r="O395" s="55"/>
      <c r="P395" s="56">
        <v>45198</v>
      </c>
      <c r="Q395" s="55"/>
      <c r="R395" s="71"/>
      <c r="S395" s="71"/>
      <c r="T395" s="55"/>
      <c r="U395" s="53">
        <v>2</v>
      </c>
      <c r="V395" s="72" t="s">
        <v>1071</v>
      </c>
      <c r="W395" s="57" t="s">
        <v>1046</v>
      </c>
      <c r="X395" s="55" t="s">
        <v>183</v>
      </c>
      <c r="Y395" s="55" t="s">
        <v>183</v>
      </c>
      <c r="Z395" s="55">
        <v>1</v>
      </c>
      <c r="AA395" s="73">
        <v>45139</v>
      </c>
      <c r="AB395" s="73">
        <v>45412</v>
      </c>
      <c r="AC395" s="55" t="s">
        <v>812</v>
      </c>
      <c r="AD395" s="75" t="s">
        <v>64</v>
      </c>
      <c r="AE395" s="60" t="s">
        <v>102</v>
      </c>
      <c r="AF395" s="61" t="str">
        <f t="shared" si="50"/>
        <v>A</v>
      </c>
      <c r="AG395" s="62">
        <f t="shared" si="51"/>
        <v>0</v>
      </c>
      <c r="AH395" s="78" t="s">
        <v>1236</v>
      </c>
      <c r="AI395" s="62">
        <v>0</v>
      </c>
      <c r="AJ395" s="77" t="s">
        <v>1238</v>
      </c>
      <c r="AK395" s="20">
        <f t="shared" si="52"/>
        <v>0</v>
      </c>
      <c r="AL395" s="20">
        <f t="shared" si="56"/>
        <v>1</v>
      </c>
      <c r="AM395" s="20">
        <f t="shared" si="57"/>
        <v>0</v>
      </c>
      <c r="AN395" s="20">
        <f t="shared" si="53"/>
        <v>0</v>
      </c>
      <c r="AO395" s="20">
        <f t="shared" si="54"/>
        <v>0</v>
      </c>
      <c r="AP395" s="19">
        <f t="shared" si="55"/>
        <v>0</v>
      </c>
    </row>
    <row r="396" spans="1:42" s="18" customFormat="1" ht="204.75" customHeight="1" x14ac:dyDescent="0.25">
      <c r="A396" s="63">
        <v>395</v>
      </c>
      <c r="B396" s="54">
        <v>1802</v>
      </c>
      <c r="C396" s="53"/>
      <c r="D396" s="53"/>
      <c r="E396" s="55" t="s">
        <v>702</v>
      </c>
      <c r="F396" s="56">
        <v>45078</v>
      </c>
      <c r="G396" s="55" t="s">
        <v>45</v>
      </c>
      <c r="H396" s="55" t="s">
        <v>705</v>
      </c>
      <c r="I396" s="55" t="s">
        <v>42</v>
      </c>
      <c r="J396" s="59" t="s">
        <v>683</v>
      </c>
      <c r="K396" s="58" t="s">
        <v>59</v>
      </c>
      <c r="L396" s="58" t="s">
        <v>112</v>
      </c>
      <c r="M396" s="55"/>
      <c r="N396" s="55"/>
      <c r="O396" s="55"/>
      <c r="P396" s="56">
        <v>45198</v>
      </c>
      <c r="Q396" s="55"/>
      <c r="R396" s="71"/>
      <c r="S396" s="71"/>
      <c r="T396" s="55"/>
      <c r="U396" s="53">
        <v>3</v>
      </c>
      <c r="V396" s="72" t="s">
        <v>1071</v>
      </c>
      <c r="W396" s="57" t="s">
        <v>1047</v>
      </c>
      <c r="X396" s="55" t="s">
        <v>915</v>
      </c>
      <c r="Y396" s="55" t="s">
        <v>915</v>
      </c>
      <c r="Z396" s="55">
        <v>1</v>
      </c>
      <c r="AA396" s="73">
        <v>45139</v>
      </c>
      <c r="AB396" s="73">
        <v>45443</v>
      </c>
      <c r="AC396" s="55" t="s">
        <v>812</v>
      </c>
      <c r="AD396" s="75" t="s">
        <v>64</v>
      </c>
      <c r="AE396" s="60" t="s">
        <v>102</v>
      </c>
      <c r="AF396" s="61" t="str">
        <f t="shared" si="50"/>
        <v>A</v>
      </c>
      <c r="AG396" s="62">
        <f t="shared" si="51"/>
        <v>0</v>
      </c>
      <c r="AH396" s="78" t="s">
        <v>1236</v>
      </c>
      <c r="AI396" s="62">
        <v>0</v>
      </c>
      <c r="AJ396" s="77" t="s">
        <v>1238</v>
      </c>
      <c r="AK396" s="20">
        <f t="shared" si="52"/>
        <v>0</v>
      </c>
      <c r="AL396" s="20">
        <f t="shared" si="56"/>
        <v>1</v>
      </c>
      <c r="AM396" s="20">
        <f t="shared" si="57"/>
        <v>0</v>
      </c>
      <c r="AN396" s="20">
        <f t="shared" si="53"/>
        <v>0</v>
      </c>
      <c r="AO396" s="20">
        <f t="shared" si="54"/>
        <v>0</v>
      </c>
      <c r="AP396" s="19">
        <f t="shared" si="55"/>
        <v>0</v>
      </c>
    </row>
    <row r="397" spans="1:42" s="18" customFormat="1" ht="204.75" customHeight="1" x14ac:dyDescent="0.25">
      <c r="A397" s="63">
        <v>396</v>
      </c>
      <c r="B397" s="54">
        <v>1803</v>
      </c>
      <c r="C397" s="53"/>
      <c r="D397" s="53"/>
      <c r="E397" s="55" t="s">
        <v>1072</v>
      </c>
      <c r="F397" s="56">
        <v>45078</v>
      </c>
      <c r="G397" s="55" t="s">
        <v>45</v>
      </c>
      <c r="H397" s="55" t="s">
        <v>704</v>
      </c>
      <c r="I397" s="55" t="s">
        <v>42</v>
      </c>
      <c r="J397" s="59" t="s">
        <v>684</v>
      </c>
      <c r="K397" s="58" t="s">
        <v>59</v>
      </c>
      <c r="L397" s="58" t="s">
        <v>112</v>
      </c>
      <c r="M397" s="55"/>
      <c r="N397" s="55"/>
      <c r="O397" s="55"/>
      <c r="P397" s="56">
        <v>45198</v>
      </c>
      <c r="Q397" s="55"/>
      <c r="R397" s="71"/>
      <c r="S397" s="71"/>
      <c r="T397" s="55"/>
      <c r="U397" s="53">
        <v>1</v>
      </c>
      <c r="V397" s="72" t="s">
        <v>1073</v>
      </c>
      <c r="W397" s="57" t="s">
        <v>1045</v>
      </c>
      <c r="X397" s="55" t="s">
        <v>919</v>
      </c>
      <c r="Y397" s="55" t="s">
        <v>919</v>
      </c>
      <c r="Z397" s="55">
        <v>1</v>
      </c>
      <c r="AA397" s="73">
        <v>45139</v>
      </c>
      <c r="AB397" s="73">
        <v>45443</v>
      </c>
      <c r="AC397" s="55" t="s">
        <v>812</v>
      </c>
      <c r="AD397" s="75" t="s">
        <v>64</v>
      </c>
      <c r="AE397" s="60" t="s">
        <v>102</v>
      </c>
      <c r="AF397" s="61" t="str">
        <f t="shared" si="50"/>
        <v>A</v>
      </c>
      <c r="AG397" s="62">
        <f t="shared" si="51"/>
        <v>0</v>
      </c>
      <c r="AH397" s="78" t="s">
        <v>1236</v>
      </c>
      <c r="AI397" s="62">
        <v>0</v>
      </c>
      <c r="AJ397" s="77" t="s">
        <v>1238</v>
      </c>
      <c r="AK397" s="20">
        <f t="shared" si="52"/>
        <v>0</v>
      </c>
      <c r="AL397" s="20">
        <f t="shared" si="56"/>
        <v>1</v>
      </c>
      <c r="AM397" s="20">
        <f t="shared" si="57"/>
        <v>0</v>
      </c>
      <c r="AN397" s="20">
        <f t="shared" si="53"/>
        <v>0</v>
      </c>
      <c r="AO397" s="20">
        <f t="shared" si="54"/>
        <v>0</v>
      </c>
      <c r="AP397" s="19">
        <f t="shared" si="55"/>
        <v>0</v>
      </c>
    </row>
    <row r="398" spans="1:42" s="18" customFormat="1" ht="204.75" customHeight="1" x14ac:dyDescent="0.25">
      <c r="A398" s="63">
        <v>397</v>
      </c>
      <c r="B398" s="54">
        <v>1804</v>
      </c>
      <c r="C398" s="53"/>
      <c r="D398" s="53"/>
      <c r="E398" s="55" t="s">
        <v>708</v>
      </c>
      <c r="F398" s="56">
        <v>45078</v>
      </c>
      <c r="G398" s="55" t="s">
        <v>45</v>
      </c>
      <c r="H398" s="55"/>
      <c r="I398" s="55" t="s">
        <v>42</v>
      </c>
      <c r="J398" s="59" t="s">
        <v>685</v>
      </c>
      <c r="K398" s="58" t="s">
        <v>59</v>
      </c>
      <c r="L398" s="58" t="s">
        <v>112</v>
      </c>
      <c r="M398" s="55"/>
      <c r="N398" s="55"/>
      <c r="O398" s="55"/>
      <c r="P398" s="56">
        <v>45198</v>
      </c>
      <c r="Q398" s="55"/>
      <c r="R398" s="71"/>
      <c r="S398" s="71"/>
      <c r="T398" s="55"/>
      <c r="U398" s="53">
        <v>1</v>
      </c>
      <c r="V398" s="72" t="s">
        <v>1074</v>
      </c>
      <c r="W398" s="57" t="s">
        <v>1046</v>
      </c>
      <c r="X398" s="55" t="s">
        <v>183</v>
      </c>
      <c r="Y398" s="55" t="s">
        <v>183</v>
      </c>
      <c r="Z398" s="55">
        <v>1</v>
      </c>
      <c r="AA398" s="73">
        <v>45139</v>
      </c>
      <c r="AB398" s="73">
        <v>45412</v>
      </c>
      <c r="AC398" s="55" t="s">
        <v>812</v>
      </c>
      <c r="AD398" s="75" t="s">
        <v>64</v>
      </c>
      <c r="AE398" s="60" t="s">
        <v>102</v>
      </c>
      <c r="AF398" s="61" t="str">
        <f t="shared" si="50"/>
        <v>A</v>
      </c>
      <c r="AG398" s="62">
        <f t="shared" si="51"/>
        <v>0</v>
      </c>
      <c r="AH398" s="78" t="s">
        <v>1236</v>
      </c>
      <c r="AI398" s="62">
        <v>0</v>
      </c>
      <c r="AJ398" s="77" t="s">
        <v>1238</v>
      </c>
      <c r="AK398" s="20">
        <f t="shared" si="52"/>
        <v>0</v>
      </c>
      <c r="AL398" s="20">
        <f t="shared" si="56"/>
        <v>1</v>
      </c>
      <c r="AM398" s="20">
        <f t="shared" si="57"/>
        <v>0</v>
      </c>
      <c r="AN398" s="20">
        <f t="shared" si="53"/>
        <v>0</v>
      </c>
      <c r="AO398" s="20">
        <f t="shared" si="54"/>
        <v>0</v>
      </c>
      <c r="AP398" s="19">
        <f t="shared" si="55"/>
        <v>0</v>
      </c>
    </row>
    <row r="399" spans="1:42" s="18" customFormat="1" ht="204.75" customHeight="1" x14ac:dyDescent="0.25">
      <c r="A399" s="63">
        <v>398</v>
      </c>
      <c r="B399" s="54">
        <v>1804</v>
      </c>
      <c r="C399" s="53"/>
      <c r="D399" s="53"/>
      <c r="E399" s="55" t="s">
        <v>708</v>
      </c>
      <c r="F399" s="56">
        <v>45078</v>
      </c>
      <c r="G399" s="55" t="s">
        <v>45</v>
      </c>
      <c r="H399" s="55"/>
      <c r="I399" s="55" t="s">
        <v>42</v>
      </c>
      <c r="J399" s="59" t="s">
        <v>685</v>
      </c>
      <c r="K399" s="58" t="s">
        <v>59</v>
      </c>
      <c r="L399" s="58" t="s">
        <v>112</v>
      </c>
      <c r="M399" s="55"/>
      <c r="N399" s="55"/>
      <c r="O399" s="55"/>
      <c r="P399" s="56">
        <v>45198</v>
      </c>
      <c r="Q399" s="55"/>
      <c r="R399" s="71"/>
      <c r="S399" s="71"/>
      <c r="T399" s="55"/>
      <c r="U399" s="53">
        <v>2</v>
      </c>
      <c r="V399" s="72" t="s">
        <v>1074</v>
      </c>
      <c r="W399" s="57" t="s">
        <v>1047</v>
      </c>
      <c r="X399" s="55" t="s">
        <v>915</v>
      </c>
      <c r="Y399" s="55" t="s">
        <v>915</v>
      </c>
      <c r="Z399" s="55">
        <v>1</v>
      </c>
      <c r="AA399" s="73">
        <v>45139</v>
      </c>
      <c r="AB399" s="73">
        <v>45443</v>
      </c>
      <c r="AC399" s="55" t="s">
        <v>812</v>
      </c>
      <c r="AD399" s="75" t="s">
        <v>64</v>
      </c>
      <c r="AE399" s="60" t="s">
        <v>102</v>
      </c>
      <c r="AF399" s="61" t="str">
        <f t="shared" si="50"/>
        <v>A</v>
      </c>
      <c r="AG399" s="62">
        <f t="shared" si="51"/>
        <v>0</v>
      </c>
      <c r="AH399" s="78" t="s">
        <v>1236</v>
      </c>
      <c r="AI399" s="62">
        <v>0</v>
      </c>
      <c r="AJ399" s="77" t="s">
        <v>1238</v>
      </c>
      <c r="AK399" s="20">
        <f t="shared" si="52"/>
        <v>0</v>
      </c>
      <c r="AL399" s="20">
        <f t="shared" si="56"/>
        <v>1</v>
      </c>
      <c r="AM399" s="20">
        <f t="shared" si="57"/>
        <v>0</v>
      </c>
      <c r="AN399" s="20">
        <f t="shared" si="53"/>
        <v>0</v>
      </c>
      <c r="AO399" s="20">
        <f t="shared" si="54"/>
        <v>0</v>
      </c>
      <c r="AP399" s="19">
        <f t="shared" si="55"/>
        <v>0</v>
      </c>
    </row>
    <row r="400" spans="1:42" s="18" customFormat="1" ht="204.75" customHeight="1" x14ac:dyDescent="0.25">
      <c r="A400" s="63">
        <v>399</v>
      </c>
      <c r="B400" s="54">
        <v>1804</v>
      </c>
      <c r="C400" s="53"/>
      <c r="D400" s="53"/>
      <c r="E400" s="55" t="s">
        <v>708</v>
      </c>
      <c r="F400" s="56">
        <v>45078</v>
      </c>
      <c r="G400" s="55" t="s">
        <v>45</v>
      </c>
      <c r="H400" s="55"/>
      <c r="I400" s="55" t="s">
        <v>42</v>
      </c>
      <c r="J400" s="59" t="s">
        <v>685</v>
      </c>
      <c r="K400" s="58" t="s">
        <v>59</v>
      </c>
      <c r="L400" s="58" t="s">
        <v>112</v>
      </c>
      <c r="M400" s="55"/>
      <c r="N400" s="55"/>
      <c r="O400" s="55"/>
      <c r="P400" s="56">
        <v>45198</v>
      </c>
      <c r="Q400" s="55"/>
      <c r="R400" s="71"/>
      <c r="S400" s="71"/>
      <c r="T400" s="55"/>
      <c r="U400" s="53">
        <v>3</v>
      </c>
      <c r="V400" s="72" t="s">
        <v>1074</v>
      </c>
      <c r="W400" s="57" t="s">
        <v>1045</v>
      </c>
      <c r="X400" s="55" t="s">
        <v>919</v>
      </c>
      <c r="Y400" s="55" t="s">
        <v>919</v>
      </c>
      <c r="Z400" s="55">
        <v>3</v>
      </c>
      <c r="AA400" s="73">
        <v>45139</v>
      </c>
      <c r="AB400" s="73">
        <v>45443</v>
      </c>
      <c r="AC400" s="55" t="s">
        <v>812</v>
      </c>
      <c r="AD400" s="75" t="s">
        <v>64</v>
      </c>
      <c r="AE400" s="60" t="s">
        <v>102</v>
      </c>
      <c r="AF400" s="61" t="str">
        <f t="shared" si="50"/>
        <v>A</v>
      </c>
      <c r="AG400" s="62">
        <f t="shared" si="51"/>
        <v>0</v>
      </c>
      <c r="AH400" s="78" t="s">
        <v>1236</v>
      </c>
      <c r="AI400" s="62">
        <v>0</v>
      </c>
      <c r="AJ400" s="77" t="s">
        <v>1238</v>
      </c>
      <c r="AK400" s="20">
        <f t="shared" si="52"/>
        <v>0</v>
      </c>
      <c r="AL400" s="20">
        <f t="shared" si="56"/>
        <v>1</v>
      </c>
      <c r="AM400" s="20">
        <f t="shared" si="57"/>
        <v>0</v>
      </c>
      <c r="AN400" s="20">
        <f t="shared" si="53"/>
        <v>0</v>
      </c>
      <c r="AO400" s="20">
        <f t="shared" si="54"/>
        <v>0</v>
      </c>
      <c r="AP400" s="19">
        <f t="shared" si="55"/>
        <v>0</v>
      </c>
    </row>
    <row r="401" spans="1:42" s="18" customFormat="1" ht="204.75" customHeight="1" x14ac:dyDescent="0.25">
      <c r="A401" s="63">
        <v>400</v>
      </c>
      <c r="B401" s="54">
        <v>1805</v>
      </c>
      <c r="C401" s="53"/>
      <c r="D401" s="53"/>
      <c r="E401" s="55" t="s">
        <v>708</v>
      </c>
      <c r="F401" s="56">
        <v>45078</v>
      </c>
      <c r="G401" s="55" t="s">
        <v>45</v>
      </c>
      <c r="H401" s="55"/>
      <c r="I401" s="55" t="s">
        <v>42</v>
      </c>
      <c r="J401" s="59" t="s">
        <v>686</v>
      </c>
      <c r="K401" s="58" t="s">
        <v>59</v>
      </c>
      <c r="L401" s="58" t="s">
        <v>112</v>
      </c>
      <c r="M401" s="55"/>
      <c r="N401" s="55"/>
      <c r="O401" s="55"/>
      <c r="P401" s="56">
        <v>45198</v>
      </c>
      <c r="Q401" s="55"/>
      <c r="R401" s="71"/>
      <c r="S401" s="71"/>
      <c r="T401" s="55"/>
      <c r="U401" s="53">
        <v>1</v>
      </c>
      <c r="V401" s="72" t="s">
        <v>1075</v>
      </c>
      <c r="W401" s="57" t="s">
        <v>1046</v>
      </c>
      <c r="X401" s="55" t="s">
        <v>183</v>
      </c>
      <c r="Y401" s="55" t="s">
        <v>183</v>
      </c>
      <c r="Z401" s="55">
        <v>1</v>
      </c>
      <c r="AA401" s="73">
        <v>45139</v>
      </c>
      <c r="AB401" s="73">
        <v>45412</v>
      </c>
      <c r="AC401" s="55" t="s">
        <v>812</v>
      </c>
      <c r="AD401" s="75" t="s">
        <v>64</v>
      </c>
      <c r="AE401" s="60" t="s">
        <v>114</v>
      </c>
      <c r="AF401" s="61" t="str">
        <f t="shared" si="50"/>
        <v>A</v>
      </c>
      <c r="AG401" s="62">
        <f t="shared" si="51"/>
        <v>0</v>
      </c>
      <c r="AH401" s="78" t="s">
        <v>1277</v>
      </c>
      <c r="AI401" s="62">
        <v>0</v>
      </c>
      <c r="AJ401" s="77" t="s">
        <v>1277</v>
      </c>
      <c r="AK401" s="20">
        <f t="shared" si="52"/>
        <v>0</v>
      </c>
      <c r="AL401" s="20">
        <f t="shared" si="56"/>
        <v>1</v>
      </c>
      <c r="AM401" s="20">
        <f t="shared" si="57"/>
        <v>0</v>
      </c>
      <c r="AN401" s="20">
        <f t="shared" si="53"/>
        <v>0</v>
      </c>
      <c r="AO401" s="20">
        <f t="shared" si="54"/>
        <v>0</v>
      </c>
      <c r="AP401" s="19">
        <f t="shared" si="55"/>
        <v>0</v>
      </c>
    </row>
    <row r="402" spans="1:42" s="18" customFormat="1" ht="204.75" customHeight="1" x14ac:dyDescent="0.25">
      <c r="A402" s="63">
        <v>401</v>
      </c>
      <c r="B402" s="54">
        <v>1805</v>
      </c>
      <c r="C402" s="53"/>
      <c r="D402" s="53"/>
      <c r="E402" s="55" t="s">
        <v>708</v>
      </c>
      <c r="F402" s="56">
        <v>45078</v>
      </c>
      <c r="G402" s="55" t="s">
        <v>45</v>
      </c>
      <c r="H402" s="55"/>
      <c r="I402" s="55" t="s">
        <v>42</v>
      </c>
      <c r="J402" s="59" t="s">
        <v>686</v>
      </c>
      <c r="K402" s="58" t="s">
        <v>59</v>
      </c>
      <c r="L402" s="58" t="s">
        <v>112</v>
      </c>
      <c r="M402" s="55"/>
      <c r="N402" s="55"/>
      <c r="O402" s="55"/>
      <c r="P402" s="56">
        <v>45198</v>
      </c>
      <c r="Q402" s="55"/>
      <c r="R402" s="71"/>
      <c r="S402" s="71"/>
      <c r="T402" s="55"/>
      <c r="U402" s="53">
        <v>2</v>
      </c>
      <c r="V402" s="72" t="s">
        <v>1075</v>
      </c>
      <c r="W402" s="57" t="s">
        <v>1047</v>
      </c>
      <c r="X402" s="55" t="s">
        <v>915</v>
      </c>
      <c r="Y402" s="55" t="s">
        <v>915</v>
      </c>
      <c r="Z402" s="55">
        <v>1</v>
      </c>
      <c r="AA402" s="73">
        <v>45139</v>
      </c>
      <c r="AB402" s="73">
        <v>45443</v>
      </c>
      <c r="AC402" s="55" t="s">
        <v>812</v>
      </c>
      <c r="AD402" s="75" t="s">
        <v>64</v>
      </c>
      <c r="AE402" s="60" t="s">
        <v>114</v>
      </c>
      <c r="AF402" s="61" t="str">
        <f t="shared" si="50"/>
        <v>A</v>
      </c>
      <c r="AG402" s="62">
        <f t="shared" si="51"/>
        <v>0</v>
      </c>
      <c r="AH402" s="78" t="s">
        <v>1277</v>
      </c>
      <c r="AI402" s="62">
        <v>0</v>
      </c>
      <c r="AJ402" s="77" t="s">
        <v>1277</v>
      </c>
      <c r="AK402" s="20">
        <f t="shared" si="52"/>
        <v>0</v>
      </c>
      <c r="AL402" s="20">
        <f t="shared" si="56"/>
        <v>1</v>
      </c>
      <c r="AM402" s="20">
        <f t="shared" si="57"/>
        <v>0</v>
      </c>
      <c r="AN402" s="20">
        <f t="shared" si="53"/>
        <v>0</v>
      </c>
      <c r="AO402" s="20">
        <f t="shared" si="54"/>
        <v>0</v>
      </c>
      <c r="AP402" s="19">
        <f t="shared" si="55"/>
        <v>0</v>
      </c>
    </row>
    <row r="403" spans="1:42" s="18" customFormat="1" ht="204.75" customHeight="1" x14ac:dyDescent="0.25">
      <c r="A403" s="63">
        <v>402</v>
      </c>
      <c r="B403" s="54">
        <v>1805</v>
      </c>
      <c r="C403" s="53"/>
      <c r="D403" s="53"/>
      <c r="E403" s="55" t="s">
        <v>708</v>
      </c>
      <c r="F403" s="56">
        <v>45078</v>
      </c>
      <c r="G403" s="55" t="s">
        <v>45</v>
      </c>
      <c r="H403" s="55"/>
      <c r="I403" s="55" t="s">
        <v>42</v>
      </c>
      <c r="J403" s="59" t="s">
        <v>686</v>
      </c>
      <c r="K403" s="58" t="s">
        <v>59</v>
      </c>
      <c r="L403" s="58" t="s">
        <v>112</v>
      </c>
      <c r="M403" s="55"/>
      <c r="N403" s="55"/>
      <c r="O403" s="55"/>
      <c r="P403" s="56">
        <v>45198</v>
      </c>
      <c r="Q403" s="55"/>
      <c r="R403" s="71"/>
      <c r="S403" s="71"/>
      <c r="T403" s="55"/>
      <c r="U403" s="53">
        <v>3</v>
      </c>
      <c r="V403" s="72" t="s">
        <v>1075</v>
      </c>
      <c r="W403" s="57" t="s">
        <v>1045</v>
      </c>
      <c r="X403" s="55" t="s">
        <v>919</v>
      </c>
      <c r="Y403" s="55" t="s">
        <v>919</v>
      </c>
      <c r="Z403" s="55">
        <v>3</v>
      </c>
      <c r="AA403" s="73">
        <v>45139</v>
      </c>
      <c r="AB403" s="73">
        <v>45443</v>
      </c>
      <c r="AC403" s="55" t="s">
        <v>812</v>
      </c>
      <c r="AD403" s="75" t="s">
        <v>64</v>
      </c>
      <c r="AE403" s="60" t="s">
        <v>114</v>
      </c>
      <c r="AF403" s="61" t="str">
        <f t="shared" si="50"/>
        <v>A</v>
      </c>
      <c r="AG403" s="62">
        <f t="shared" si="51"/>
        <v>0</v>
      </c>
      <c r="AH403" s="78" t="s">
        <v>1277</v>
      </c>
      <c r="AI403" s="62">
        <v>0</v>
      </c>
      <c r="AJ403" s="77" t="s">
        <v>1277</v>
      </c>
      <c r="AK403" s="20">
        <f t="shared" si="52"/>
        <v>0</v>
      </c>
      <c r="AL403" s="20">
        <f t="shared" si="56"/>
        <v>1</v>
      </c>
      <c r="AM403" s="20">
        <f t="shared" si="57"/>
        <v>0</v>
      </c>
      <c r="AN403" s="20">
        <f t="shared" si="53"/>
        <v>0</v>
      </c>
      <c r="AO403" s="20">
        <f t="shared" si="54"/>
        <v>0</v>
      </c>
      <c r="AP403" s="19">
        <f t="shared" si="55"/>
        <v>0</v>
      </c>
    </row>
    <row r="404" spans="1:42" s="18" customFormat="1" ht="204.75" customHeight="1" x14ac:dyDescent="0.25">
      <c r="A404" s="63">
        <v>403</v>
      </c>
      <c r="B404" s="54">
        <v>1806</v>
      </c>
      <c r="C404" s="53"/>
      <c r="D404" s="53"/>
      <c r="E404" s="55" t="s">
        <v>709</v>
      </c>
      <c r="F404" s="56">
        <v>45078</v>
      </c>
      <c r="G404" s="55" t="s">
        <v>45</v>
      </c>
      <c r="H404" s="55"/>
      <c r="I404" s="55" t="s">
        <v>42</v>
      </c>
      <c r="J404" s="59" t="s">
        <v>687</v>
      </c>
      <c r="K404" s="58" t="s">
        <v>59</v>
      </c>
      <c r="L404" s="58" t="s">
        <v>112</v>
      </c>
      <c r="M404" s="55"/>
      <c r="N404" s="55"/>
      <c r="O404" s="55"/>
      <c r="P404" s="56">
        <v>45198</v>
      </c>
      <c r="Q404" s="55"/>
      <c r="R404" s="71"/>
      <c r="S404" s="71"/>
      <c r="T404" s="55"/>
      <c r="U404" s="53">
        <v>1</v>
      </c>
      <c r="V404" s="72" t="s">
        <v>1076</v>
      </c>
      <c r="W404" s="57" t="s">
        <v>1076</v>
      </c>
      <c r="X404" s="55" t="s">
        <v>915</v>
      </c>
      <c r="Y404" s="55" t="s">
        <v>915</v>
      </c>
      <c r="Z404" s="55">
        <v>1</v>
      </c>
      <c r="AA404" s="73">
        <v>45139</v>
      </c>
      <c r="AB404" s="73">
        <v>45443</v>
      </c>
      <c r="AC404" s="55" t="s">
        <v>812</v>
      </c>
      <c r="AD404" s="75" t="s">
        <v>64</v>
      </c>
      <c r="AE404" s="60" t="s">
        <v>114</v>
      </c>
      <c r="AF404" s="61" t="str">
        <f t="shared" si="50"/>
        <v>A</v>
      </c>
      <c r="AG404" s="62">
        <f t="shared" si="51"/>
        <v>0</v>
      </c>
      <c r="AH404" s="78" t="s">
        <v>1277</v>
      </c>
      <c r="AI404" s="62">
        <v>0</v>
      </c>
      <c r="AJ404" s="77" t="s">
        <v>1277</v>
      </c>
      <c r="AK404" s="20">
        <f t="shared" si="52"/>
        <v>0</v>
      </c>
      <c r="AL404" s="20">
        <f t="shared" si="56"/>
        <v>1</v>
      </c>
      <c r="AM404" s="20">
        <f t="shared" si="57"/>
        <v>0</v>
      </c>
      <c r="AN404" s="20">
        <f t="shared" si="53"/>
        <v>0</v>
      </c>
      <c r="AO404" s="20">
        <f t="shared" si="54"/>
        <v>0</v>
      </c>
      <c r="AP404" s="19">
        <f t="shared" si="55"/>
        <v>0</v>
      </c>
    </row>
    <row r="405" spans="1:42" s="18" customFormat="1" ht="204.75" customHeight="1" x14ac:dyDescent="0.25">
      <c r="A405" s="63">
        <v>404</v>
      </c>
      <c r="B405" s="54">
        <v>1807</v>
      </c>
      <c r="C405" s="53"/>
      <c r="D405" s="53"/>
      <c r="E405" s="55" t="s">
        <v>709</v>
      </c>
      <c r="F405" s="56">
        <v>45078</v>
      </c>
      <c r="G405" s="55" t="s">
        <v>45</v>
      </c>
      <c r="H405" s="55"/>
      <c r="I405" s="55" t="s">
        <v>42</v>
      </c>
      <c r="J405" s="59" t="s">
        <v>688</v>
      </c>
      <c r="K405" s="58" t="s">
        <v>59</v>
      </c>
      <c r="L405" s="58" t="s">
        <v>112</v>
      </c>
      <c r="M405" s="55"/>
      <c r="N405" s="55"/>
      <c r="O405" s="55"/>
      <c r="P405" s="56">
        <v>45198</v>
      </c>
      <c r="Q405" s="55"/>
      <c r="R405" s="71"/>
      <c r="S405" s="71"/>
      <c r="T405" s="55"/>
      <c r="U405" s="53">
        <v>1</v>
      </c>
      <c r="V405" s="72" t="s">
        <v>1077</v>
      </c>
      <c r="W405" s="57" t="s">
        <v>949</v>
      </c>
      <c r="X405" s="55" t="s">
        <v>183</v>
      </c>
      <c r="Y405" s="55" t="s">
        <v>183</v>
      </c>
      <c r="Z405" s="55">
        <v>1</v>
      </c>
      <c r="AA405" s="73">
        <v>45139</v>
      </c>
      <c r="AB405" s="73">
        <v>45412</v>
      </c>
      <c r="AC405" s="55" t="s">
        <v>812</v>
      </c>
      <c r="AD405" s="75" t="s">
        <v>64</v>
      </c>
      <c r="AE405" s="60" t="s">
        <v>114</v>
      </c>
      <c r="AF405" s="61" t="str">
        <f t="shared" si="50"/>
        <v>A</v>
      </c>
      <c r="AG405" s="62">
        <f t="shared" si="51"/>
        <v>0</v>
      </c>
      <c r="AH405" s="78" t="s">
        <v>1277</v>
      </c>
      <c r="AI405" s="62">
        <v>0</v>
      </c>
      <c r="AJ405" s="77" t="s">
        <v>1277</v>
      </c>
      <c r="AK405" s="20">
        <f t="shared" si="52"/>
        <v>0</v>
      </c>
      <c r="AL405" s="20">
        <f t="shared" si="56"/>
        <v>1</v>
      </c>
      <c r="AM405" s="20">
        <f t="shared" si="57"/>
        <v>0</v>
      </c>
      <c r="AN405" s="20">
        <f t="shared" si="53"/>
        <v>0</v>
      </c>
      <c r="AO405" s="20">
        <f t="shared" si="54"/>
        <v>0</v>
      </c>
      <c r="AP405" s="19">
        <f t="shared" si="55"/>
        <v>0</v>
      </c>
    </row>
    <row r="406" spans="1:42" s="18" customFormat="1" ht="204.75" customHeight="1" x14ac:dyDescent="0.25">
      <c r="A406" s="63">
        <v>405</v>
      </c>
      <c r="B406" s="54">
        <v>1807</v>
      </c>
      <c r="C406" s="53"/>
      <c r="D406" s="53"/>
      <c r="E406" s="55" t="s">
        <v>709</v>
      </c>
      <c r="F406" s="56">
        <v>45078</v>
      </c>
      <c r="G406" s="55" t="s">
        <v>45</v>
      </c>
      <c r="H406" s="55"/>
      <c r="I406" s="55" t="s">
        <v>42</v>
      </c>
      <c r="J406" s="59" t="s">
        <v>688</v>
      </c>
      <c r="K406" s="58" t="s">
        <v>59</v>
      </c>
      <c r="L406" s="58" t="s">
        <v>112</v>
      </c>
      <c r="M406" s="55"/>
      <c r="N406" s="55"/>
      <c r="O406" s="55"/>
      <c r="P406" s="56">
        <v>45198</v>
      </c>
      <c r="Q406" s="55"/>
      <c r="R406" s="71"/>
      <c r="S406" s="71"/>
      <c r="T406" s="55"/>
      <c r="U406" s="53">
        <v>2</v>
      </c>
      <c r="V406" s="72" t="s">
        <v>1077</v>
      </c>
      <c r="W406" s="57" t="s">
        <v>950</v>
      </c>
      <c r="X406" s="55" t="s">
        <v>915</v>
      </c>
      <c r="Y406" s="55" t="s">
        <v>915</v>
      </c>
      <c r="Z406" s="55">
        <v>1</v>
      </c>
      <c r="AA406" s="73">
        <v>45139</v>
      </c>
      <c r="AB406" s="73">
        <v>45443</v>
      </c>
      <c r="AC406" s="55" t="s">
        <v>812</v>
      </c>
      <c r="AD406" s="75" t="s">
        <v>64</v>
      </c>
      <c r="AE406" s="60" t="s">
        <v>114</v>
      </c>
      <c r="AF406" s="61" t="str">
        <f t="shared" si="50"/>
        <v>A</v>
      </c>
      <c r="AG406" s="62">
        <f t="shared" si="51"/>
        <v>0</v>
      </c>
      <c r="AH406" s="78" t="s">
        <v>1277</v>
      </c>
      <c r="AI406" s="62">
        <v>0</v>
      </c>
      <c r="AJ406" s="77" t="s">
        <v>1277</v>
      </c>
      <c r="AK406" s="20">
        <f t="shared" si="52"/>
        <v>0</v>
      </c>
      <c r="AL406" s="20">
        <f t="shared" si="56"/>
        <v>1</v>
      </c>
      <c r="AM406" s="20">
        <f t="shared" si="57"/>
        <v>0</v>
      </c>
      <c r="AN406" s="20">
        <f t="shared" si="53"/>
        <v>0</v>
      </c>
      <c r="AO406" s="20">
        <f t="shared" si="54"/>
        <v>0</v>
      </c>
      <c r="AP406" s="19">
        <f t="shared" si="55"/>
        <v>0</v>
      </c>
    </row>
    <row r="407" spans="1:42" s="18" customFormat="1" ht="204.75" customHeight="1" x14ac:dyDescent="0.25">
      <c r="A407" s="63">
        <v>406</v>
      </c>
      <c r="B407" s="54">
        <v>1808</v>
      </c>
      <c r="C407" s="53"/>
      <c r="D407" s="53"/>
      <c r="E407" s="55" t="s">
        <v>709</v>
      </c>
      <c r="F407" s="56">
        <v>45078</v>
      </c>
      <c r="G407" s="55" t="s">
        <v>45</v>
      </c>
      <c r="H407" s="55"/>
      <c r="I407" s="55" t="s">
        <v>42</v>
      </c>
      <c r="J407" s="59" t="s">
        <v>689</v>
      </c>
      <c r="K407" s="58" t="s">
        <v>59</v>
      </c>
      <c r="L407" s="58" t="s">
        <v>112</v>
      </c>
      <c r="M407" s="55"/>
      <c r="N407" s="55"/>
      <c r="O407" s="55"/>
      <c r="P407" s="56">
        <v>45198</v>
      </c>
      <c r="Q407" s="55"/>
      <c r="R407" s="71"/>
      <c r="S407" s="71"/>
      <c r="T407" s="55"/>
      <c r="U407" s="53">
        <v>1</v>
      </c>
      <c r="V407" s="72" t="s">
        <v>1078</v>
      </c>
      <c r="W407" s="57" t="s">
        <v>949</v>
      </c>
      <c r="X407" s="55" t="s">
        <v>183</v>
      </c>
      <c r="Y407" s="55" t="s">
        <v>183</v>
      </c>
      <c r="Z407" s="55">
        <v>1</v>
      </c>
      <c r="AA407" s="73">
        <v>45139</v>
      </c>
      <c r="AB407" s="73">
        <v>45412</v>
      </c>
      <c r="AC407" s="55" t="s">
        <v>812</v>
      </c>
      <c r="AD407" s="75" t="s">
        <v>64</v>
      </c>
      <c r="AE407" s="60" t="s">
        <v>114</v>
      </c>
      <c r="AF407" s="61" t="str">
        <f t="shared" si="50"/>
        <v>A</v>
      </c>
      <c r="AG407" s="62">
        <f t="shared" si="51"/>
        <v>0</v>
      </c>
      <c r="AH407" s="78" t="s">
        <v>1277</v>
      </c>
      <c r="AI407" s="62">
        <v>0</v>
      </c>
      <c r="AJ407" s="77" t="s">
        <v>1277</v>
      </c>
      <c r="AK407" s="20">
        <f t="shared" si="52"/>
        <v>0</v>
      </c>
      <c r="AL407" s="20">
        <f t="shared" si="56"/>
        <v>1</v>
      </c>
      <c r="AM407" s="20">
        <f t="shared" si="57"/>
        <v>0</v>
      </c>
      <c r="AN407" s="20">
        <f t="shared" si="53"/>
        <v>0</v>
      </c>
      <c r="AO407" s="20">
        <f t="shared" si="54"/>
        <v>0</v>
      </c>
      <c r="AP407" s="19">
        <f t="shared" si="55"/>
        <v>0</v>
      </c>
    </row>
    <row r="408" spans="1:42" s="18" customFormat="1" ht="204.75" customHeight="1" x14ac:dyDescent="0.25">
      <c r="A408" s="63">
        <v>407</v>
      </c>
      <c r="B408" s="54">
        <v>1808</v>
      </c>
      <c r="C408" s="53"/>
      <c r="D408" s="53"/>
      <c r="E408" s="55" t="s">
        <v>709</v>
      </c>
      <c r="F408" s="56">
        <v>45078</v>
      </c>
      <c r="G408" s="55" t="s">
        <v>45</v>
      </c>
      <c r="H408" s="55"/>
      <c r="I408" s="55" t="s">
        <v>42</v>
      </c>
      <c r="J408" s="59" t="s">
        <v>689</v>
      </c>
      <c r="K408" s="58" t="s">
        <v>59</v>
      </c>
      <c r="L408" s="58" t="s">
        <v>112</v>
      </c>
      <c r="M408" s="55"/>
      <c r="N408" s="55"/>
      <c r="O408" s="55"/>
      <c r="P408" s="56">
        <v>45198</v>
      </c>
      <c r="Q408" s="55"/>
      <c r="R408" s="71"/>
      <c r="S408" s="71"/>
      <c r="T408" s="55"/>
      <c r="U408" s="53">
        <v>2</v>
      </c>
      <c r="V408" s="72" t="s">
        <v>1078</v>
      </c>
      <c r="W408" s="57" t="s">
        <v>950</v>
      </c>
      <c r="X408" s="55" t="s">
        <v>915</v>
      </c>
      <c r="Y408" s="55" t="s">
        <v>915</v>
      </c>
      <c r="Z408" s="55">
        <v>1</v>
      </c>
      <c r="AA408" s="73">
        <v>45139</v>
      </c>
      <c r="AB408" s="73">
        <v>45443</v>
      </c>
      <c r="AC408" s="55" t="s">
        <v>812</v>
      </c>
      <c r="AD408" s="75" t="s">
        <v>64</v>
      </c>
      <c r="AE408" s="60" t="s">
        <v>114</v>
      </c>
      <c r="AF408" s="61" t="str">
        <f t="shared" si="50"/>
        <v>A</v>
      </c>
      <c r="AG408" s="62">
        <f t="shared" si="51"/>
        <v>0</v>
      </c>
      <c r="AH408" s="78" t="s">
        <v>1277</v>
      </c>
      <c r="AI408" s="62">
        <v>0</v>
      </c>
      <c r="AJ408" s="77" t="s">
        <v>1277</v>
      </c>
      <c r="AK408" s="20">
        <f t="shared" si="52"/>
        <v>0</v>
      </c>
      <c r="AL408" s="20">
        <f t="shared" si="56"/>
        <v>1</v>
      </c>
      <c r="AM408" s="20">
        <f t="shared" si="57"/>
        <v>0</v>
      </c>
      <c r="AN408" s="20">
        <f t="shared" si="53"/>
        <v>0</v>
      </c>
      <c r="AO408" s="20">
        <f t="shared" si="54"/>
        <v>0</v>
      </c>
      <c r="AP408" s="19">
        <f t="shared" si="55"/>
        <v>0</v>
      </c>
    </row>
    <row r="409" spans="1:42" s="18" customFormat="1" ht="204.75" customHeight="1" x14ac:dyDescent="0.25">
      <c r="A409" s="63">
        <v>408</v>
      </c>
      <c r="B409" s="54">
        <v>1809</v>
      </c>
      <c r="C409" s="53"/>
      <c r="D409" s="53"/>
      <c r="E409" s="55" t="s">
        <v>709</v>
      </c>
      <c r="F409" s="56">
        <v>45078</v>
      </c>
      <c r="G409" s="55" t="s">
        <v>45</v>
      </c>
      <c r="H409" s="55"/>
      <c r="I409" s="55" t="s">
        <v>42</v>
      </c>
      <c r="J409" s="59" t="s">
        <v>690</v>
      </c>
      <c r="K409" s="58" t="s">
        <v>59</v>
      </c>
      <c r="L409" s="58" t="s">
        <v>112</v>
      </c>
      <c r="M409" s="55"/>
      <c r="N409" s="55"/>
      <c r="O409" s="55"/>
      <c r="P409" s="56">
        <v>45198</v>
      </c>
      <c r="Q409" s="55"/>
      <c r="R409" s="71"/>
      <c r="S409" s="71"/>
      <c r="T409" s="55"/>
      <c r="U409" s="53">
        <v>1</v>
      </c>
      <c r="V409" s="72" t="s">
        <v>1079</v>
      </c>
      <c r="W409" s="57" t="s">
        <v>949</v>
      </c>
      <c r="X409" s="55" t="s">
        <v>183</v>
      </c>
      <c r="Y409" s="55" t="s">
        <v>183</v>
      </c>
      <c r="Z409" s="55">
        <v>1</v>
      </c>
      <c r="AA409" s="73">
        <v>45139</v>
      </c>
      <c r="AB409" s="73">
        <v>45412</v>
      </c>
      <c r="AC409" s="55" t="s">
        <v>812</v>
      </c>
      <c r="AD409" s="75" t="s">
        <v>64</v>
      </c>
      <c r="AE409" s="60" t="s">
        <v>114</v>
      </c>
      <c r="AF409" s="61" t="str">
        <f t="shared" si="50"/>
        <v>A</v>
      </c>
      <c r="AG409" s="62">
        <f t="shared" si="51"/>
        <v>0</v>
      </c>
      <c r="AH409" s="78" t="s">
        <v>1277</v>
      </c>
      <c r="AI409" s="62">
        <v>0</v>
      </c>
      <c r="AJ409" s="77" t="s">
        <v>1277</v>
      </c>
      <c r="AK409" s="20">
        <f t="shared" si="52"/>
        <v>0</v>
      </c>
      <c r="AL409" s="20">
        <f t="shared" si="56"/>
        <v>1</v>
      </c>
      <c r="AM409" s="20">
        <f t="shared" si="57"/>
        <v>0</v>
      </c>
      <c r="AN409" s="20">
        <f t="shared" si="53"/>
        <v>0</v>
      </c>
      <c r="AO409" s="20">
        <f t="shared" si="54"/>
        <v>0</v>
      </c>
      <c r="AP409" s="19">
        <f t="shared" si="55"/>
        <v>0</v>
      </c>
    </row>
    <row r="410" spans="1:42" s="18" customFormat="1" ht="204.75" customHeight="1" x14ac:dyDescent="0.25">
      <c r="A410" s="63">
        <v>409</v>
      </c>
      <c r="B410" s="54">
        <v>1809</v>
      </c>
      <c r="C410" s="53"/>
      <c r="D410" s="53"/>
      <c r="E410" s="55" t="s">
        <v>709</v>
      </c>
      <c r="F410" s="56">
        <v>45078</v>
      </c>
      <c r="G410" s="55" t="s">
        <v>45</v>
      </c>
      <c r="H410" s="55"/>
      <c r="I410" s="55" t="s">
        <v>42</v>
      </c>
      <c r="J410" s="59" t="s">
        <v>690</v>
      </c>
      <c r="K410" s="58" t="s">
        <v>59</v>
      </c>
      <c r="L410" s="58" t="s">
        <v>112</v>
      </c>
      <c r="M410" s="55"/>
      <c r="N410" s="55"/>
      <c r="O410" s="55"/>
      <c r="P410" s="56">
        <v>45198</v>
      </c>
      <c r="Q410" s="55"/>
      <c r="R410" s="71"/>
      <c r="S410" s="71"/>
      <c r="T410" s="55"/>
      <c r="U410" s="53">
        <v>2</v>
      </c>
      <c r="V410" s="72" t="s">
        <v>1079</v>
      </c>
      <c r="W410" s="57" t="s">
        <v>950</v>
      </c>
      <c r="X410" s="55" t="s">
        <v>915</v>
      </c>
      <c r="Y410" s="55" t="s">
        <v>915</v>
      </c>
      <c r="Z410" s="55">
        <v>1</v>
      </c>
      <c r="AA410" s="73">
        <v>45139</v>
      </c>
      <c r="AB410" s="73">
        <v>45443</v>
      </c>
      <c r="AC410" s="55" t="s">
        <v>812</v>
      </c>
      <c r="AD410" s="75" t="s">
        <v>64</v>
      </c>
      <c r="AE410" s="60" t="s">
        <v>114</v>
      </c>
      <c r="AF410" s="61" t="str">
        <f t="shared" si="50"/>
        <v>A</v>
      </c>
      <c r="AG410" s="62">
        <f t="shared" si="51"/>
        <v>0</v>
      </c>
      <c r="AH410" s="78" t="s">
        <v>1277</v>
      </c>
      <c r="AI410" s="62">
        <v>0</v>
      </c>
      <c r="AJ410" s="77" t="s">
        <v>1277</v>
      </c>
      <c r="AK410" s="20">
        <f t="shared" si="52"/>
        <v>0</v>
      </c>
      <c r="AL410" s="20">
        <f t="shared" si="56"/>
        <v>1</v>
      </c>
      <c r="AM410" s="20">
        <f t="shared" si="57"/>
        <v>0</v>
      </c>
      <c r="AN410" s="20">
        <f t="shared" si="53"/>
        <v>0</v>
      </c>
      <c r="AO410" s="20">
        <f t="shared" si="54"/>
        <v>0</v>
      </c>
      <c r="AP410" s="19">
        <f t="shared" si="55"/>
        <v>0</v>
      </c>
    </row>
    <row r="411" spans="1:42" s="18" customFormat="1" ht="204.75" customHeight="1" x14ac:dyDescent="0.25">
      <c r="A411" s="63">
        <v>410</v>
      </c>
      <c r="B411" s="54">
        <v>1810</v>
      </c>
      <c r="C411" s="53"/>
      <c r="D411" s="53"/>
      <c r="E411" s="55" t="s">
        <v>710</v>
      </c>
      <c r="F411" s="56">
        <v>45169</v>
      </c>
      <c r="G411" s="55" t="s">
        <v>45</v>
      </c>
      <c r="H411" s="55"/>
      <c r="I411" s="55" t="s">
        <v>209</v>
      </c>
      <c r="J411" s="59" t="s">
        <v>691</v>
      </c>
      <c r="K411" s="58"/>
      <c r="L411" s="58"/>
      <c r="M411" s="55"/>
      <c r="N411" s="55"/>
      <c r="O411" s="55"/>
      <c r="P411" s="56">
        <v>45203</v>
      </c>
      <c r="Q411" s="55"/>
      <c r="R411" s="71"/>
      <c r="S411" s="71"/>
      <c r="T411" s="55"/>
      <c r="U411" s="53"/>
      <c r="V411" s="72"/>
      <c r="W411" s="57" t="s">
        <v>285</v>
      </c>
      <c r="X411" s="55"/>
      <c r="Y411" s="55"/>
      <c r="Z411" s="55"/>
      <c r="AA411" s="73"/>
      <c r="AB411" s="73"/>
      <c r="AC411" s="55"/>
      <c r="AD411" s="75" t="s">
        <v>44</v>
      </c>
      <c r="AE411" s="60" t="s">
        <v>101</v>
      </c>
      <c r="AF411" s="61" t="str">
        <f t="shared" si="50"/>
        <v>A</v>
      </c>
      <c r="AG411" s="62">
        <f t="shared" si="51"/>
        <v>0</v>
      </c>
      <c r="AH411" s="78" t="s">
        <v>1157</v>
      </c>
      <c r="AI411" s="62">
        <v>0</v>
      </c>
      <c r="AJ411" s="77" t="s">
        <v>1157</v>
      </c>
      <c r="AK411" s="20">
        <f t="shared" si="52"/>
        <v>0</v>
      </c>
      <c r="AL411" s="20">
        <f t="shared" si="56"/>
        <v>1</v>
      </c>
      <c r="AM411" s="20">
        <f t="shared" si="57"/>
        <v>0</v>
      </c>
      <c r="AN411" s="20">
        <f t="shared" si="53"/>
        <v>0</v>
      </c>
      <c r="AO411" s="20">
        <f t="shared" si="54"/>
        <v>0</v>
      </c>
      <c r="AP411" s="19">
        <f t="shared" si="55"/>
        <v>1</v>
      </c>
    </row>
    <row r="412" spans="1:42" s="18" customFormat="1" ht="204.75" customHeight="1" x14ac:dyDescent="0.25">
      <c r="A412" s="63">
        <v>411</v>
      </c>
      <c r="B412" s="54">
        <v>1811</v>
      </c>
      <c r="C412" s="53"/>
      <c r="D412" s="53"/>
      <c r="E412" s="55" t="s">
        <v>710</v>
      </c>
      <c r="F412" s="56">
        <v>45169</v>
      </c>
      <c r="G412" s="55" t="s">
        <v>45</v>
      </c>
      <c r="H412" s="55"/>
      <c r="I412" s="55" t="s">
        <v>209</v>
      </c>
      <c r="J412" s="59" t="s">
        <v>692</v>
      </c>
      <c r="K412" s="58"/>
      <c r="L412" s="58"/>
      <c r="M412" s="55"/>
      <c r="N412" s="55"/>
      <c r="O412" s="55"/>
      <c r="P412" s="56">
        <v>45203</v>
      </c>
      <c r="Q412" s="55"/>
      <c r="R412" s="71"/>
      <c r="S412" s="71"/>
      <c r="T412" s="55"/>
      <c r="U412" s="53"/>
      <c r="V412" s="72"/>
      <c r="W412" s="57" t="s">
        <v>285</v>
      </c>
      <c r="X412" s="55"/>
      <c r="Y412" s="55"/>
      <c r="Z412" s="55"/>
      <c r="AA412" s="73"/>
      <c r="AB412" s="73"/>
      <c r="AC412" s="55"/>
      <c r="AD412" s="75" t="s">
        <v>44</v>
      </c>
      <c r="AE412" s="60" t="s">
        <v>101</v>
      </c>
      <c r="AF412" s="61" t="str">
        <f t="shared" si="50"/>
        <v>A</v>
      </c>
      <c r="AG412" s="62">
        <f t="shared" si="51"/>
        <v>0</v>
      </c>
      <c r="AH412" s="78" t="s">
        <v>1157</v>
      </c>
      <c r="AI412" s="62">
        <v>0</v>
      </c>
      <c r="AJ412" s="77" t="s">
        <v>1157</v>
      </c>
      <c r="AK412" s="20">
        <f t="shared" si="52"/>
        <v>0</v>
      </c>
      <c r="AL412" s="20">
        <f t="shared" si="56"/>
        <v>1</v>
      </c>
      <c r="AM412" s="20">
        <f t="shared" si="57"/>
        <v>0</v>
      </c>
      <c r="AN412" s="20">
        <f t="shared" si="53"/>
        <v>0</v>
      </c>
      <c r="AO412" s="20">
        <f t="shared" si="54"/>
        <v>0</v>
      </c>
      <c r="AP412" s="19">
        <f t="shared" si="55"/>
        <v>1</v>
      </c>
    </row>
    <row r="413" spans="1:42" s="18" customFormat="1" ht="204.75" customHeight="1" x14ac:dyDescent="0.25">
      <c r="A413" s="63">
        <v>412</v>
      </c>
      <c r="B413" s="54">
        <v>1812</v>
      </c>
      <c r="C413" s="53"/>
      <c r="D413" s="53"/>
      <c r="E413" s="55" t="s">
        <v>710</v>
      </c>
      <c r="F413" s="56">
        <v>45169</v>
      </c>
      <c r="G413" s="55" t="s">
        <v>45</v>
      </c>
      <c r="H413" s="55"/>
      <c r="I413" s="55" t="s">
        <v>209</v>
      </c>
      <c r="J413" s="59" t="s">
        <v>693</v>
      </c>
      <c r="K413" s="58"/>
      <c r="L413" s="58"/>
      <c r="M413" s="55"/>
      <c r="N413" s="55"/>
      <c r="O413" s="55"/>
      <c r="P413" s="56">
        <v>45203</v>
      </c>
      <c r="Q413" s="55"/>
      <c r="R413" s="71"/>
      <c r="S413" s="71"/>
      <c r="T413" s="55"/>
      <c r="U413" s="53"/>
      <c r="V413" s="72"/>
      <c r="W413" s="57" t="s">
        <v>285</v>
      </c>
      <c r="X413" s="55"/>
      <c r="Y413" s="55"/>
      <c r="Z413" s="55"/>
      <c r="AA413" s="73"/>
      <c r="AB413" s="73"/>
      <c r="AC413" s="55"/>
      <c r="AD413" s="75" t="s">
        <v>44</v>
      </c>
      <c r="AE413" s="60" t="s">
        <v>101</v>
      </c>
      <c r="AF413" s="61" t="str">
        <f t="shared" si="50"/>
        <v>A</v>
      </c>
      <c r="AG413" s="62">
        <f t="shared" si="51"/>
        <v>0</v>
      </c>
      <c r="AH413" s="78" t="s">
        <v>1157</v>
      </c>
      <c r="AI413" s="62">
        <v>0</v>
      </c>
      <c r="AJ413" s="77" t="s">
        <v>1157</v>
      </c>
      <c r="AK413" s="20">
        <f t="shared" si="52"/>
        <v>0</v>
      </c>
      <c r="AL413" s="20">
        <f t="shared" si="56"/>
        <v>1</v>
      </c>
      <c r="AM413" s="20">
        <f t="shared" si="57"/>
        <v>0</v>
      </c>
      <c r="AN413" s="20">
        <f t="shared" si="53"/>
        <v>0</v>
      </c>
      <c r="AO413" s="20">
        <f t="shared" si="54"/>
        <v>0</v>
      </c>
      <c r="AP413" s="19">
        <f t="shared" si="55"/>
        <v>1</v>
      </c>
    </row>
    <row r="414" spans="1:42" s="18" customFormat="1" ht="204.75" customHeight="1" x14ac:dyDescent="0.25">
      <c r="A414" s="63">
        <v>413</v>
      </c>
      <c r="B414" s="54">
        <v>1813</v>
      </c>
      <c r="C414" s="53"/>
      <c r="D414" s="53"/>
      <c r="E414" s="55" t="s">
        <v>710</v>
      </c>
      <c r="F414" s="56">
        <v>45169</v>
      </c>
      <c r="G414" s="55" t="s">
        <v>45</v>
      </c>
      <c r="H414" s="55"/>
      <c r="I414" s="55" t="s">
        <v>209</v>
      </c>
      <c r="J414" s="59" t="s">
        <v>694</v>
      </c>
      <c r="K414" s="58"/>
      <c r="L414" s="58"/>
      <c r="M414" s="55"/>
      <c r="N414" s="55"/>
      <c r="O414" s="55"/>
      <c r="P414" s="56">
        <v>45203</v>
      </c>
      <c r="Q414" s="55"/>
      <c r="R414" s="71"/>
      <c r="S414" s="71"/>
      <c r="T414" s="55"/>
      <c r="U414" s="53"/>
      <c r="V414" s="72"/>
      <c r="W414" s="57" t="s">
        <v>285</v>
      </c>
      <c r="X414" s="55"/>
      <c r="Y414" s="55"/>
      <c r="Z414" s="55"/>
      <c r="AA414" s="73"/>
      <c r="AB414" s="73"/>
      <c r="AC414" s="55"/>
      <c r="AD414" s="75" t="s">
        <v>44</v>
      </c>
      <c r="AE414" s="60" t="s">
        <v>101</v>
      </c>
      <c r="AF414" s="61" t="str">
        <f t="shared" si="50"/>
        <v>A</v>
      </c>
      <c r="AG414" s="62">
        <f t="shared" si="51"/>
        <v>0</v>
      </c>
      <c r="AH414" s="78" t="s">
        <v>1157</v>
      </c>
      <c r="AI414" s="62">
        <v>0</v>
      </c>
      <c r="AJ414" s="77" t="s">
        <v>1157</v>
      </c>
      <c r="AK414" s="20">
        <f t="shared" si="52"/>
        <v>0</v>
      </c>
      <c r="AL414" s="20">
        <f t="shared" si="56"/>
        <v>1</v>
      </c>
      <c r="AM414" s="20">
        <f t="shared" si="57"/>
        <v>0</v>
      </c>
      <c r="AN414" s="20">
        <f t="shared" si="53"/>
        <v>0</v>
      </c>
      <c r="AO414" s="20">
        <f t="shared" si="54"/>
        <v>0</v>
      </c>
      <c r="AP414" s="19">
        <f t="shared" si="55"/>
        <v>1</v>
      </c>
    </row>
    <row r="415" spans="1:42" s="18" customFormat="1" ht="204.75" customHeight="1" x14ac:dyDescent="0.25">
      <c r="A415" s="63">
        <v>414</v>
      </c>
      <c r="B415" s="54">
        <v>1814</v>
      </c>
      <c r="C415" s="53"/>
      <c r="D415" s="53"/>
      <c r="E415" s="55" t="s">
        <v>710</v>
      </c>
      <c r="F415" s="56">
        <v>45169</v>
      </c>
      <c r="G415" s="55" t="s">
        <v>45</v>
      </c>
      <c r="H415" s="55"/>
      <c r="I415" s="55" t="s">
        <v>209</v>
      </c>
      <c r="J415" s="59" t="s">
        <v>695</v>
      </c>
      <c r="K415" s="58"/>
      <c r="L415" s="58"/>
      <c r="M415" s="55"/>
      <c r="N415" s="55"/>
      <c r="O415" s="55"/>
      <c r="P415" s="56">
        <v>45203</v>
      </c>
      <c r="Q415" s="55"/>
      <c r="R415" s="71"/>
      <c r="S415" s="71"/>
      <c r="T415" s="55"/>
      <c r="U415" s="53"/>
      <c r="V415" s="72"/>
      <c r="W415" s="57" t="s">
        <v>285</v>
      </c>
      <c r="X415" s="55"/>
      <c r="Y415" s="55"/>
      <c r="Z415" s="55"/>
      <c r="AA415" s="73"/>
      <c r="AB415" s="73"/>
      <c r="AC415" s="55"/>
      <c r="AD415" s="75" t="s">
        <v>44</v>
      </c>
      <c r="AE415" s="60" t="s">
        <v>101</v>
      </c>
      <c r="AF415" s="61" t="str">
        <f t="shared" ref="AF415:AF420" si="58">IF(AI415="N.A.","A",(IF(AI415&lt;100%,"A",(IF(AI415=100%,"C")))))</f>
        <v>A</v>
      </c>
      <c r="AG415" s="62">
        <f t="shared" ref="AG415:AG420" si="59">AI415</f>
        <v>0</v>
      </c>
      <c r="AH415" s="78" t="s">
        <v>1157</v>
      </c>
      <c r="AI415" s="62">
        <v>0</v>
      </c>
      <c r="AJ415" s="77" t="s">
        <v>1157</v>
      </c>
      <c r="AK415" s="20">
        <f t="shared" si="52"/>
        <v>0</v>
      </c>
      <c r="AL415" s="20">
        <f t="shared" si="56"/>
        <v>1</v>
      </c>
      <c r="AM415" s="20">
        <f t="shared" si="57"/>
        <v>0</v>
      </c>
      <c r="AN415" s="20">
        <f t="shared" si="53"/>
        <v>0</v>
      </c>
      <c r="AO415" s="20">
        <f t="shared" si="54"/>
        <v>0</v>
      </c>
      <c r="AP415" s="19">
        <f t="shared" si="55"/>
        <v>1</v>
      </c>
    </row>
    <row r="416" spans="1:42" s="18" customFormat="1" ht="204.75" customHeight="1" x14ac:dyDescent="0.25">
      <c r="A416" s="63">
        <v>415</v>
      </c>
      <c r="B416" s="54">
        <v>1815</v>
      </c>
      <c r="C416" s="53"/>
      <c r="D416" s="53"/>
      <c r="E416" s="55" t="s">
        <v>710</v>
      </c>
      <c r="F416" s="56">
        <v>45169</v>
      </c>
      <c r="G416" s="55" t="s">
        <v>45</v>
      </c>
      <c r="H416" s="55"/>
      <c r="I416" s="55" t="s">
        <v>209</v>
      </c>
      <c r="J416" s="59" t="s">
        <v>696</v>
      </c>
      <c r="K416" s="58"/>
      <c r="L416" s="58"/>
      <c r="M416" s="55"/>
      <c r="N416" s="55"/>
      <c r="O416" s="55"/>
      <c r="P416" s="56">
        <v>45203</v>
      </c>
      <c r="Q416" s="55"/>
      <c r="R416" s="71"/>
      <c r="S416" s="71"/>
      <c r="T416" s="55"/>
      <c r="U416" s="53"/>
      <c r="V416" s="72"/>
      <c r="W416" s="57" t="s">
        <v>285</v>
      </c>
      <c r="X416" s="55"/>
      <c r="Y416" s="55"/>
      <c r="Z416" s="55"/>
      <c r="AA416" s="73"/>
      <c r="AB416" s="73"/>
      <c r="AC416" s="55"/>
      <c r="AD416" s="75" t="s">
        <v>44</v>
      </c>
      <c r="AE416" s="60" t="s">
        <v>101</v>
      </c>
      <c r="AF416" s="61" t="str">
        <f t="shared" si="58"/>
        <v>A</v>
      </c>
      <c r="AG416" s="62">
        <f t="shared" si="59"/>
        <v>0</v>
      </c>
      <c r="AH416" s="78" t="s">
        <v>1157</v>
      </c>
      <c r="AI416" s="62">
        <v>0</v>
      </c>
      <c r="AJ416" s="77" t="s">
        <v>1157</v>
      </c>
      <c r="AK416" s="20">
        <f t="shared" si="52"/>
        <v>0</v>
      </c>
      <c r="AL416" s="20">
        <f t="shared" si="56"/>
        <v>1</v>
      </c>
      <c r="AM416" s="20">
        <f t="shared" si="57"/>
        <v>0</v>
      </c>
      <c r="AN416" s="20">
        <f t="shared" si="53"/>
        <v>0</v>
      </c>
      <c r="AO416" s="20">
        <f t="shared" si="54"/>
        <v>0</v>
      </c>
      <c r="AP416" s="19">
        <f t="shared" si="55"/>
        <v>1</v>
      </c>
    </row>
    <row r="417" spans="1:42" s="18" customFormat="1" ht="204.75" customHeight="1" x14ac:dyDescent="0.25">
      <c r="A417" s="63">
        <v>416</v>
      </c>
      <c r="B417" s="54">
        <v>1816</v>
      </c>
      <c r="C417" s="53"/>
      <c r="D417" s="53"/>
      <c r="E417" s="55" t="s">
        <v>710</v>
      </c>
      <c r="F417" s="56">
        <v>45169</v>
      </c>
      <c r="G417" s="55" t="s">
        <v>45</v>
      </c>
      <c r="H417" s="55"/>
      <c r="I417" s="55" t="s">
        <v>209</v>
      </c>
      <c r="J417" s="59" t="s">
        <v>697</v>
      </c>
      <c r="K417" s="58"/>
      <c r="L417" s="58"/>
      <c r="M417" s="55"/>
      <c r="N417" s="55"/>
      <c r="O417" s="55"/>
      <c r="P417" s="56">
        <v>45203</v>
      </c>
      <c r="Q417" s="55"/>
      <c r="R417" s="71"/>
      <c r="S417" s="71"/>
      <c r="T417" s="55"/>
      <c r="U417" s="53"/>
      <c r="V417" s="72"/>
      <c r="W417" s="57" t="s">
        <v>285</v>
      </c>
      <c r="X417" s="55"/>
      <c r="Y417" s="55"/>
      <c r="Z417" s="55"/>
      <c r="AA417" s="73"/>
      <c r="AB417" s="73"/>
      <c r="AC417" s="55"/>
      <c r="AD417" s="75" t="s">
        <v>44</v>
      </c>
      <c r="AE417" s="60" t="s">
        <v>101</v>
      </c>
      <c r="AF417" s="61" t="str">
        <f t="shared" si="58"/>
        <v>A</v>
      </c>
      <c r="AG417" s="62">
        <f t="shared" si="59"/>
        <v>0</v>
      </c>
      <c r="AH417" s="78" t="s">
        <v>1157</v>
      </c>
      <c r="AI417" s="62">
        <v>0</v>
      </c>
      <c r="AJ417" s="77" t="s">
        <v>1157</v>
      </c>
      <c r="AK417" s="20">
        <f t="shared" si="52"/>
        <v>0</v>
      </c>
      <c r="AL417" s="20">
        <f t="shared" si="56"/>
        <v>1</v>
      </c>
      <c r="AM417" s="20">
        <f t="shared" si="57"/>
        <v>0</v>
      </c>
      <c r="AN417" s="20">
        <f t="shared" si="53"/>
        <v>0</v>
      </c>
      <c r="AO417" s="20">
        <f t="shared" si="54"/>
        <v>0</v>
      </c>
      <c r="AP417" s="19">
        <f t="shared" si="55"/>
        <v>1</v>
      </c>
    </row>
    <row r="418" spans="1:42" s="18" customFormat="1" ht="204.75" customHeight="1" x14ac:dyDescent="0.25">
      <c r="A418" s="63">
        <v>417</v>
      </c>
      <c r="B418" s="54">
        <v>1817</v>
      </c>
      <c r="C418" s="53"/>
      <c r="D418" s="53"/>
      <c r="E418" s="55" t="s">
        <v>710</v>
      </c>
      <c r="F418" s="56">
        <v>45169</v>
      </c>
      <c r="G418" s="55" t="s">
        <v>45</v>
      </c>
      <c r="H418" s="55"/>
      <c r="I418" s="55" t="s">
        <v>209</v>
      </c>
      <c r="J418" s="59" t="s">
        <v>698</v>
      </c>
      <c r="K418" s="58"/>
      <c r="L418" s="58"/>
      <c r="M418" s="55"/>
      <c r="N418" s="55"/>
      <c r="O418" s="55"/>
      <c r="P418" s="56">
        <v>45203</v>
      </c>
      <c r="Q418" s="55"/>
      <c r="R418" s="71"/>
      <c r="S418" s="71"/>
      <c r="T418" s="55"/>
      <c r="U418" s="53"/>
      <c r="V418" s="72"/>
      <c r="W418" s="57" t="s">
        <v>285</v>
      </c>
      <c r="X418" s="55"/>
      <c r="Y418" s="55"/>
      <c r="Z418" s="55"/>
      <c r="AA418" s="73"/>
      <c r="AB418" s="73"/>
      <c r="AC418" s="55"/>
      <c r="AD418" s="75" t="s">
        <v>44</v>
      </c>
      <c r="AE418" s="60" t="s">
        <v>101</v>
      </c>
      <c r="AF418" s="61" t="str">
        <f t="shared" si="58"/>
        <v>A</v>
      </c>
      <c r="AG418" s="62">
        <f t="shared" si="59"/>
        <v>0</v>
      </c>
      <c r="AH418" s="78" t="s">
        <v>1157</v>
      </c>
      <c r="AI418" s="62">
        <v>0</v>
      </c>
      <c r="AJ418" s="77" t="s">
        <v>1157</v>
      </c>
      <c r="AK418" s="20">
        <f t="shared" si="52"/>
        <v>0</v>
      </c>
      <c r="AL418" s="20">
        <f t="shared" si="56"/>
        <v>1</v>
      </c>
      <c r="AM418" s="20">
        <f t="shared" si="57"/>
        <v>0</v>
      </c>
      <c r="AN418" s="20">
        <f t="shared" si="53"/>
        <v>0</v>
      </c>
      <c r="AO418" s="20">
        <f t="shared" si="54"/>
        <v>0</v>
      </c>
      <c r="AP418" s="19">
        <f t="shared" si="55"/>
        <v>1</v>
      </c>
    </row>
    <row r="419" spans="1:42" s="18" customFormat="1" ht="204.75" customHeight="1" x14ac:dyDescent="0.25">
      <c r="A419" s="63">
        <v>418</v>
      </c>
      <c r="B419" s="54">
        <v>1818</v>
      </c>
      <c r="C419" s="53"/>
      <c r="D419" s="53"/>
      <c r="E419" s="55" t="s">
        <v>710</v>
      </c>
      <c r="F419" s="56">
        <v>45169</v>
      </c>
      <c r="G419" s="55" t="s">
        <v>45</v>
      </c>
      <c r="H419" s="55"/>
      <c r="I419" s="55" t="s">
        <v>209</v>
      </c>
      <c r="J419" s="59" t="s">
        <v>699</v>
      </c>
      <c r="K419" s="58"/>
      <c r="L419" s="58"/>
      <c r="M419" s="55"/>
      <c r="N419" s="55"/>
      <c r="O419" s="55"/>
      <c r="P419" s="56">
        <v>45203</v>
      </c>
      <c r="Q419" s="55"/>
      <c r="R419" s="71"/>
      <c r="S419" s="71"/>
      <c r="T419" s="55"/>
      <c r="U419" s="53"/>
      <c r="V419" s="72"/>
      <c r="W419" s="57" t="s">
        <v>285</v>
      </c>
      <c r="X419" s="55"/>
      <c r="Y419" s="55"/>
      <c r="Z419" s="55"/>
      <c r="AA419" s="73"/>
      <c r="AB419" s="73"/>
      <c r="AC419" s="55"/>
      <c r="AD419" s="75" t="s">
        <v>44</v>
      </c>
      <c r="AE419" s="60" t="s">
        <v>101</v>
      </c>
      <c r="AF419" s="61" t="str">
        <f t="shared" si="58"/>
        <v>A</v>
      </c>
      <c r="AG419" s="62">
        <f t="shared" si="59"/>
        <v>0</v>
      </c>
      <c r="AH419" s="78" t="s">
        <v>1157</v>
      </c>
      <c r="AI419" s="62">
        <v>0</v>
      </c>
      <c r="AJ419" s="77" t="s">
        <v>1157</v>
      </c>
      <c r="AK419" s="20">
        <f t="shared" si="52"/>
        <v>0</v>
      </c>
      <c r="AL419" s="20">
        <f t="shared" si="56"/>
        <v>1</v>
      </c>
      <c r="AM419" s="20">
        <f t="shared" si="57"/>
        <v>0</v>
      </c>
      <c r="AN419" s="20">
        <f t="shared" si="53"/>
        <v>0</v>
      </c>
      <c r="AO419" s="20">
        <f t="shared" si="54"/>
        <v>0</v>
      </c>
      <c r="AP419" s="19">
        <f t="shared" si="55"/>
        <v>1</v>
      </c>
    </row>
    <row r="420" spans="1:42" s="18" customFormat="1" ht="204.75" customHeight="1" x14ac:dyDescent="0.25">
      <c r="A420" s="63">
        <v>419</v>
      </c>
      <c r="B420" s="54">
        <v>1819</v>
      </c>
      <c r="C420" s="53"/>
      <c r="D420" s="53"/>
      <c r="E420" s="55" t="s">
        <v>710</v>
      </c>
      <c r="F420" s="56">
        <v>45169</v>
      </c>
      <c r="G420" s="55" t="s">
        <v>45</v>
      </c>
      <c r="H420" s="55"/>
      <c r="I420" s="55" t="s">
        <v>209</v>
      </c>
      <c r="J420" s="59" t="s">
        <v>700</v>
      </c>
      <c r="K420" s="58"/>
      <c r="L420" s="58"/>
      <c r="M420" s="55"/>
      <c r="N420" s="55"/>
      <c r="O420" s="55"/>
      <c r="P420" s="56">
        <v>45203</v>
      </c>
      <c r="Q420" s="55"/>
      <c r="R420" s="71"/>
      <c r="S420" s="71"/>
      <c r="T420" s="55"/>
      <c r="U420" s="53"/>
      <c r="V420" s="72"/>
      <c r="W420" s="57" t="s">
        <v>285</v>
      </c>
      <c r="X420" s="55"/>
      <c r="Y420" s="55"/>
      <c r="Z420" s="55"/>
      <c r="AA420" s="73"/>
      <c r="AB420" s="73"/>
      <c r="AC420" s="55"/>
      <c r="AD420" s="75" t="s">
        <v>44</v>
      </c>
      <c r="AE420" s="60" t="s">
        <v>101</v>
      </c>
      <c r="AF420" s="61" t="str">
        <f t="shared" si="58"/>
        <v>A</v>
      </c>
      <c r="AG420" s="62">
        <f t="shared" si="59"/>
        <v>0</v>
      </c>
      <c r="AH420" s="78" t="s">
        <v>1157</v>
      </c>
      <c r="AI420" s="62">
        <v>0</v>
      </c>
      <c r="AJ420" s="77" t="s">
        <v>1157</v>
      </c>
      <c r="AK420" s="20">
        <f t="shared" si="52"/>
        <v>0</v>
      </c>
      <c r="AL420" s="20">
        <f t="shared" si="56"/>
        <v>1</v>
      </c>
      <c r="AM420" s="20">
        <f t="shared" si="57"/>
        <v>0</v>
      </c>
      <c r="AN420" s="20">
        <f t="shared" si="53"/>
        <v>0</v>
      </c>
      <c r="AO420" s="20">
        <f t="shared" si="54"/>
        <v>0</v>
      </c>
      <c r="AP420" s="19">
        <f t="shared" si="55"/>
        <v>1</v>
      </c>
    </row>
  </sheetData>
  <sheetProtection algorithmName="SHA-512" hashValue="PVPRqP3OKuzaHRKguWDu5V2aB7NJQCIe6uCh2ZIKF5Sk5IzVjVnTVGhjiBSsuUcxnsWW+iiQaH5QbT/FQoCMJw==" saltValue="c3gLiiLMopk5WCUzFfgqyg==" spinCount="100000" sheet="1" insertColumns="0" insertRows="0" deleteColumns="0" deleteRows="0"/>
  <autoFilter ref="B4:AP420" xr:uid="{00000000-0001-0000-0000-000000000000}"/>
  <sortState xmlns:xlrd2="http://schemas.microsoft.com/office/spreadsheetml/2017/richdata2" ref="E53">
    <sortCondition ref="E53"/>
  </sortState>
  <mergeCells count="3">
    <mergeCell ref="C2:P2"/>
    <mergeCell ref="Q2:AD2"/>
    <mergeCell ref="AE3:AJ3"/>
  </mergeCells>
  <phoneticPr fontId="14" type="noConversion"/>
  <dataValidations xWindow="319" yWindow="385" count="3">
    <dataValidation type="textLength" operator="lessThan" allowBlank="1" showInputMessage="1" showErrorMessage="1" promptTitle="Tamaño de caracter" prompt="maximo 390 caracteres" sqref="AH4" xr:uid="{00000000-0002-0000-0000-000002000000}">
      <formula1>390</formula1>
    </dataValidation>
    <dataValidation type="textLength" operator="lessThan" allowBlank="1" showInputMessage="1" showErrorMessage="1" errorTitle="Maximo 390 Caracteres." promptTitle="Tamaño del texto " prompt="Maximo 390 Caracteres._x000a_" sqref="AJ4" xr:uid="{00000000-0002-0000-0000-000003000000}">
      <formula1>390</formula1>
    </dataValidation>
    <dataValidation type="list" allowBlank="1" showInputMessage="1" showErrorMessage="1" sqref="E10 K232:K330 K128:K137 K141:K156 K332:K410 K120:K124 L41:L52 L11:L34 K5:K87" xr:uid="{00000000-0002-0000-0000-000005000000}">
      <formula1>"Autoevaluación,  Mecanismos de Evaluación Independiente –Interna, Mecanismos de Evaluación Externa"</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07933-12DB-4810-BDB8-DB72B68C004A}">
  <sheetPr codeName="Hoja3"/>
  <dimension ref="B1:K43"/>
  <sheetViews>
    <sheetView workbookViewId="0">
      <pane ySplit="2" topLeftCell="A31" activePane="bottomLeft" state="frozen"/>
      <selection pane="bottomLeft" activeCell="I41" sqref="I41"/>
    </sheetView>
  </sheetViews>
  <sheetFormatPr baseColWidth="10" defaultRowHeight="15" x14ac:dyDescent="0.25"/>
  <cols>
    <col min="1" max="1" width="2.28515625" customWidth="1"/>
    <col min="2" max="2" width="76.28515625" bestFit="1" customWidth="1"/>
    <col min="3" max="3" width="8.85546875" bestFit="1" customWidth="1"/>
    <col min="4" max="4" width="9.28515625" customWidth="1"/>
    <col min="5" max="5" width="10.5703125" customWidth="1"/>
    <col min="6" max="6" width="8.85546875" bestFit="1" customWidth="1"/>
    <col min="7" max="7" width="10.7109375" customWidth="1"/>
    <col min="8" max="8" width="9" bestFit="1" customWidth="1"/>
    <col min="9" max="9" width="9" customWidth="1"/>
    <col min="10" max="10" width="11.28515625" customWidth="1"/>
    <col min="11" max="11" width="9.42578125" customWidth="1"/>
  </cols>
  <sheetData>
    <row r="1" spans="2:11" ht="27.75" customHeight="1" x14ac:dyDescent="0.25">
      <c r="B1" s="91" t="s">
        <v>1031</v>
      </c>
      <c r="C1" s="91"/>
      <c r="D1" s="91"/>
      <c r="E1" s="91"/>
      <c r="F1" s="91"/>
      <c r="G1" s="91"/>
      <c r="H1" s="91"/>
      <c r="I1" s="91"/>
      <c r="J1" s="91"/>
      <c r="K1" s="91"/>
    </row>
    <row r="2" spans="2:11" ht="48" customHeight="1" x14ac:dyDescent="0.25">
      <c r="B2" s="31" t="s">
        <v>169</v>
      </c>
      <c r="C2" s="37" t="s">
        <v>562</v>
      </c>
      <c r="D2" s="36" t="s">
        <v>179</v>
      </c>
      <c r="E2" s="36" t="s">
        <v>170</v>
      </c>
      <c r="F2" s="36" t="s">
        <v>180</v>
      </c>
      <c r="G2" s="65" t="s">
        <v>172</v>
      </c>
      <c r="H2" s="38" t="s">
        <v>171</v>
      </c>
      <c r="I2" s="39" t="s">
        <v>186</v>
      </c>
      <c r="J2" s="34" t="s">
        <v>181</v>
      </c>
      <c r="K2" s="37" t="s">
        <v>182</v>
      </c>
    </row>
    <row r="3" spans="2:11" x14ac:dyDescent="0.25">
      <c r="B3" s="21" t="s">
        <v>173</v>
      </c>
      <c r="C3" s="21"/>
      <c r="D3" s="21"/>
      <c r="E3" s="21"/>
      <c r="F3" s="21"/>
      <c r="G3" s="21"/>
      <c r="H3" s="21"/>
      <c r="I3" s="21"/>
      <c r="J3" s="21"/>
      <c r="K3" s="21"/>
    </row>
    <row r="4" spans="2:11" x14ac:dyDescent="0.25">
      <c r="B4" s="22" t="s">
        <v>40</v>
      </c>
      <c r="C4" s="17">
        <f t="array" ref="C4">SUM(IF($B4='SEPT DE 2023'!$AD$5:$AD$420,1,0))</f>
        <v>10</v>
      </c>
      <c r="D4" s="23">
        <f t="array" ref="D4">SUM(IF($B4='SEPT DE 2023'!$AD$5:$AD$420,'SEPT DE 2023'!$AK$5:$AK$420,0))</f>
        <v>0</v>
      </c>
      <c r="E4" s="23">
        <f t="array" ref="E4">SUM(IF($B4='SEPT DE 2023'!$AD$5:$AD$420,IF('SEPT DE 2023'!$AK$5:$AK$420=0,IF('SEPT DE 2023'!$AM$5:$AM$420=1,1,0),0),0))</f>
        <v>2</v>
      </c>
      <c r="F4" s="23">
        <f>D4+E4</f>
        <v>2</v>
      </c>
      <c r="G4" s="23">
        <f t="array" ref="G4">SUM(IF($B4='SEPT DE 2023'!$AD$5:$AD$420,'SEPT DE 2023'!$AM$5:$AM$420,0))</f>
        <v>2</v>
      </c>
      <c r="H4" s="23">
        <f t="array" ref="H4">SUM(IF($B4='SEPT DE 2023'!$AD$5:$AD$420,'SEPT DE 2023'!$AN$5:$AN$420,0))</f>
        <v>0</v>
      </c>
      <c r="I4" s="24">
        <f t="array" ref="I4">IFERROR(AVERAGE(IF($B4='SEPT DE 2023'!$AD$5:$AD$420,IF('SEPT DE 2023'!$AO$5:$AO$420=1,'SEPT DE 2023'!$AI$5:$AI$420))),"NA")</f>
        <v>1</v>
      </c>
      <c r="J4" s="23">
        <f t="array" ref="J4">SUM(IF($B4='SEPT DE 2023'!$AD$5:$AD$420,'SEPT DE 2023'!$AP$5:$AP$420,0))</f>
        <v>5</v>
      </c>
      <c r="K4" s="23">
        <f t="array" ref="K4">SUM(IF($B4='SEPT DE 2023'!$AD$5:$AD$420,'SEPT DE 2023'!$AL$5:$AL$420,0))</f>
        <v>8</v>
      </c>
    </row>
    <row r="5" spans="2:11" x14ac:dyDescent="0.25">
      <c r="B5" s="22" t="s">
        <v>55</v>
      </c>
      <c r="C5" s="17">
        <f t="array" ref="C5">SUM(IF($B5='SEPT DE 2023'!$AD$5:$AD$420,1,0))</f>
        <v>14</v>
      </c>
      <c r="D5" s="23">
        <f t="array" ref="D5">SUM(IF($B5='SEPT DE 2023'!$AD$5:$AD$420,'SEPT DE 2023'!$AK$5:$AK$420,0))</f>
        <v>14</v>
      </c>
      <c r="E5" s="23">
        <f t="array" ref="E5">SUM(IF($B5='SEPT DE 2023'!$AD$5:$AD$420,IF('SEPT DE 2023'!$AK$5:$AK$420=0,IF('SEPT DE 2023'!$AM$5:$AM$420=1,1,0),0),0))</f>
        <v>0</v>
      </c>
      <c r="F5" s="23">
        <f t="shared" ref="F5:F39" si="0">D5+E5</f>
        <v>14</v>
      </c>
      <c r="G5" s="23">
        <f t="array" ref="G5">SUM(IF($B5='SEPT DE 2023'!$AD$5:$AD$420,'SEPT DE 2023'!$AM$5:$AM$420,0))</f>
        <v>13</v>
      </c>
      <c r="H5" s="23">
        <f t="array" ref="H5">SUM(IF($B5='SEPT DE 2023'!$AD$5:$AD$420,'SEPT DE 2023'!$AN$5:$AN$420,0))</f>
        <v>1</v>
      </c>
      <c r="I5" s="24">
        <f t="array" ref="I5">IFERROR(AVERAGE(IF($B5='SEPT DE 2023'!$AD$5:$AD$420,IF('SEPT DE 2023'!$AO$5:$AO$420=1,'SEPT DE 2023'!$AI$5:$AI$420))),"NA")</f>
        <v>0.9285714285714286</v>
      </c>
      <c r="J5" s="23">
        <f t="array" ref="J5">SUM(IF($B5='SEPT DE 2023'!$AD$5:$AD$420,'SEPT DE 2023'!$AP$5:$AP$420,0))</f>
        <v>0</v>
      </c>
      <c r="K5" s="23">
        <f t="array" ref="K5">SUM(IF($B5='SEPT DE 2023'!$AD$5:$AD$420,'SEPT DE 2023'!$AL$5:$AL$420,0))</f>
        <v>1</v>
      </c>
    </row>
    <row r="6" spans="2:11" x14ac:dyDescent="0.25">
      <c r="B6" s="22" t="s">
        <v>44</v>
      </c>
      <c r="C6" s="17">
        <f t="array" ref="C6">SUM(IF($B6='SEPT DE 2023'!$AD$5:$AD$420,1,0))</f>
        <v>16</v>
      </c>
      <c r="D6" s="23">
        <f t="array" ref="D6">SUM(IF($B6='SEPT DE 2023'!$AD$5:$AD$420,'SEPT DE 2023'!$AK$5:$AK$420,0))</f>
        <v>0</v>
      </c>
      <c r="E6" s="23">
        <f t="array" ref="E6">SUM(IF($B6='SEPT DE 2023'!$AD$5:$AD$420,IF('SEPT DE 2023'!$AK$5:$AK$420=0,IF('SEPT DE 2023'!$AM$5:$AM$420=1,1,0),0),0))</f>
        <v>0</v>
      </c>
      <c r="F6" s="23">
        <f t="shared" si="0"/>
        <v>0</v>
      </c>
      <c r="G6" s="23">
        <f t="array" ref="G6">SUM(IF($B6='SEPT DE 2023'!$AD$5:$AD$420,'SEPT DE 2023'!$AM$5:$AM$420,0))</f>
        <v>0</v>
      </c>
      <c r="H6" s="23">
        <f t="array" ref="H6">SUM(IF($B6='SEPT DE 2023'!$AD$5:$AD$420,'SEPT DE 2023'!$AN$5:$AN$420,0))</f>
        <v>0</v>
      </c>
      <c r="I6" s="24" t="str">
        <f t="array" ref="I6">IFERROR(AVERAGE(IF($B6='SEPT DE 2023'!$AD$5:$AD$420,IF('SEPT DE 2023'!$AO$5:$AO$420=1,'SEPT DE 2023'!$AI$5:$AI$420))),"NA")</f>
        <v>NA</v>
      </c>
      <c r="J6" s="23">
        <f t="array" ref="J6">SUM(IF($B6='SEPT DE 2023'!$AD$5:$AD$420,'SEPT DE 2023'!$AP$5:$AP$420,0))</f>
        <v>10</v>
      </c>
      <c r="K6" s="23">
        <f t="array" ref="K6">SUM(IF($B6='SEPT DE 2023'!$AD$5:$AD$420,'SEPT DE 2023'!$AL$5:$AL$420,0))</f>
        <v>16</v>
      </c>
    </row>
    <row r="7" spans="2:11" x14ac:dyDescent="0.25">
      <c r="B7" s="22" t="s">
        <v>38</v>
      </c>
      <c r="C7" s="17">
        <f t="array" ref="C7">SUM(IF($B7='SEPT DE 2023'!$AD$5:$AD$420,1,0))</f>
        <v>27</v>
      </c>
      <c r="D7" s="23">
        <f t="array" ref="D7">SUM(IF($B7='SEPT DE 2023'!$AD$5:$AD$420,'SEPT DE 2023'!$AK$5:$AK$420,0))</f>
        <v>2</v>
      </c>
      <c r="E7" s="23">
        <f t="array" ref="E7">SUM(IF($B7='SEPT DE 2023'!$AD$5:$AD$420,IF('SEPT DE 2023'!$AK$5:$AK$420=0,IF('SEPT DE 2023'!$AM$5:$AM$420=1,1,0),0),0))</f>
        <v>12</v>
      </c>
      <c r="F7" s="23">
        <f t="shared" si="0"/>
        <v>14</v>
      </c>
      <c r="G7" s="23">
        <f t="array" ref="G7">SUM(IF($B7='SEPT DE 2023'!$AD$5:$AD$420,'SEPT DE 2023'!$AM$5:$AM$420,0))</f>
        <v>14</v>
      </c>
      <c r="H7" s="23">
        <f t="array" ref="H7">SUM(IF($B7='SEPT DE 2023'!$AD$5:$AD$420,'SEPT DE 2023'!$AN$5:$AN$420,0))</f>
        <v>0</v>
      </c>
      <c r="I7" s="24">
        <f t="array" ref="I7">IFERROR(AVERAGE(IF($B7='SEPT DE 2023'!$AD$5:$AD$420,IF('SEPT DE 2023'!$AO$5:$AO$420=1,'SEPT DE 2023'!$AI$5:$AI$420))),"NA")</f>
        <v>1</v>
      </c>
      <c r="J7" s="23">
        <f t="array" ref="J7">SUM(IF($B7='SEPT DE 2023'!$AD$5:$AD$420,'SEPT DE 2023'!$AP$5:$AP$420,0))</f>
        <v>0</v>
      </c>
      <c r="K7" s="23">
        <f t="array" ref="K7">SUM(IF($B7='SEPT DE 2023'!$AD$5:$AD$420,'SEPT DE 2023'!$AL$5:$AL$420,0))</f>
        <v>13</v>
      </c>
    </row>
    <row r="8" spans="2:11" ht="14.25" customHeight="1" x14ac:dyDescent="0.25">
      <c r="B8" s="25" t="s">
        <v>140</v>
      </c>
      <c r="C8" s="17">
        <f t="array" ref="C8">SUM(IF($B8='SEPT DE 2023'!$AD$5:$AD$420,1,0))</f>
        <v>16</v>
      </c>
      <c r="D8" s="23">
        <f t="array" ref="D8">SUM(IF($B8='SEPT DE 2023'!$AD$5:$AD$420,'SEPT DE 2023'!$AK$5:$AK$420,0))</f>
        <v>0</v>
      </c>
      <c r="E8" s="23">
        <f t="array" ref="E8">SUM(IF($B8='SEPT DE 2023'!$AD$5:$AD$420,IF('SEPT DE 2023'!$AK$5:$AK$420=0,IF('SEPT DE 2023'!$AM$5:$AM$420=1,1,0),0),0))</f>
        <v>0</v>
      </c>
      <c r="F8" s="23">
        <f t="shared" si="0"/>
        <v>0</v>
      </c>
      <c r="G8" s="23">
        <f t="array" ref="G8">SUM(IF($B8='SEPT DE 2023'!$AD$5:$AD$420,'SEPT DE 2023'!$AM$5:$AM$420,0))</f>
        <v>0</v>
      </c>
      <c r="H8" s="23">
        <f t="array" ref="H8">SUM(IF($B8='SEPT DE 2023'!$AD$5:$AD$420,'SEPT DE 2023'!$AN$5:$AN$420,0))</f>
        <v>0</v>
      </c>
      <c r="I8" s="24" t="str">
        <f t="array" ref="I8">IFERROR(AVERAGE(IF($B8='SEPT DE 2023'!$AD$5:$AD$420,IF('SEPT DE 2023'!$AO$5:$AO$420=1,'SEPT DE 2023'!$AI$5:$AI$420))),"NA")</f>
        <v>NA</v>
      </c>
      <c r="J8" s="23">
        <f t="array" ref="J8">SUM(IF($B8='SEPT DE 2023'!$AD$5:$AD$420,'SEPT DE 2023'!$AP$5:$AP$420,0))</f>
        <v>0</v>
      </c>
      <c r="K8" s="23">
        <f t="array" ref="K8">SUM(IF($B8='SEPT DE 2023'!$AD$5:$AD$420,'SEPT DE 2023'!$AL$5:$AL$420,0))</f>
        <v>16</v>
      </c>
    </row>
    <row r="9" spans="2:11" x14ac:dyDescent="0.25">
      <c r="B9" s="22" t="s">
        <v>69</v>
      </c>
      <c r="C9" s="17">
        <f t="array" ref="C9">SUM(IF($B9='SEPT DE 2023'!$AD$5:$AD$420,1,0))</f>
        <v>0</v>
      </c>
      <c r="D9" s="23">
        <f t="array" ref="D9">SUM(IF($B9='SEPT DE 2023'!$AD$5:$AD$420,'SEPT DE 2023'!$AK$5:$AK$420,0))</f>
        <v>0</v>
      </c>
      <c r="E9" s="23">
        <f t="array" ref="E9">SUM(IF($B9='SEPT DE 2023'!$AD$5:$AD$420,IF('SEPT DE 2023'!$AK$5:$AK$420=0,IF('SEPT DE 2023'!$AM$5:$AM$420=1,1,0),0),0))</f>
        <v>0</v>
      </c>
      <c r="F9" s="23">
        <f t="shared" si="0"/>
        <v>0</v>
      </c>
      <c r="G9" s="23">
        <f t="array" ref="G9">SUM(IF($B9='SEPT DE 2023'!$AD$5:$AD$420,'SEPT DE 2023'!$AM$5:$AM$420,0))</f>
        <v>0</v>
      </c>
      <c r="H9" s="23">
        <f t="array" ref="H9">SUM(IF($B9='SEPT DE 2023'!$AD$5:$AD$420,'SEPT DE 2023'!$AN$5:$AN$420,0))</f>
        <v>0</v>
      </c>
      <c r="I9" s="24" t="str">
        <f t="array" ref="I9">IFERROR(AVERAGE(IF($B9='SEPT DE 2023'!$AD$5:$AD$420,IF('SEPT DE 2023'!$AO$5:$AO$420=1,'SEPT DE 2023'!$AI$5:$AI$420))),"NA")</f>
        <v>NA</v>
      </c>
      <c r="J9" s="23">
        <f t="array" ref="J9">SUM(IF($B9='SEPT DE 2023'!$AD$5:$AD$420,'SEPT DE 2023'!$AP$5:$AP$420,0))</f>
        <v>0</v>
      </c>
      <c r="K9" s="23">
        <f t="array" ref="K9">SUM(IF($B9='SEPT DE 2023'!$AD$5:$AD$420,'SEPT DE 2023'!$AL$5:$AL$420,0))</f>
        <v>0</v>
      </c>
    </row>
    <row r="10" spans="2:11" x14ac:dyDescent="0.25">
      <c r="B10" s="22" t="s">
        <v>99</v>
      </c>
      <c r="C10" s="17">
        <f t="array" ref="C10">SUM(IF($B10='SEPT DE 2023'!$AD$5:$AD$420,1,0))</f>
        <v>0</v>
      </c>
      <c r="D10" s="23">
        <f t="array" ref="D10">SUM(IF($B10='SEPT DE 2023'!$AD$5:$AD$420,'SEPT DE 2023'!$AK$5:$AK$420,0))</f>
        <v>0</v>
      </c>
      <c r="E10" s="23">
        <f t="array" ref="E10">SUM(IF($B10='SEPT DE 2023'!$AD$5:$AD$420,IF('SEPT DE 2023'!$AK$5:$AK$420=0,IF('SEPT DE 2023'!$AM$5:$AM$420=1,1,0),0),0))</f>
        <v>0</v>
      </c>
      <c r="F10" s="23">
        <f t="shared" si="0"/>
        <v>0</v>
      </c>
      <c r="G10" s="23">
        <f t="array" ref="G10">SUM(IF($B10='SEPT DE 2023'!$AD$5:$AD$420,'SEPT DE 2023'!$AM$5:$AM$420,0))</f>
        <v>0</v>
      </c>
      <c r="H10" s="23">
        <f t="array" ref="H10">SUM(IF($B10='SEPT DE 2023'!$AD$5:$AD$420,'SEPT DE 2023'!$AN$5:$AN$420,0))</f>
        <v>0</v>
      </c>
      <c r="I10" s="24" t="str">
        <f t="array" ref="I10">IFERROR(AVERAGE(IF($B10='SEPT DE 2023'!$AD$5:$AD$420,IF('SEPT DE 2023'!$AO$5:$AO$420=1,'SEPT DE 2023'!$AI$5:$AI$420))),"NA")</f>
        <v>NA</v>
      </c>
      <c r="J10" s="23">
        <f t="array" ref="J10">SUM(IF($B10='SEPT DE 2023'!$AD$5:$AD$420,'SEPT DE 2023'!$AP$5:$AP$420,0))</f>
        <v>0</v>
      </c>
      <c r="K10" s="23">
        <f t="array" ref="K10">SUM(IF($B10='SEPT DE 2023'!$AD$5:$AD$420,'SEPT DE 2023'!$AL$5:$AL$420,0))</f>
        <v>0</v>
      </c>
    </row>
    <row r="11" spans="2:11" x14ac:dyDescent="0.25">
      <c r="B11" s="21" t="s">
        <v>174</v>
      </c>
      <c r="C11" s="26">
        <f t="array" ref="C11">SUM(IF($B11='SEPT DE 2023'!$AD$5:$AD$420,1,0))</f>
        <v>2</v>
      </c>
      <c r="D11" s="27">
        <f t="array" ref="D11">SUM(IF($B11='SEPT DE 2023'!$AD$5:$AD$420,'SEPT DE 2023'!$AK$5:$AK$420,0))</f>
        <v>0</v>
      </c>
      <c r="E11" s="27">
        <f t="array" ref="E11">SUM(IF($B11='SEPT DE 2023'!$AD$5:$AD$420,IF('SEPT DE 2023'!$AK$5:$AK$420=0,IF('SEPT DE 2023'!$AM$5:$AM$420=1,1,0),0),0))</f>
        <v>2</v>
      </c>
      <c r="F11" s="27">
        <f t="shared" si="0"/>
        <v>2</v>
      </c>
      <c r="G11" s="27">
        <f t="array" ref="G11">SUM(IF($B11='SEPT DE 2023'!$AD$5:$AD$420,'SEPT DE 2023'!$AM$5:$AM$420,0))</f>
        <v>2</v>
      </c>
      <c r="H11" s="27">
        <f t="array" ref="H11">SUM(IF($B11='SEPT DE 2023'!$AD$5:$AD$420,'SEPT DE 2023'!$AN$5:$AN$420,0))</f>
        <v>0</v>
      </c>
      <c r="I11" s="28">
        <f t="array" ref="I11">IFERROR(AVERAGE(IF($B11='SEPT DE 2023'!$AD$5:$AD$420,IF('SEPT DE 2023'!$AO$5:$AO$420=1,'SEPT DE 2023'!$AI$5:$AI$420))),"NA")</f>
        <v>1</v>
      </c>
      <c r="J11" s="27">
        <f t="array" ref="J11">SUM(IF($B11='SEPT DE 2023'!$AD$5:$AD$420,'SEPT DE 2023'!$AP$5:$AP$420,0))</f>
        <v>0</v>
      </c>
      <c r="K11" s="27">
        <f t="array" ref="K11">SUM(IF($B11='SEPT DE 2023'!$AD$5:$AD$420,'SEPT DE 2023'!$AL$5:$AL$420,0))</f>
        <v>0</v>
      </c>
    </row>
    <row r="12" spans="2:11" x14ac:dyDescent="0.25">
      <c r="B12" s="22" t="s">
        <v>41</v>
      </c>
      <c r="C12" s="17">
        <f t="array" ref="C12">SUM(IF($B12='SEPT DE 2023'!$AD$5:$AD$420,1,0))</f>
        <v>3</v>
      </c>
      <c r="D12" s="23">
        <f t="array" ref="D12">SUM(IF($B12='SEPT DE 2023'!$AD$5:$AD$420,'SEPT DE 2023'!$AK$5:$AK$420,0))</f>
        <v>0</v>
      </c>
      <c r="E12" s="23">
        <f t="array" ref="E12">SUM(IF($B12='SEPT DE 2023'!$AD$5:$AD$420,IF('SEPT DE 2023'!$AK$5:$AK$420=0,IF('SEPT DE 2023'!$AM$5:$AM$420=1,1,0),0),0))</f>
        <v>3</v>
      </c>
      <c r="F12" s="23">
        <f t="shared" si="0"/>
        <v>3</v>
      </c>
      <c r="G12" s="23">
        <f t="array" ref="G12">SUM(IF($B12='SEPT DE 2023'!$AD$5:$AD$420,'SEPT DE 2023'!$AM$5:$AM$420,0))</f>
        <v>3</v>
      </c>
      <c r="H12" s="23">
        <f t="array" ref="H12">SUM(IF($B12='SEPT DE 2023'!$AD$5:$AD$420,'SEPT DE 2023'!$AN$5:$AN$420,0))</f>
        <v>0</v>
      </c>
      <c r="I12" s="24">
        <f t="array" ref="I12">IFERROR(AVERAGE(IF($B12='SEPT DE 2023'!$AD$5:$AD$420,IF('SEPT DE 2023'!$AO$5:$AO$420=1,'SEPT DE 2023'!$AI$5:$AI$420))),"NA")</f>
        <v>1</v>
      </c>
      <c r="J12" s="23">
        <f t="array" ref="J12">SUM(IF($B12='SEPT DE 2023'!$AD$5:$AD$420,'SEPT DE 2023'!$AP$5:$AP$420,0))</f>
        <v>0</v>
      </c>
      <c r="K12" s="23">
        <f t="array" ref="K12">SUM(IF($B12='SEPT DE 2023'!$AD$5:$AD$420,'SEPT DE 2023'!$AL$5:$AL$420,0))</f>
        <v>0</v>
      </c>
    </row>
    <row r="13" spans="2:11" x14ac:dyDescent="0.25">
      <c r="B13" s="29" t="s">
        <v>175</v>
      </c>
      <c r="C13" s="17">
        <f t="array" ref="C13">SUM(IF($B13='SEPT DE 2023'!$AD$5:$AD$420,1,0))</f>
        <v>0</v>
      </c>
      <c r="D13" s="23">
        <f t="array" ref="D13">SUM(IF($B13='SEPT DE 2023'!$AD$5:$AD$420,'SEPT DE 2023'!$AK$5:$AK$420,0))</f>
        <v>0</v>
      </c>
      <c r="E13" s="23">
        <f t="array" ref="E13">SUM(IF($B13='SEPT DE 2023'!$AD$5:$AD$420,IF('SEPT DE 2023'!$AK$5:$AK$420=0,IF('SEPT DE 2023'!$AM$5:$AM$420=1,1,0),0),0))</f>
        <v>0</v>
      </c>
      <c r="F13" s="23">
        <f t="shared" si="0"/>
        <v>0</v>
      </c>
      <c r="G13" s="23">
        <f t="array" ref="G13">SUM(IF($B13='SEPT DE 2023'!$AD$5:$AD$420,'SEPT DE 2023'!$AM$5:$AM$420,0))</f>
        <v>0</v>
      </c>
      <c r="H13" s="23">
        <f t="array" ref="H13">SUM(IF($B13='SEPT DE 2023'!$AD$5:$AD$420,'SEPT DE 2023'!$AN$5:$AN$420,0))</f>
        <v>0</v>
      </c>
      <c r="I13" s="24" t="str">
        <f t="array" ref="I13">IFERROR(AVERAGE(IF($B13='SEPT DE 2023'!$AD$5:$AD$420,IF('SEPT DE 2023'!$AO$5:$AO$420=1,'SEPT DE 2023'!$AI$5:$AI$420))),"NA")</f>
        <v>NA</v>
      </c>
      <c r="J13" s="23">
        <f t="array" ref="J13">SUM(IF($B13='SEPT DE 2023'!$AD$5:$AD$420,'SEPT DE 2023'!$AP$5:$AP$420,0))</f>
        <v>0</v>
      </c>
      <c r="K13" s="23">
        <f t="array" ref="K13">SUM(IF($B13='SEPT DE 2023'!$AD$5:$AD$420,'SEPT DE 2023'!$AL$5:$AL$420,0))</f>
        <v>0</v>
      </c>
    </row>
    <row r="14" spans="2:11" x14ac:dyDescent="0.25">
      <c r="B14" s="29" t="s">
        <v>61</v>
      </c>
      <c r="C14" s="17">
        <f t="array" ref="C14">SUM(IF($B14='SEPT DE 2023'!$AD$5:$AD$420,1,0))</f>
        <v>3</v>
      </c>
      <c r="D14" s="23">
        <f t="array" ref="D14">SUM(IF($B14='SEPT DE 2023'!$AD$5:$AD$420,'SEPT DE 2023'!$AK$5:$AK$420,0))</f>
        <v>0</v>
      </c>
      <c r="E14" s="23">
        <f t="array" ref="E14">SUM(IF($B14='SEPT DE 2023'!$AD$5:$AD$420,IF('SEPT DE 2023'!$AK$5:$AK$420=0,IF('SEPT DE 2023'!$AM$5:$AM$420=1,1,0),0),0))</f>
        <v>0</v>
      </c>
      <c r="F14" s="23">
        <f t="shared" si="0"/>
        <v>0</v>
      </c>
      <c r="G14" s="23">
        <f t="array" ref="G14">SUM(IF($B14='SEPT DE 2023'!$AD$5:$AD$420,'SEPT DE 2023'!$AM$5:$AM$420,0))</f>
        <v>0</v>
      </c>
      <c r="H14" s="23">
        <f t="array" ref="H14">SUM(IF($B14='SEPT DE 2023'!$AD$5:$AD$420,'SEPT DE 2023'!$AN$5:$AN$420,0))</f>
        <v>0</v>
      </c>
      <c r="I14" s="24" t="str">
        <f t="array" ref="I14">IFERROR(AVERAGE(IF($B14='SEPT DE 2023'!$AD$5:$AD$420,IF('SEPT DE 2023'!$AO$5:$AO$420=1,'SEPT DE 2023'!$AI$5:$AI$420))),"NA")</f>
        <v>NA</v>
      </c>
      <c r="J14" s="23">
        <f t="array" ref="J14">SUM(IF($B14='SEPT DE 2023'!$AD$5:$AD$420,'SEPT DE 2023'!$AP$5:$AP$420,0))</f>
        <v>3</v>
      </c>
      <c r="K14" s="23">
        <f t="array" ref="K14">SUM(IF($B14='SEPT DE 2023'!$AD$5:$AD$420,'SEPT DE 2023'!$AL$5:$AL$420,0))</f>
        <v>3</v>
      </c>
    </row>
    <row r="15" spans="2:11" x14ac:dyDescent="0.25">
      <c r="B15" s="22" t="s">
        <v>62</v>
      </c>
      <c r="C15" s="17">
        <f t="array" ref="C15">SUM(IF($B15='SEPT DE 2023'!$AD$5:$AD$420,1,0))</f>
        <v>0</v>
      </c>
      <c r="D15" s="23">
        <f t="array" ref="D15">SUM(IF($B15='SEPT DE 2023'!$AD$5:$AD$420,'SEPT DE 2023'!$AK$5:$AK$420,0))</f>
        <v>0</v>
      </c>
      <c r="E15" s="23">
        <f t="array" ref="E15">SUM(IF($B15='SEPT DE 2023'!$AD$5:$AD$420,IF('SEPT DE 2023'!$AK$5:$AK$420=0,IF('SEPT DE 2023'!$AM$5:$AM$420=1,1,0),0),0))</f>
        <v>0</v>
      </c>
      <c r="F15" s="23">
        <f t="shared" si="0"/>
        <v>0</v>
      </c>
      <c r="G15" s="23">
        <f t="array" ref="G15">SUM(IF($B15='SEPT DE 2023'!$AD$5:$AD$420,'SEPT DE 2023'!$AM$5:$AM$420,0))</f>
        <v>0</v>
      </c>
      <c r="H15" s="23">
        <f t="array" ref="H15">SUM(IF($B15='SEPT DE 2023'!$AD$5:$AD$420,'SEPT DE 2023'!$AN$5:$AN$420,0))</f>
        <v>0</v>
      </c>
      <c r="I15" s="24" t="str">
        <f t="array" ref="I15">IFERROR(AVERAGE(IF($B15='SEPT DE 2023'!$AD$5:$AD$420,IF('SEPT DE 2023'!$AO$5:$AO$420=1,'SEPT DE 2023'!$AI$5:$AI$420))),"NA")</f>
        <v>NA</v>
      </c>
      <c r="J15" s="23">
        <f t="array" ref="J15">SUM(IF($B15='SEPT DE 2023'!$AD$5:$AD$420,'SEPT DE 2023'!$AP$5:$AP$420,0))</f>
        <v>0</v>
      </c>
      <c r="K15" s="23">
        <f t="array" ref="K15">SUM(IF($B15='SEPT DE 2023'!$AD$5:$AD$420,'SEPT DE 2023'!$AL$5:$AL$420,0))</f>
        <v>0</v>
      </c>
    </row>
    <row r="16" spans="2:11" x14ac:dyDescent="0.25">
      <c r="B16" s="29" t="s">
        <v>109</v>
      </c>
      <c r="C16" s="17">
        <f t="array" ref="C16">SUM(IF($B16='SEPT DE 2023'!$AD$5:$AD$420,1,0))</f>
        <v>0</v>
      </c>
      <c r="D16" s="23">
        <f t="array" ref="D16">SUM(IF($B16='SEPT DE 2023'!$AD$5:$AD$420,'SEPT DE 2023'!$AK$5:$AK$420,0))</f>
        <v>0</v>
      </c>
      <c r="E16" s="23">
        <f t="array" ref="E16">SUM(IF($B16='SEPT DE 2023'!$AD$5:$AD$420,IF('SEPT DE 2023'!$AK$5:$AK$420=0,IF('SEPT DE 2023'!$AM$5:$AM$420=1,1,0),0),0))</f>
        <v>0</v>
      </c>
      <c r="F16" s="23">
        <f t="shared" si="0"/>
        <v>0</v>
      </c>
      <c r="G16" s="23">
        <f t="array" ref="G16">SUM(IF($B16='SEPT DE 2023'!$AD$5:$AD$420,'SEPT DE 2023'!$AM$5:$AM$420,0))</f>
        <v>0</v>
      </c>
      <c r="H16" s="23">
        <f t="array" ref="H16">SUM(IF($B16='SEPT DE 2023'!$AD$5:$AD$420,'SEPT DE 2023'!$AN$5:$AN$420,0))</f>
        <v>0</v>
      </c>
      <c r="I16" s="24" t="str">
        <f t="array" ref="I16">IFERROR(AVERAGE(IF($B16='SEPT DE 2023'!$AD$5:$AD$420,IF('SEPT DE 2023'!$AO$5:$AO$420=1,'SEPT DE 2023'!$AI$5:$AI$420))),"NA")</f>
        <v>NA</v>
      </c>
      <c r="J16" s="23">
        <f t="array" ref="J16">SUM(IF($B16='SEPT DE 2023'!$AD$5:$AD$420,'SEPT DE 2023'!$AP$5:$AP$420,0))</f>
        <v>0</v>
      </c>
      <c r="K16" s="23">
        <f t="array" ref="K16">SUM(IF($B16='SEPT DE 2023'!$AD$5:$AD$420,'SEPT DE 2023'!$AL$5:$AL$420,0))</f>
        <v>0</v>
      </c>
    </row>
    <row r="17" spans="2:11" x14ac:dyDescent="0.25">
      <c r="B17" s="29" t="s">
        <v>74</v>
      </c>
      <c r="C17" s="17">
        <f t="array" ref="C17">SUM(IF($B17='SEPT DE 2023'!$AD$5:$AD$420,1,0))</f>
        <v>1</v>
      </c>
      <c r="D17" s="23">
        <f t="array" ref="D17">SUM(IF($B17='SEPT DE 2023'!$AD$5:$AD$420,'SEPT DE 2023'!$AK$5:$AK$420,0))</f>
        <v>1</v>
      </c>
      <c r="E17" s="23">
        <f t="array" ref="E17">SUM(IF($B17='SEPT DE 2023'!$AD$5:$AD$420,IF('SEPT DE 2023'!$AK$5:$AK$420=0,IF('SEPT DE 2023'!$AM$5:$AM$420=1,1,0),0),0))</f>
        <v>0</v>
      </c>
      <c r="F17" s="23">
        <f t="shared" si="0"/>
        <v>1</v>
      </c>
      <c r="G17" s="23">
        <f t="array" ref="G17">SUM(IF($B17='SEPT DE 2023'!$AD$5:$AD$420,'SEPT DE 2023'!$AM$5:$AM$420,0))</f>
        <v>1</v>
      </c>
      <c r="H17" s="23">
        <f t="array" ref="H17">SUM(IF($B17='SEPT DE 2023'!$AD$5:$AD$420,'SEPT DE 2023'!$AN$5:$AN$420,0))</f>
        <v>0</v>
      </c>
      <c r="I17" s="24">
        <f t="array" ref="I17">IFERROR(AVERAGE(IF($B17='SEPT DE 2023'!$AD$5:$AD$420,IF('SEPT DE 2023'!$AO$5:$AO$420=1,'SEPT DE 2023'!$AI$5:$AI$420))),"NA")</f>
        <v>1</v>
      </c>
      <c r="J17" s="23">
        <f t="array" ref="J17">SUM(IF($B17='SEPT DE 2023'!$AD$5:$AD$420,'SEPT DE 2023'!$AP$5:$AP$420,0))</f>
        <v>0</v>
      </c>
      <c r="K17" s="23">
        <f t="array" ref="K17">SUM(IF($B17='SEPT DE 2023'!$AD$5:$AD$420,'SEPT DE 2023'!$AL$5:$AL$420,0))</f>
        <v>0</v>
      </c>
    </row>
    <row r="18" spans="2:11" x14ac:dyDescent="0.25">
      <c r="B18" s="29" t="s">
        <v>89</v>
      </c>
      <c r="C18" s="17">
        <f t="array" ref="C18">SUM(IF($B18='SEPT DE 2023'!$AD$5:$AD$420,1,0))</f>
        <v>0</v>
      </c>
      <c r="D18" s="23">
        <f t="array" ref="D18">SUM(IF($B18='SEPT DE 2023'!$AD$5:$AD$420,'SEPT DE 2023'!$AK$5:$AK$420,0))</f>
        <v>0</v>
      </c>
      <c r="E18" s="23">
        <f t="array" ref="E18">SUM(IF($B18='SEPT DE 2023'!$AD$5:$AD$420,IF('SEPT DE 2023'!$AK$5:$AK$420=0,IF('SEPT DE 2023'!$AM$5:$AM$420=1,1,0),0),0))</f>
        <v>0</v>
      </c>
      <c r="F18" s="23">
        <f t="shared" si="0"/>
        <v>0</v>
      </c>
      <c r="G18" s="23">
        <f t="array" ref="G18">SUM(IF($B18='SEPT DE 2023'!$AD$5:$AD$420,'SEPT DE 2023'!$AM$5:$AM$420,0))</f>
        <v>0</v>
      </c>
      <c r="H18" s="23">
        <f t="array" ref="H18">SUM(IF($B18='SEPT DE 2023'!$AD$5:$AD$420,'SEPT DE 2023'!$AN$5:$AN$420,0))</f>
        <v>0</v>
      </c>
      <c r="I18" s="24" t="str">
        <f t="array" ref="I18">IFERROR(AVERAGE(IF($B18='SEPT DE 2023'!$AD$5:$AD$420,IF('SEPT DE 2023'!$AO$5:$AO$420=1,'SEPT DE 2023'!$AI$5:$AI$420))),"NA")</f>
        <v>NA</v>
      </c>
      <c r="J18" s="23">
        <f t="array" ref="J18">SUM(IF($B18='SEPT DE 2023'!$AD$5:$AD$420,'SEPT DE 2023'!$AP$5:$AP$420,0))</f>
        <v>0</v>
      </c>
      <c r="K18" s="23">
        <f t="array" ref="K18">SUM(IF($B18='SEPT DE 2023'!$AD$5:$AD$420,'SEPT DE 2023'!$AL$5:$AL$420,0))</f>
        <v>0</v>
      </c>
    </row>
    <row r="19" spans="2:11" x14ac:dyDescent="0.25">
      <c r="B19" s="22" t="s">
        <v>93</v>
      </c>
      <c r="C19" s="17">
        <f t="array" ref="C19">SUM(IF($B19='SEPT DE 2023'!$AD$5:$AD$420,1,0))</f>
        <v>0</v>
      </c>
      <c r="D19" s="23">
        <f t="array" ref="D19">SUM(IF($B19='SEPT DE 2023'!$AD$5:$AD$420,'SEPT DE 2023'!$AK$5:$AK$420,0))</f>
        <v>0</v>
      </c>
      <c r="E19" s="23">
        <f t="array" ref="E19">SUM(IF($B19='SEPT DE 2023'!$AD$5:$AD$420,IF('SEPT DE 2023'!$AK$5:$AK$420=0,IF('SEPT DE 2023'!$AM$5:$AM$420=1,1,0),0),0))</f>
        <v>0</v>
      </c>
      <c r="F19" s="23">
        <f t="shared" si="0"/>
        <v>0</v>
      </c>
      <c r="G19" s="23">
        <f t="array" ref="G19">SUM(IF($B19='SEPT DE 2023'!$AD$5:$AD$420,'SEPT DE 2023'!$AM$5:$AM$420,0))</f>
        <v>0</v>
      </c>
      <c r="H19" s="23">
        <f t="array" ref="H19">SUM(IF($B19='SEPT DE 2023'!$AD$5:$AD$420,'SEPT DE 2023'!$AN$5:$AN$420,0))</f>
        <v>0</v>
      </c>
      <c r="I19" s="24" t="str">
        <f t="array" ref="I19">IFERROR(AVERAGE(IF($B19='SEPT DE 2023'!$AD$5:$AD$420,IF('SEPT DE 2023'!$AO$5:$AO$420=1,'SEPT DE 2023'!$AI$5:$AI$420))),"NA")</f>
        <v>NA</v>
      </c>
      <c r="J19" s="23">
        <f t="array" ref="J19">SUM(IF($B19='SEPT DE 2023'!$AD$5:$AD$420,'SEPT DE 2023'!$AP$5:$AP$420,0))</f>
        <v>0</v>
      </c>
      <c r="K19" s="23">
        <f t="array" ref="K19">SUM(IF($B19='SEPT DE 2023'!$AD$5:$AD$420,'SEPT DE 2023'!$AL$5:$AL$420,0))</f>
        <v>0</v>
      </c>
    </row>
    <row r="20" spans="2:11" x14ac:dyDescent="0.25">
      <c r="B20" s="29" t="s">
        <v>46</v>
      </c>
      <c r="C20" s="17">
        <f t="array" ref="C20">SUM(IF($B20='SEPT DE 2023'!$AD$5:$AD$420,1,0))</f>
        <v>0</v>
      </c>
      <c r="D20" s="23">
        <f t="array" ref="D20">SUM(IF($B20='SEPT DE 2023'!$AD$5:$AD$420,'SEPT DE 2023'!$AK$5:$AK$420,0))</f>
        <v>0</v>
      </c>
      <c r="E20" s="23">
        <f t="array" ref="E20">SUM(IF($B20='SEPT DE 2023'!$AD$5:$AD$420,IF('SEPT DE 2023'!$AK$5:$AK$420=0,IF('SEPT DE 2023'!$AM$5:$AM$420=1,1,0),0),0))</f>
        <v>0</v>
      </c>
      <c r="F20" s="23">
        <f t="shared" si="0"/>
        <v>0</v>
      </c>
      <c r="G20" s="23">
        <f t="array" ref="G20">SUM(IF($B20='SEPT DE 2023'!$AD$5:$AD$420,'SEPT DE 2023'!$AM$5:$AM$420,0))</f>
        <v>0</v>
      </c>
      <c r="H20" s="23">
        <f t="array" ref="H20">SUM(IF($B20='SEPT DE 2023'!$AD$5:$AD$420,'SEPT DE 2023'!$AN$5:$AN$420,0))</f>
        <v>0</v>
      </c>
      <c r="I20" s="24" t="str">
        <f t="array" ref="I20">IFERROR(AVERAGE(IF($B20='SEPT DE 2023'!$AD$5:$AD$420,IF('SEPT DE 2023'!$AO$5:$AO$420=1,'SEPT DE 2023'!$AI$5:$AI$420))),"NA")</f>
        <v>NA</v>
      </c>
      <c r="J20" s="23">
        <f t="array" ref="J20">SUM(IF($B20='SEPT DE 2023'!$AD$5:$AD$420,'SEPT DE 2023'!$AP$5:$AP$420,0))</f>
        <v>0</v>
      </c>
      <c r="K20" s="23">
        <f t="array" ref="K20">SUM(IF($B20='SEPT DE 2023'!$AD$5:$AD$420,'SEPT DE 2023'!$AL$5:$AL$420,0))</f>
        <v>0</v>
      </c>
    </row>
    <row r="21" spans="2:11" x14ac:dyDescent="0.25">
      <c r="B21" s="42" t="s">
        <v>64</v>
      </c>
      <c r="C21" s="17">
        <f t="array" ref="C21">SUM(IF($B21='SEPT DE 2023'!$AD$5:$AD$420,1,0))</f>
        <v>188</v>
      </c>
      <c r="D21" s="23">
        <f t="array" ref="D21">SUM(IF($B21='SEPT DE 2023'!$AD$5:$AD$420,'SEPT DE 2023'!$AK$5:$AK$420,0))</f>
        <v>8</v>
      </c>
      <c r="E21" s="23">
        <f t="array" ref="E21">SUM(IF($B21='SEPT DE 2023'!$AD$5:$AD$420,IF('SEPT DE 2023'!$AK$5:$AK$420=0,IF('SEPT DE 2023'!$AM$5:$AM$420=1,1,0),0),0))</f>
        <v>1</v>
      </c>
      <c r="F21" s="23">
        <f t="shared" ref="F21" si="1">D21+E21</f>
        <v>9</v>
      </c>
      <c r="G21" s="23">
        <f t="array" ref="G21">SUM(IF($B21='SEPT DE 2023'!$AD$5:$AD$420,'SEPT DE 2023'!$AM$5:$AM$420,0))</f>
        <v>9</v>
      </c>
      <c r="H21" s="23">
        <f t="array" ref="H21">SUM(IF($B21='SEPT DE 2023'!$AD$5:$AD$420,'SEPT DE 2023'!$AN$5:$AN$420,0))</f>
        <v>0</v>
      </c>
      <c r="I21" s="24">
        <f t="array" ref="I21">IFERROR(AVERAGE(IF($B21='SEPT DE 2023'!$AD$5:$AD$420,IF('SEPT DE 2023'!$AO$5:$AO$420=1,'SEPT DE 2023'!$AI$5:$AI$420))),"NA")</f>
        <v>1</v>
      </c>
      <c r="J21" s="23">
        <f t="array" ref="J21">SUM(IF($B21='SEPT DE 2023'!$AD$5:$AD$420,'SEPT DE 2023'!$AP$5:$AP$420,0))</f>
        <v>0</v>
      </c>
      <c r="K21" s="23">
        <f t="array" ref="K21">SUM(IF($B21='SEPT DE 2023'!$AD$5:$AD$420,'SEPT DE 2023'!$AL$5:$AL$420,0))</f>
        <v>179</v>
      </c>
    </row>
    <row r="22" spans="2:11" x14ac:dyDescent="0.25">
      <c r="B22" s="29" t="s">
        <v>78</v>
      </c>
      <c r="C22" s="17">
        <f t="array" ref="C22">SUM(IF($B22='SEPT DE 2023'!$AD$5:$AD$420,1,0))</f>
        <v>0</v>
      </c>
      <c r="D22" s="23">
        <f t="array" ref="D22">SUM(IF($B22='SEPT DE 2023'!$AD$5:$AD$420,'SEPT DE 2023'!$AK$5:$AK$420,0))</f>
        <v>0</v>
      </c>
      <c r="E22" s="23">
        <f t="array" ref="E22">SUM(IF($B22='SEPT DE 2023'!$AD$5:$AD$420,IF('SEPT DE 2023'!$AK$5:$AK$420=0,IF('SEPT DE 2023'!$AM$5:$AM$420=1,1,0),0),0))</f>
        <v>0</v>
      </c>
      <c r="F22" s="23">
        <f t="shared" si="0"/>
        <v>0</v>
      </c>
      <c r="G22" s="23">
        <f t="array" ref="G22">SUM(IF($B22='SEPT DE 2023'!$AD$5:$AD$420,'SEPT DE 2023'!$AM$5:$AM$420,0))</f>
        <v>0</v>
      </c>
      <c r="H22" s="23">
        <f t="array" ref="H22">SUM(IF($B22='SEPT DE 2023'!$AD$5:$AD$420,'SEPT DE 2023'!$AN$5:$AN$420,0))</f>
        <v>0</v>
      </c>
      <c r="I22" s="24" t="str">
        <f t="array" ref="I22">IFERROR(AVERAGE(IF($B22='SEPT DE 2023'!$AD$5:$AD$420,IF('SEPT DE 2023'!$AO$5:$AO$420=1,'SEPT DE 2023'!$AI$5:$AI$420))),"NA")</f>
        <v>NA</v>
      </c>
      <c r="J22" s="23">
        <f t="array" ref="J22">SUM(IF($B22='SEPT DE 2023'!$AD$5:$AD$420,'SEPT DE 2023'!$AP$5:$AP$420,0))</f>
        <v>0</v>
      </c>
      <c r="K22" s="23">
        <f t="array" ref="K22">SUM(IF($B22='SEPT DE 2023'!$AD$5:$AD$420,'SEPT DE 2023'!$AL$5:$AL$420,0))</f>
        <v>0</v>
      </c>
    </row>
    <row r="23" spans="2:11" x14ac:dyDescent="0.25">
      <c r="B23" s="22" t="s">
        <v>82</v>
      </c>
      <c r="C23" s="17">
        <f t="array" ref="C23">SUM(IF($B23='SEPT DE 2023'!$AD$5:$AD$420,1,0))</f>
        <v>0</v>
      </c>
      <c r="D23" s="23">
        <f t="array" ref="D23">SUM(IF($B23='SEPT DE 2023'!$AD$5:$AD$420,'SEPT DE 2023'!$AK$5:$AK$420,0))</f>
        <v>0</v>
      </c>
      <c r="E23" s="23">
        <f t="array" ref="E23">SUM(IF($B23='SEPT DE 2023'!$AD$5:$AD$420,IF('SEPT DE 2023'!$AK$5:$AK$420=0,IF('SEPT DE 2023'!$AM$5:$AM$420=1,1,0),0),0))</f>
        <v>0</v>
      </c>
      <c r="F23" s="23">
        <f t="shared" si="0"/>
        <v>0</v>
      </c>
      <c r="G23" s="23">
        <f t="array" ref="G23">SUM(IF($B23='SEPT DE 2023'!$AD$5:$AD$420,'SEPT DE 2023'!$AM$5:$AM$420,0))</f>
        <v>0</v>
      </c>
      <c r="H23" s="23">
        <f t="array" ref="H23">SUM(IF($B23='SEPT DE 2023'!$AD$5:$AD$420,'SEPT DE 2023'!$AN$5:$AN$420,0))</f>
        <v>0</v>
      </c>
      <c r="I23" s="24" t="str">
        <f t="array" ref="I23">IFERROR(AVERAGE(IF($B23='SEPT DE 2023'!$AD$5:$AD$420,IF('SEPT DE 2023'!$AO$5:$AO$420=1,'SEPT DE 2023'!$AI$5:$AI$420))),"NA")</f>
        <v>NA</v>
      </c>
      <c r="J23" s="23">
        <f t="array" ref="J23">SUM(IF($B23='SEPT DE 2023'!$AD$5:$AD$420,'SEPT DE 2023'!$AP$5:$AP$420,0))</f>
        <v>0</v>
      </c>
      <c r="K23" s="23">
        <f t="array" ref="K23">SUM(IF($B23='SEPT DE 2023'!$AD$5:$AD$420,'SEPT DE 2023'!$AL$5:$AL$420,0))</f>
        <v>0</v>
      </c>
    </row>
    <row r="24" spans="2:11" x14ac:dyDescent="0.25">
      <c r="B24" s="29" t="s">
        <v>206</v>
      </c>
      <c r="C24" s="17">
        <f t="array" ref="C24">SUM(IF($B24='SEPT DE 2023'!$AD$5:$AD$420,1,0))</f>
        <v>0</v>
      </c>
      <c r="D24" s="23">
        <f t="array" ref="D24">SUM(IF($B24='SEPT DE 2023'!$AD$5:$AD$420,'SEPT DE 2023'!$AK$5:$AK$420,0))</f>
        <v>0</v>
      </c>
      <c r="E24" s="23">
        <f t="array" ref="E24">SUM(IF($B24='SEPT DE 2023'!$AD$5:$AD$420,IF('SEPT DE 2023'!$AK$5:$AK$420=0,IF('SEPT DE 2023'!$AM$5:$AM$420=1,1,0),0),0))</f>
        <v>0</v>
      </c>
      <c r="F24" s="23">
        <f t="shared" si="0"/>
        <v>0</v>
      </c>
      <c r="G24" s="23">
        <f t="array" ref="G24">SUM(IF($B24='SEPT DE 2023'!$AD$5:$AD$420,'SEPT DE 2023'!$AM$5:$AM$420,0))</f>
        <v>0</v>
      </c>
      <c r="H24" s="23">
        <f t="array" ref="H24">SUM(IF($B24='SEPT DE 2023'!$AD$5:$AD$420,'SEPT DE 2023'!$AN$5:$AN$420,0))</f>
        <v>0</v>
      </c>
      <c r="I24" s="24" t="str">
        <f t="array" ref="I24">IFERROR(AVERAGE(IF($B24='SEPT DE 2023'!$AD$5:$AD$420,IF('SEPT DE 2023'!$AO$5:$AO$420=1,'SEPT DE 2023'!$AI$5:$AI$420))),"NA")</f>
        <v>NA</v>
      </c>
      <c r="J24" s="23">
        <f t="array" ref="J24">SUM(IF($B24='SEPT DE 2023'!$AD$5:$AD$420,'SEPT DE 2023'!$AP$5:$AP$420,0))</f>
        <v>0</v>
      </c>
      <c r="K24" s="23">
        <f t="array" ref="K24">SUM(IF($B24='SEPT DE 2023'!$AD$5:$AD$420,'SEPT DE 2023'!$AL$5:$AL$420,0))</f>
        <v>0</v>
      </c>
    </row>
    <row r="25" spans="2:11" x14ac:dyDescent="0.25">
      <c r="B25" s="29" t="s">
        <v>207</v>
      </c>
      <c r="C25" s="17">
        <f t="array" ref="C25">SUM(IF($B25='SEPT DE 2023'!$AD$5:$AD$420,1,0))</f>
        <v>0</v>
      </c>
      <c r="D25" s="23">
        <f t="array" ref="D25">SUM(IF($B25='SEPT DE 2023'!$AD$5:$AD$420,'SEPT DE 2023'!$AK$5:$AK$420,0))</f>
        <v>0</v>
      </c>
      <c r="E25" s="23">
        <f t="array" ref="E25">SUM(IF($B25='SEPT DE 2023'!$AD$5:$AD$420,IF('SEPT DE 2023'!$AK$5:$AK$420=0,IF('SEPT DE 2023'!$AM$5:$AM$420=1,1,0),0),0))</f>
        <v>0</v>
      </c>
      <c r="F25" s="23">
        <f t="shared" si="0"/>
        <v>0</v>
      </c>
      <c r="G25" s="23">
        <f t="array" ref="G25">SUM(IF($B25='SEPT DE 2023'!$AD$5:$AD$420,'SEPT DE 2023'!$AM$5:$AM$420,0))</f>
        <v>0</v>
      </c>
      <c r="H25" s="23">
        <f t="array" ref="H25">SUM(IF($B25='SEPT DE 2023'!$AD$5:$AD$420,'SEPT DE 2023'!$AN$5:$AN$420,0))</f>
        <v>0</v>
      </c>
      <c r="I25" s="24" t="str">
        <f t="array" ref="I25">IFERROR(AVERAGE(IF($B25='SEPT DE 2023'!$AD$5:$AD$420,IF('SEPT DE 2023'!$AO$5:$AO$420=1,'SEPT DE 2023'!$AI$5:$AI$420))),"NA")</f>
        <v>NA</v>
      </c>
      <c r="J25" s="23">
        <f t="array" ref="J25">SUM(IF($B25='SEPT DE 2023'!$AD$5:$AD$420,'SEPT DE 2023'!$AP$5:$AP$420,0))</f>
        <v>0</v>
      </c>
      <c r="K25" s="23">
        <f t="array" ref="K25">SUM(IF($B25='SEPT DE 2023'!$AD$5:$AD$420,'SEPT DE 2023'!$AL$5:$AL$420,0))</f>
        <v>0</v>
      </c>
    </row>
    <row r="26" spans="2:11" x14ac:dyDescent="0.25">
      <c r="B26" s="21" t="s">
        <v>92</v>
      </c>
      <c r="C26" s="26">
        <f t="array" ref="C26">SUM(IF($B26='SEPT DE 2023'!$AD$5:$AD$420,1,0))</f>
        <v>0</v>
      </c>
      <c r="D26" s="27">
        <f t="array" ref="D26">SUM(IF($B26='SEPT DE 2023'!$AD$5:$AD$420,'SEPT DE 2023'!$AK$5:$AK$420,0))</f>
        <v>0</v>
      </c>
      <c r="E26" s="27">
        <f t="array" ref="E26">SUM(IF($B26='SEPT DE 2023'!$AD$5:$AD$420,IF('SEPT DE 2023'!$AK$5:$AK$420=0,IF('SEPT DE 2023'!$AM$5:$AM$420=1,1,0),0),0))</f>
        <v>0</v>
      </c>
      <c r="F26" s="27">
        <f t="shared" si="0"/>
        <v>0</v>
      </c>
      <c r="G26" s="27">
        <f t="array" ref="G26">SUM(IF($B26='SEPT DE 2023'!$AD$5:$AD$420,'SEPT DE 2023'!$AM$5:$AM$420,0))</f>
        <v>0</v>
      </c>
      <c r="H26" s="27">
        <f t="array" ref="H26">SUM(IF($B26='SEPT DE 2023'!$AD$5:$AD$420,'SEPT DE 2023'!$AN$5:$AN$420,0))</f>
        <v>0</v>
      </c>
      <c r="I26" s="28" t="str">
        <f t="array" ref="I26">IFERROR(AVERAGE(IF($B26='SEPT DE 2023'!$AD$5:$AD$420,IF('SEPT DE 2023'!$AO$5:$AO$420=1,'SEPT DE 2023'!$AI$5:$AI$420))),"NA")</f>
        <v>NA</v>
      </c>
      <c r="J26" s="27">
        <f t="array" ref="J26">SUM(IF($B26='SEPT DE 2023'!$AD$5:$AD$420,'SEPT DE 2023'!$AP$5:$AP$420,0))</f>
        <v>0</v>
      </c>
      <c r="K26" s="27">
        <f t="array" ref="K26">SUM(IF($B26='SEPT DE 2023'!$AD$5:$AD$420,'SEPT DE 2023'!$AL$5:$AL$420,0))</f>
        <v>0</v>
      </c>
    </row>
    <row r="27" spans="2:11" x14ac:dyDescent="0.25">
      <c r="B27" s="22" t="s">
        <v>388</v>
      </c>
      <c r="C27" s="17">
        <f t="array" ref="C27">SUM(IF($B27='SEPT DE 2023'!$AD$5:$AD$420,1,0))</f>
        <v>5</v>
      </c>
      <c r="D27" s="23">
        <f t="array" ref="D27">SUM(IF($B27='SEPT DE 2023'!$AD$5:$AD$420,'SEPT DE 2023'!$AK$5:$AK$420,0))</f>
        <v>1</v>
      </c>
      <c r="E27" s="23">
        <f t="array" ref="E27">SUM(IF($B27='SEPT DE 2023'!$AD$5:$AD$420,IF('SEPT DE 2023'!$AK$5:$AK$420=0,IF('SEPT DE 2023'!$AM$5:$AM$420=1,1,0),0),0))</f>
        <v>0</v>
      </c>
      <c r="F27" s="23">
        <f t="shared" si="0"/>
        <v>1</v>
      </c>
      <c r="G27" s="23">
        <f t="array" ref="G27">SUM(IF($B27='SEPT DE 2023'!$AD$5:$AD$420,'SEPT DE 2023'!$AM$5:$AM$420,0))</f>
        <v>1</v>
      </c>
      <c r="H27" s="23">
        <f t="array" ref="H27">SUM(IF($B27='SEPT DE 2023'!$AD$5:$AD$420,'SEPT DE 2023'!$AN$5:$AN$420,0))</f>
        <v>0</v>
      </c>
      <c r="I27" s="24">
        <f t="array" ref="I27">IFERROR(AVERAGE(IF($B27='SEPT DE 2023'!$AD$5:$AD$420,IF('SEPT DE 2023'!$AO$5:$AO$420=1,'SEPT DE 2023'!$AI$5:$AI$420))),"NA")</f>
        <v>1</v>
      </c>
      <c r="J27" s="23">
        <f t="array" ref="J27">SUM(IF($B27='SEPT DE 2023'!$AD$5:$AD$420,'SEPT DE 2023'!$AP$5:$AP$420,0))</f>
        <v>0</v>
      </c>
      <c r="K27" s="23">
        <f t="array" ref="K27">SUM(IF($B27='SEPT DE 2023'!$AD$5:$AD$420,'SEPT DE 2023'!$AL$5:$AL$420,0))</f>
        <v>4</v>
      </c>
    </row>
    <row r="28" spans="2:11" x14ac:dyDescent="0.25">
      <c r="B28" s="29" t="s">
        <v>52</v>
      </c>
      <c r="C28" s="17">
        <f t="array" ref="C28">SUM(IF($B28='SEPT DE 2023'!$AD$5:$AD$420,1,0))</f>
        <v>1</v>
      </c>
      <c r="D28" s="23">
        <f t="array" ref="D28">SUM(IF($B28='SEPT DE 2023'!$AD$5:$AD$420,'SEPT DE 2023'!$AK$5:$AK$420,0))</f>
        <v>0</v>
      </c>
      <c r="E28" s="23">
        <f t="array" ref="E28">SUM(IF($B28='SEPT DE 2023'!$AD$5:$AD$420,IF('SEPT DE 2023'!$AK$5:$AK$420=0,IF('SEPT DE 2023'!$AM$5:$AM$420=1,1,0),0),0))</f>
        <v>0</v>
      </c>
      <c r="F28" s="23">
        <f t="shared" si="0"/>
        <v>0</v>
      </c>
      <c r="G28" s="23">
        <f t="array" ref="G28">SUM(IF($B28='SEPT DE 2023'!$AD$5:$AD$420,'SEPT DE 2023'!$AM$5:$AM$420,0))</f>
        <v>0</v>
      </c>
      <c r="H28" s="23">
        <f t="array" ref="H28">SUM(IF($B28='SEPT DE 2023'!$AD$5:$AD$420,'SEPT DE 2023'!$AN$5:$AN$420,0))</f>
        <v>0</v>
      </c>
      <c r="I28" s="24" t="str">
        <f t="array" ref="I28">IFERROR(AVERAGE(IF($B28='SEPT DE 2023'!$AD$5:$AD$420,IF('SEPT DE 2023'!$AO$5:$AO$420=1,'SEPT DE 2023'!$AI$5:$AI$420))),"NA")</f>
        <v>NA</v>
      </c>
      <c r="J28" s="23">
        <f t="array" ref="J28">SUM(IF($B28='SEPT DE 2023'!$AD$5:$AD$420,'SEPT DE 2023'!$AP$5:$AP$420,0))</f>
        <v>0</v>
      </c>
      <c r="K28" s="23">
        <f t="array" ref="K28">SUM(IF($B28='SEPT DE 2023'!$AD$5:$AD$420,'SEPT DE 2023'!$AL$5:$AL$420,0))</f>
        <v>1</v>
      </c>
    </row>
    <row r="29" spans="2:11" x14ac:dyDescent="0.25">
      <c r="B29" s="29" t="s">
        <v>90</v>
      </c>
      <c r="C29" s="17">
        <f t="array" ref="C29">SUM(IF($B29='SEPT DE 2023'!$AD$5:$AD$420,1,0))</f>
        <v>4</v>
      </c>
      <c r="D29" s="23">
        <f t="array" ref="D29">SUM(IF($B29='SEPT DE 2023'!$AD$5:$AD$420,'SEPT DE 2023'!$AK$5:$AK$420,0))</f>
        <v>2</v>
      </c>
      <c r="E29" s="23">
        <f t="array" ref="E29">SUM(IF($B29='SEPT DE 2023'!$AD$5:$AD$420,IF('SEPT DE 2023'!$AK$5:$AK$420=0,IF('SEPT DE 2023'!$AM$5:$AM$420=1,1,0),0),0))</f>
        <v>0</v>
      </c>
      <c r="F29" s="23">
        <f t="shared" si="0"/>
        <v>2</v>
      </c>
      <c r="G29" s="23">
        <f t="array" ref="G29">SUM(IF($B29='SEPT DE 2023'!$AD$5:$AD$420,'SEPT DE 2023'!$AM$5:$AM$420,0))</f>
        <v>2</v>
      </c>
      <c r="H29" s="23">
        <f t="array" ref="H29">SUM(IF($B29='SEPT DE 2023'!$AD$5:$AD$420,'SEPT DE 2023'!$AN$5:$AN$420,0))</f>
        <v>0</v>
      </c>
      <c r="I29" s="24">
        <f t="array" ref="I29">IFERROR(AVERAGE(IF($B29='SEPT DE 2023'!$AD$5:$AD$420,IF('SEPT DE 2023'!$AO$5:$AO$420=1,'SEPT DE 2023'!$AI$5:$AI$420))),"NA")</f>
        <v>1</v>
      </c>
      <c r="J29" s="23">
        <f t="array" ref="J29">SUM(IF($B29='SEPT DE 2023'!$AD$5:$AD$420,'SEPT DE 2023'!$AP$5:$AP$420,0))</f>
        <v>0</v>
      </c>
      <c r="K29" s="23">
        <f t="array" ref="K29">SUM(IF($B29='SEPT DE 2023'!$AD$5:$AD$420,'SEPT DE 2023'!$AL$5:$AL$420,0))</f>
        <v>2</v>
      </c>
    </row>
    <row r="30" spans="2:11" x14ac:dyDescent="0.25">
      <c r="B30" s="22" t="s">
        <v>79</v>
      </c>
      <c r="C30" s="17">
        <f t="array" ref="C30">SUM(IF($B30='SEPT DE 2023'!$AD$5:$AD$420,1,0))</f>
        <v>1</v>
      </c>
      <c r="D30" s="23">
        <f t="array" ref="D30">SUM(IF($B30='SEPT DE 2023'!$AD$5:$AD$420,'SEPT DE 2023'!$AK$5:$AK$420,0))</f>
        <v>0</v>
      </c>
      <c r="E30" s="23">
        <f t="array" ref="E30">SUM(IF($B30='SEPT DE 2023'!$AD$5:$AD$420,IF('SEPT DE 2023'!$AK$5:$AK$420=0,IF('SEPT DE 2023'!$AM$5:$AM$420=1,1,0),0),0))</f>
        <v>0</v>
      </c>
      <c r="F30" s="23">
        <f t="shared" si="0"/>
        <v>0</v>
      </c>
      <c r="G30" s="23">
        <f t="array" ref="G30">SUM(IF($B30='SEPT DE 2023'!$AD$5:$AD$420,'SEPT DE 2023'!$AM$5:$AM$420,0))</f>
        <v>0</v>
      </c>
      <c r="H30" s="23">
        <f t="array" ref="H30">SUM(IF($B30='SEPT DE 2023'!$AD$5:$AD$420,'SEPT DE 2023'!$AN$5:$AN$420,0))</f>
        <v>0</v>
      </c>
      <c r="I30" s="24" t="str">
        <f t="array" ref="I30">IFERROR(AVERAGE(IF($B30='SEPT DE 2023'!$AD$5:$AD$420,IF('SEPT DE 2023'!$AO$5:$AO$420=1,'SEPT DE 2023'!$AI$5:$AI$420))),"NA")</f>
        <v>NA</v>
      </c>
      <c r="J30" s="23">
        <f t="array" ref="J30">SUM(IF($B30='SEPT DE 2023'!$AD$5:$AD$420,'SEPT DE 2023'!$AP$5:$AP$420,0))</f>
        <v>0</v>
      </c>
      <c r="K30" s="23">
        <f t="array" ref="K30">SUM(IF($B30='SEPT DE 2023'!$AD$5:$AD$420,'SEPT DE 2023'!$AL$5:$AL$420,0))</f>
        <v>1</v>
      </c>
    </row>
    <row r="31" spans="2:11" x14ac:dyDescent="0.25">
      <c r="B31" s="29" t="s">
        <v>34</v>
      </c>
      <c r="C31" s="17">
        <f t="array" ref="C31">SUM(IF($B31='SEPT DE 2023'!$AD$5:$AD$420,1,0))</f>
        <v>6</v>
      </c>
      <c r="D31" s="23">
        <f t="array" ref="D31">SUM(IF($B31='SEPT DE 2023'!$AD$5:$AD$420,'SEPT DE 2023'!$AK$5:$AK$420,0))</f>
        <v>2</v>
      </c>
      <c r="E31" s="23">
        <f t="array" ref="E31">SUM(IF($B31='SEPT DE 2023'!$AD$5:$AD$420,IF('SEPT DE 2023'!$AK$5:$AK$420=0,IF('SEPT DE 2023'!$AM$5:$AM$420=1,1,0),0),0))</f>
        <v>2</v>
      </c>
      <c r="F31" s="23">
        <f t="shared" si="0"/>
        <v>4</v>
      </c>
      <c r="G31" s="23">
        <f t="array" ref="G31">SUM(IF($B31='SEPT DE 2023'!$AD$5:$AD$420,'SEPT DE 2023'!$AM$5:$AM$420,0))</f>
        <v>4</v>
      </c>
      <c r="H31" s="23">
        <f t="array" ref="H31">SUM(IF($B31='SEPT DE 2023'!$AD$5:$AD$420,'SEPT DE 2023'!$AN$5:$AN$420,0))</f>
        <v>0</v>
      </c>
      <c r="I31" s="24">
        <f t="array" ref="I31">IFERROR(AVERAGE(IF($B31='SEPT DE 2023'!$AD$5:$AD$420,IF('SEPT DE 2023'!$AO$5:$AO$420=1,'SEPT DE 2023'!$AI$5:$AI$420))),"NA")</f>
        <v>1</v>
      </c>
      <c r="J31" s="23">
        <f t="array" ref="J31">SUM(IF($B31='SEPT DE 2023'!$AD$5:$AD$420,'SEPT DE 2023'!$AP$5:$AP$420,0))</f>
        <v>0</v>
      </c>
      <c r="K31" s="23">
        <f t="array" ref="K31">SUM(IF($B31='SEPT DE 2023'!$AD$5:$AD$420,'SEPT DE 2023'!$AL$5:$AL$420,0))</f>
        <v>2</v>
      </c>
    </row>
    <row r="32" spans="2:11" x14ac:dyDescent="0.25">
      <c r="B32" s="29" t="s">
        <v>76</v>
      </c>
      <c r="C32" s="17">
        <f t="array" ref="C32">SUM(IF($B32='SEPT DE 2023'!$AD$5:$AD$420,1,0))</f>
        <v>0</v>
      </c>
      <c r="D32" s="23">
        <f t="array" ref="D32">SUM(IF($B32='SEPT DE 2023'!$AD$5:$AD$420,'SEPT DE 2023'!$AK$5:$AK$420,0))</f>
        <v>0</v>
      </c>
      <c r="E32" s="23">
        <f t="array" ref="E32">SUM(IF($B32='SEPT DE 2023'!$AD$5:$AD$420,IF('SEPT DE 2023'!$AK$5:$AK$420=0,IF('SEPT DE 2023'!$AM$5:$AM$420=1,1,0),0),0))</f>
        <v>0</v>
      </c>
      <c r="F32" s="23">
        <f t="shared" si="0"/>
        <v>0</v>
      </c>
      <c r="G32" s="23">
        <f t="array" ref="G32">SUM(IF($B32='SEPT DE 2023'!$AD$5:$AD$420,'SEPT DE 2023'!$AM$5:$AM$420,0))</f>
        <v>0</v>
      </c>
      <c r="H32" s="23">
        <f t="array" ref="H32">SUM(IF($B32='SEPT DE 2023'!$AD$5:$AD$420,'SEPT DE 2023'!$AN$5:$AN$420,0))</f>
        <v>0</v>
      </c>
      <c r="I32" s="24" t="str">
        <f t="array" ref="I32">IFERROR(AVERAGE(IF($B32='SEPT DE 2023'!$AD$5:$AD$420,IF('SEPT DE 2023'!$AO$5:$AO$420=1,'SEPT DE 2023'!$AI$5:$AI$420))),"NA")</f>
        <v>NA</v>
      </c>
      <c r="J32" s="23">
        <f t="array" ref="J32">SUM(IF($B32='SEPT DE 2023'!$AD$5:$AD$420,'SEPT DE 2023'!$AP$5:$AP$420,0))</f>
        <v>0</v>
      </c>
      <c r="K32" s="23">
        <f t="array" ref="K32">SUM(IF($B32='SEPT DE 2023'!$AD$5:$AD$420,'SEPT DE 2023'!$AL$5:$AL$420,0))</f>
        <v>0</v>
      </c>
    </row>
    <row r="33" spans="2:11" x14ac:dyDescent="0.25">
      <c r="B33" s="21" t="s">
        <v>478</v>
      </c>
      <c r="C33" s="26">
        <f t="array" ref="C33">SUM(IF($B33='SEPT DE 2023'!$AD$5:$AD$420,1,0))</f>
        <v>2</v>
      </c>
      <c r="D33" s="27">
        <f t="array" ref="D33">SUM(IF($B33='SEPT DE 2023'!$AD$5:$AD$420,'SEPT DE 2023'!$AK$5:$AK$420,0))</f>
        <v>1</v>
      </c>
      <c r="E33" s="27">
        <f t="array" ref="E33">SUM(IF($B33='SEPT DE 2023'!$AD$5:$AD$420,IF('SEPT DE 2023'!$AK$5:$AK$420=0,IF('SEPT DE 2023'!$AM$5:$AM$420=1,1,0),0),0))</f>
        <v>0</v>
      </c>
      <c r="F33" s="27">
        <f t="shared" si="0"/>
        <v>1</v>
      </c>
      <c r="G33" s="27">
        <f t="array" ref="G33">SUM(IF($B33='SEPT DE 2023'!$AD$5:$AD$420,'SEPT DE 2023'!$AM$5:$AM$420,0))</f>
        <v>1</v>
      </c>
      <c r="H33" s="27">
        <f t="array" ref="H33">SUM(IF($B33='SEPT DE 2023'!$AD$5:$AD$420,'SEPT DE 2023'!$AN$5:$AN$420,0))</f>
        <v>0</v>
      </c>
      <c r="I33" s="28">
        <f t="array" ref="I33">IFERROR(AVERAGE(IF($B33='SEPT DE 2023'!$AD$5:$AD$420,IF('SEPT DE 2023'!$AO$5:$AO$420=1,'SEPT DE 2023'!$AI$5:$AI$420))),"NA")</f>
        <v>1</v>
      </c>
      <c r="J33" s="27">
        <f t="array" ref="J33">SUM(IF($B33='SEPT DE 2023'!$AD$5:$AD$420,'SEPT DE 2023'!$AP$5:$AP$420,0))</f>
        <v>0</v>
      </c>
      <c r="K33" s="27">
        <f t="array" ref="K33">SUM(IF($B33='SEPT DE 2023'!$AD$5:$AD$420,'SEPT DE 2023'!$AL$5:$AL$420,0))</f>
        <v>1</v>
      </c>
    </row>
    <row r="34" spans="2:11" x14ac:dyDescent="0.25">
      <c r="B34" s="22" t="s">
        <v>54</v>
      </c>
      <c r="C34" s="17">
        <f t="array" ref="C34">SUM(IF($B34='SEPT DE 2023'!$AD$5:$AD$420,1,0))</f>
        <v>3</v>
      </c>
      <c r="D34" s="23">
        <f t="array" ref="D34">SUM(IF($B34='SEPT DE 2023'!$AD$5:$AD$420,'SEPT DE 2023'!$AK$5:$AK$420,0))</f>
        <v>2</v>
      </c>
      <c r="E34" s="23">
        <f t="array" ref="E34">SUM(IF($B34='SEPT DE 2023'!$AD$5:$AD$420,IF('SEPT DE 2023'!$AK$5:$AK$420=0,IF('SEPT DE 2023'!$AM$5:$AM$420=1,1,0),0),0))</f>
        <v>1</v>
      </c>
      <c r="F34" s="23">
        <f t="shared" si="0"/>
        <v>3</v>
      </c>
      <c r="G34" s="23">
        <f t="array" ref="G34">SUM(IF($B34='SEPT DE 2023'!$AD$5:$AD$420,'SEPT DE 2023'!$AM$5:$AM$420,0))</f>
        <v>3</v>
      </c>
      <c r="H34" s="23">
        <f t="array" ref="H34">SUM(IF($B34='SEPT DE 2023'!$AD$5:$AD$420,'SEPT DE 2023'!$AN$5:$AN$420,0))</f>
        <v>0</v>
      </c>
      <c r="I34" s="24">
        <f t="array" ref="I34">IFERROR(AVERAGE(IF($B34='SEPT DE 2023'!$AD$5:$AD$420,IF('SEPT DE 2023'!$AO$5:$AO$420=1,'SEPT DE 2023'!$AI$5:$AI$420))),"NA")</f>
        <v>1</v>
      </c>
      <c r="J34" s="23">
        <f t="array" ref="J34">SUM(IF($B34='SEPT DE 2023'!$AD$5:$AD$420,'SEPT DE 2023'!$AP$5:$AP$420,0))</f>
        <v>0</v>
      </c>
      <c r="K34" s="23">
        <f t="array" ref="K34">SUM(IF($B34='SEPT DE 2023'!$AD$5:$AD$420,'SEPT DE 2023'!$AL$5:$AL$420,0))</f>
        <v>0</v>
      </c>
    </row>
    <row r="35" spans="2:11" x14ac:dyDescent="0.25">
      <c r="B35" s="30" t="s">
        <v>91</v>
      </c>
      <c r="C35" s="17">
        <f t="array" ref="C35">SUM(IF($B35='SEPT DE 2023'!$AD$5:$AD$420,1,0))</f>
        <v>2</v>
      </c>
      <c r="D35" s="23">
        <f t="array" ref="D35">SUM(IF($B35='SEPT DE 2023'!$AD$5:$AD$420,'SEPT DE 2023'!$AK$5:$AK$420,0))</f>
        <v>0</v>
      </c>
      <c r="E35" s="23">
        <f t="array" ref="E35">SUM(IF($B35='SEPT DE 2023'!$AD$5:$AD$420,IF('SEPT DE 2023'!$AK$5:$AK$420=0,IF('SEPT DE 2023'!$AM$5:$AM$420=1,1,0),0),0))</f>
        <v>0</v>
      </c>
      <c r="F35" s="23">
        <f t="shared" si="0"/>
        <v>0</v>
      </c>
      <c r="G35" s="23">
        <f t="array" ref="G35">SUM(IF($B35='SEPT DE 2023'!$AD$5:$AD$420,'SEPT DE 2023'!$AM$5:$AM$420,0))</f>
        <v>0</v>
      </c>
      <c r="H35" s="23">
        <f t="array" ref="H35">SUM(IF($B35='SEPT DE 2023'!$AD$5:$AD$420,'SEPT DE 2023'!$AN$5:$AN$420,0))</f>
        <v>0</v>
      </c>
      <c r="I35" s="24" t="str">
        <f t="array" ref="I35">IFERROR(AVERAGE(IF($B35='SEPT DE 2023'!$AD$5:$AD$420,IF('SEPT DE 2023'!$AO$5:$AO$420=1,'SEPT DE 2023'!$AI$5:$AI$420))),"NA")</f>
        <v>NA</v>
      </c>
      <c r="J35" s="23">
        <f t="array" ref="J35">SUM(IF($B35='SEPT DE 2023'!$AD$5:$AD$420,'SEPT DE 2023'!$AP$5:$AP$420,0))</f>
        <v>0</v>
      </c>
      <c r="K35" s="23">
        <f t="array" ref="K35">SUM(IF($B35='SEPT DE 2023'!$AD$5:$AD$420,'SEPT DE 2023'!$AL$5:$AL$420,0))</f>
        <v>2</v>
      </c>
    </row>
    <row r="36" spans="2:11" ht="14.25" customHeight="1" x14ac:dyDescent="0.25">
      <c r="B36" s="30" t="s">
        <v>75</v>
      </c>
      <c r="C36" s="17">
        <f t="array" ref="C36">SUM(IF($B36='SEPT DE 2023'!$AD$5:$AD$420,1,0))</f>
        <v>35</v>
      </c>
      <c r="D36" s="23">
        <f t="array" ref="D36">SUM(IF($B36='SEPT DE 2023'!$AD$5:$AD$420,'SEPT DE 2023'!$AK$5:$AK$420,0))</f>
        <v>7</v>
      </c>
      <c r="E36" s="23">
        <f t="array" ref="E36">SUM(IF($B36='SEPT DE 2023'!$AD$5:$AD$420,IF('SEPT DE 2023'!$AK$5:$AK$420=0,IF('SEPT DE 2023'!$AM$5:$AM$420=1,1,0),0),0))</f>
        <v>1</v>
      </c>
      <c r="F36" s="23">
        <f t="shared" si="0"/>
        <v>8</v>
      </c>
      <c r="G36" s="23">
        <f t="array" ref="G36">SUM(IF($B36='SEPT DE 2023'!$AD$5:$AD$420,'SEPT DE 2023'!$AM$5:$AM$420,0))</f>
        <v>7</v>
      </c>
      <c r="H36" s="23">
        <f t="array" ref="H36">SUM(IF($B36='SEPT DE 2023'!$AD$5:$AD$420,'SEPT DE 2023'!$AN$5:$AN$420,0))</f>
        <v>1</v>
      </c>
      <c r="I36" s="24">
        <f t="array" ref="I36">IFERROR(AVERAGE(IF($B36='SEPT DE 2023'!$AD$5:$AD$420,IF('SEPT DE 2023'!$AO$5:$AO$420=1,'SEPT DE 2023'!$AI$5:$AI$420))),"NA")</f>
        <v>0.875</v>
      </c>
      <c r="J36" s="23">
        <f t="array" ref="J36">SUM(IF($B36='SEPT DE 2023'!$AD$5:$AD$420,'SEPT DE 2023'!$AP$5:$AP$420,0))</f>
        <v>1</v>
      </c>
      <c r="K36" s="23">
        <f t="array" ref="K36">SUM(IF($B36='SEPT DE 2023'!$AD$5:$AD$420,'SEPT DE 2023'!$AL$5:$AL$420,0))</f>
        <v>28</v>
      </c>
    </row>
    <row r="37" spans="2:11" x14ac:dyDescent="0.25">
      <c r="B37" s="30" t="s">
        <v>63</v>
      </c>
      <c r="C37" s="17">
        <f t="array" ref="C37">SUM(IF($B37='SEPT DE 2023'!$AD$5:$AD$420,1,0))</f>
        <v>30</v>
      </c>
      <c r="D37" s="23">
        <f t="array" ref="D37">SUM(IF($B37='SEPT DE 2023'!$AD$5:$AD$420,'SEPT DE 2023'!$AK$5:$AK$420,0))</f>
        <v>5</v>
      </c>
      <c r="E37" s="23">
        <f t="array" ref="E37">SUM(IF($B37='SEPT DE 2023'!$AD$5:$AD$420,IF('SEPT DE 2023'!$AK$5:$AK$420=0,IF('SEPT DE 2023'!$AM$5:$AM$420=1,1,0),0),0))</f>
        <v>1</v>
      </c>
      <c r="F37" s="23">
        <f t="shared" si="0"/>
        <v>6</v>
      </c>
      <c r="G37" s="23">
        <f t="array" ref="G37">SUM(IF($B37='SEPT DE 2023'!$AD$5:$AD$420,'SEPT DE 2023'!$AM$5:$AM$420,0))</f>
        <v>4</v>
      </c>
      <c r="H37" s="23">
        <f t="array" ref="H37">SUM(IF($B37='SEPT DE 2023'!$AD$5:$AD$420,'SEPT DE 2023'!$AN$5:$AN$420,0))</f>
        <v>2</v>
      </c>
      <c r="I37" s="24">
        <f t="array" ref="I37">IFERROR(AVERAGE(IF($B37='SEPT DE 2023'!$AD$5:$AD$420,IF('SEPT DE 2023'!$AO$5:$AO$420=1,'SEPT DE 2023'!$AI$5:$AI$420))),"NA")</f>
        <v>0.82500000000000007</v>
      </c>
      <c r="J37" s="23">
        <f t="array" ref="J37">SUM(IF($B37='SEPT DE 2023'!$AD$5:$AD$420,'SEPT DE 2023'!$AP$5:$AP$420,0))</f>
        <v>9</v>
      </c>
      <c r="K37" s="23">
        <f t="array" ref="K37">SUM(IF($B37='SEPT DE 2023'!$AD$5:$AD$420,'SEPT DE 2023'!$AL$5:$AL$420,0))</f>
        <v>26</v>
      </c>
    </row>
    <row r="38" spans="2:11" x14ac:dyDescent="0.25">
      <c r="B38" s="30" t="s">
        <v>43</v>
      </c>
      <c r="C38" s="17">
        <f t="array" ref="C38">SUM(IF($B38='SEPT DE 2023'!$AD$5:$AD$420,1,0))</f>
        <v>25</v>
      </c>
      <c r="D38" s="23">
        <f t="array" ref="D38">SUM(IF($B38='SEPT DE 2023'!$AD$5:$AD$420,'SEPT DE 2023'!$AK$5:$AK$420,0))</f>
        <v>6</v>
      </c>
      <c r="E38" s="23">
        <f t="array" ref="E38">SUM(IF($B38='SEPT DE 2023'!$AD$5:$AD$420,IF('SEPT DE 2023'!$AK$5:$AK$420=0,IF('SEPT DE 2023'!$AM$5:$AM$420=1,1,0),0),0))</f>
        <v>1</v>
      </c>
      <c r="F38" s="23">
        <f t="shared" si="0"/>
        <v>7</v>
      </c>
      <c r="G38" s="23">
        <f t="array" ref="G38">SUM(IF($B38='SEPT DE 2023'!$AD$5:$AD$420,'SEPT DE 2023'!$AM$5:$AM$420,0))</f>
        <v>7</v>
      </c>
      <c r="H38" s="23">
        <f t="array" ref="H38">SUM(IF($B38='SEPT DE 2023'!$AD$5:$AD$420,'SEPT DE 2023'!$AN$5:$AN$420,0))</f>
        <v>0</v>
      </c>
      <c r="I38" s="24">
        <f t="array" ref="I38">IFERROR(AVERAGE(IF($B38='SEPT DE 2023'!$AD$5:$AD$420,IF('SEPT DE 2023'!$AO$5:$AO$420=1,'SEPT DE 2023'!$AI$5:$AI$420))),"NA")</f>
        <v>1</v>
      </c>
      <c r="J38" s="23">
        <f t="array" ref="J38">SUM(IF($B38='SEPT DE 2023'!$AD$5:$AD$420,'SEPT DE 2023'!$AP$5:$AP$420,0))</f>
        <v>6</v>
      </c>
      <c r="K38" s="23">
        <f t="array" ref="K38">SUM(IF($B38='SEPT DE 2023'!$AD$5:$AD$420,'SEPT DE 2023'!$AL$5:$AL$420,0))</f>
        <v>18</v>
      </c>
    </row>
    <row r="39" spans="2:11" x14ac:dyDescent="0.25">
      <c r="B39" s="30" t="s">
        <v>88</v>
      </c>
      <c r="C39" s="17">
        <f t="array" ref="C39">SUM(IF($B39='SEPT DE 2023'!$AD$5:$AD$420,1,0))</f>
        <v>22</v>
      </c>
      <c r="D39" s="23">
        <f t="array" ref="D39">SUM(IF($B39='SEPT DE 2023'!$AD$5:$AD$420,'SEPT DE 2023'!$AK$5:$AK$420,0))</f>
        <v>0</v>
      </c>
      <c r="E39" s="23">
        <f t="array" ref="E39">SUM(IF($B39='SEPT DE 2023'!$AD$5:$AD$420,IF('SEPT DE 2023'!$AK$5:$AK$420=0,IF('SEPT DE 2023'!$AM$5:$AM$420=1,1,0),0),0))</f>
        <v>0</v>
      </c>
      <c r="F39" s="23">
        <f t="shared" si="0"/>
        <v>0</v>
      </c>
      <c r="G39" s="23">
        <f t="array" ref="G39">SUM(IF($B39='SEPT DE 2023'!$AD$5:$AD$420,'SEPT DE 2023'!$AM$5:$AM$420,0))</f>
        <v>0</v>
      </c>
      <c r="H39" s="23">
        <f t="array" ref="H39">SUM(IF($B39='SEPT DE 2023'!$AD$5:$AD$420,'SEPT DE 2023'!$AN$5:$AN$420,0))</f>
        <v>0</v>
      </c>
      <c r="I39" s="24" t="str">
        <f t="array" ref="I39">IFERROR(AVERAGE(IF($B39='SEPT DE 2023'!$AD$5:$AD$420,IF('SEPT DE 2023'!$AO$5:$AO$420=1,'SEPT DE 2023'!$AI$5:$AI$420))),"NA")</f>
        <v>NA</v>
      </c>
      <c r="J39" s="23">
        <f t="array" ref="J39">SUM(IF($B39='SEPT DE 2023'!$AD$5:$AD$420,'SEPT DE 2023'!$AP$5:$AP$420,0))</f>
        <v>14</v>
      </c>
      <c r="K39" s="23">
        <f t="array" ref="K39">SUM(IF($B39='SEPT DE 2023'!$AD$5:$AD$420,'SEPT DE 2023'!$AL$5:$AL$420,0))</f>
        <v>22</v>
      </c>
    </row>
    <row r="40" spans="2:11" x14ac:dyDescent="0.25">
      <c r="B40" s="33"/>
      <c r="C40" s="16"/>
      <c r="D40" s="13"/>
      <c r="H40" s="13"/>
      <c r="I40" s="40"/>
      <c r="J40" s="13"/>
      <c r="K40" s="13"/>
    </row>
    <row r="41" spans="2:11" x14ac:dyDescent="0.25">
      <c r="C41" s="16">
        <f>SUM(C4:C39)</f>
        <v>416</v>
      </c>
      <c r="D41" s="16">
        <f t="shared" ref="D41:F41" si="2">SUM(D4:D39)</f>
        <v>51</v>
      </c>
      <c r="E41" s="16">
        <f t="shared" si="2"/>
        <v>26</v>
      </c>
      <c r="F41" s="16">
        <f t="shared" si="2"/>
        <v>77</v>
      </c>
      <c r="G41" s="16">
        <f>SUM(G4:G39)</f>
        <v>73</v>
      </c>
      <c r="H41" s="16">
        <f>SUM(H4:H39)</f>
        <v>4</v>
      </c>
      <c r="I41" s="41">
        <f>AVERAGE(I4:I39)</f>
        <v>0.97523809523809524</v>
      </c>
      <c r="J41" s="16">
        <f>SUM(J4:J39)</f>
        <v>48</v>
      </c>
      <c r="K41" s="16">
        <f>SUM(K4:K39)</f>
        <v>343</v>
      </c>
    </row>
    <row r="42" spans="2:11" x14ac:dyDescent="0.25">
      <c r="B42" s="33"/>
    </row>
    <row r="43" spans="2:11" x14ac:dyDescent="0.25">
      <c r="C43" s="13"/>
      <c r="D43" s="13"/>
      <c r="E43" s="13"/>
      <c r="F43" s="13"/>
      <c r="G43" s="13"/>
      <c r="H43" s="13"/>
      <c r="I43" s="13"/>
      <c r="J43" s="13"/>
      <c r="K43" s="13"/>
    </row>
  </sheetData>
  <autoFilter ref="B2:J39" xr:uid="{E6707933-12DB-4810-BDB8-DB72B68C004A}"/>
  <mergeCells count="1">
    <mergeCell ref="B1:K1"/>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SEPT DE 2023</vt:lpstr>
      <vt:lpstr>Informe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Monica Alexandra Gonzalez Moreno</cp:lastModifiedBy>
  <cp:lastPrinted>2023-07-21T18:32:55Z</cp:lastPrinted>
  <dcterms:created xsi:type="dcterms:W3CDTF">2019-08-30T16:45:35Z</dcterms:created>
  <dcterms:modified xsi:type="dcterms:W3CDTF">2023-11-15T15:25:21Z</dcterms:modified>
</cp:coreProperties>
</file>