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<sst xmlns="http://schemas.openxmlformats.org/spreadsheetml/2006/main" count="2471" uniqueCount="1263">
  <si>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</si>
  <si>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</si>
  <si>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</si>
  <si>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</si>
  <si>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</si>
  <si>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</si>
  <si>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</si>
  <si>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</si>
  <si>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</si>
  <si>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</si>
  <si>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</si>
  <si>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</si>
  <si>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</si>
  <si>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</si>
  <si>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</si>
  <si>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</si>
  <si>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</si>
  <si>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</si>
  <si>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</si>
  <si>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</si>
  <si>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</si>
  <si>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</si>
  <si>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</si>
  <si>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</si>
  <si>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</si>
  <si>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</si>
  <si>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</si>
  <si>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</si>
  <si>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</si>
  <si>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</si>
  <si>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</si>
  <si>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</si>
  <si>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</si>
  <si>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</si>
  <si>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</si>
  <si>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</si>
  <si>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</si>
  <si>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</si>
  <si>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</si>
  <si>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</si>
  <si>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</si>
  <si>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</si>
  <si>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</si>
  <si>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</si>
  <si>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</si>
  <si>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</si>
  <si>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</si>
  <si>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</si>
  <si>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</si>
  <si>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</si>
  <si>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</si>
  <si>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</si>
  <si>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</si>
  <si>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</si>
  <si>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</si>
  <si>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</si>
  <si>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</si>
  <si>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</si>
  <si>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</si>
  <si>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</si>
  <si>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</si>
  <si>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</si>
  <si>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</si>
  <si>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</si>
  <si>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</si>
  <si>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</si>
  <si>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</si>
  <si>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</si>
  <si>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</si>
  <si>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</si>
  <si>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</si>
  <si>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</si>
  <si>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</si>
  <si>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</si>
  <si>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</si>
  <si>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</si>
  <si>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</si>
  <si>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</si>
  <si>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</si>
  <si>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</si>
  <si>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</si>
  <si>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</si>
  <si>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</si>
  <si>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</si>
  <si>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</si>
  <si>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</si>
  <si>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</si>
  <si>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</si>
  <si>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</si>
  <si>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</si>
  <si>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</si>
  <si>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</si>
  <si>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</si>
  <si>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</si>
  <si>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</si>
  <si>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</si>
  <si>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</si>
  <si>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</si>
  <si>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</si>
  <si>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</si>
  <si>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</si>
  <si>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</si>
  <si>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</si>
  <si>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</si>
  <si>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</si>
  <si>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</si>
  <si>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</si>
  <si>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</si>
  <si>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</si>
  <si>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</si>
  <si>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</si>
  <si>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</si>
  <si>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</si>
  <si>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</si>
  <si>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</si>
  <si>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</si>
  <si>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</si>
  <si>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</si>
  <si>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</si>
  <si>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</si>
  <si>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</si>
  <si>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</si>
  <si>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</si>
  <si>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</si>
  <si>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</si>
  <si>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</si>
  <si>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</si>
  <si>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</si>
  <si>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</si>
  <si>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</si>
  <si>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</si>
  <si>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</si>
  <si>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</si>
  <si>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</si>
  <si>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</si>
  <si>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</si>
  <si>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</si>
  <si>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</si>
  <si>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</si>
  <si>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</si>
  <si>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</si>
  <si>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</si>
  <si>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</si>
  <si>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</si>
  <si>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</si>
  <si>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</si>
  <si>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</si>
  <si>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</si>
  <si>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</si>
  <si>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</si>
  <si>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</si>
  <si>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</si>
  <si>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</si>
  <si>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</si>
  <si>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</si>
  <si>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</si>
  <si>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</si>
  <si>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</si>
  <si>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</si>
  <si>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</si>
  <si>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</si>
  <si>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</si>
  <si>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</si>
  <si>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</si>
  <si>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</si>
  <si>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</si>
  <si>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</si>
  <si>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</si>
  <si>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</si>
  <si>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</si>
  <si>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</si>
  <si>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</si>
  <si>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</si>
  <si>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</si>
  <si>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</si>
  <si>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</si>
  <si>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</si>
  <si>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</si>
  <si>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</si>
  <si>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</si>
  <si>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</si>
  <si>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</si>
  <si>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</si>
  <si>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</si>
  <si>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</si>
  <si>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</si>
  <si>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</si>
  <si>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</si>
  <si>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</si>
  <si>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</si>
  <si>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</si>
  <si>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</si>
  <si>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</si>
  <si>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</si>
  <si>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</si>
  <si>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</si>
  <si>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</si>
  <si>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</si>
  <si>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</si>
  <si>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</si>
  <si>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</si>
  <si>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</si>
  <si>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</si>
  <si>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</si>
  <si>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</si>
  <si>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</si>
  <si>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</si>
  <si>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</si>
  <si>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</si>
  <si>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</si>
  <si>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</si>
  <si>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</si>
  <si>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</si>
  <si>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</si>
  <si>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</si>
  <si>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</si>
  <si>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</si>
  <si>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</si>
  <si>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</si>
  <si>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</si>
  <si>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</si>
  <si>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</si>
  <si>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</si>
  <si>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</si>
  <si>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</si>
  <si>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</si>
  <si>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</si>
  <si>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</si>
  <si>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</si>
  <si>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</si>
  <si>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</si>
  <si>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</si>
  <si>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</si>
  <si>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</si>
  <si>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</si>
  <si>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</si>
  <si>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</si>
  <si>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</si>
  <si>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</si>
  <si>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</si>
  <si>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</si>
  <si>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</si>
  <si>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</si>
  <si>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</si>
  <si>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</si>
  <si>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</si>
  <si>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</si>
  <si>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</si>
  <si>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</si>
  <si>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</si>
  <si>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</si>
  <si>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</si>
  <si>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</si>
  <si>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</si>
  <si>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</si>
  <si>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</si>
  <si>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</si>
  <si>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</si>
  <si>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</si>
  <si>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</si>
  <si>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</si>
  <si>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</si>
  <si>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</si>
  <si>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</si>
  <si>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</si>
  <si>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</si>
  <si>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</si>
  <si>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</si>
  <si>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</si>
  <si>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</si>
  <si>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</si>
  <si>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</si>
  <si>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</si>
  <si>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</si>
  <si>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</si>
  <si>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</si>
  <si>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</si>
  <si>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</si>
  <si>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</si>
  <si>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</si>
  <si>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</si>
  <si>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</si>
  <si>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</si>
  <si>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</si>
  <si>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</si>
  <si>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</si>
  <si>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</si>
  <si>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</si>
  <si>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</si>
  <si>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</si>
  <si>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</si>
  <si>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</si>
  <si>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</si>
  <si>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</si>
  <si>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</si>
  <si>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</si>
  <si>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</si>
  <si>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</si>
  <si>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</si>
  <si>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</si>
  <si>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</si>
  <si>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</si>
  <si>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</si>
  <si>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</si>
  <si>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</si>
  <si>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</si>
  <si>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</si>
  <si>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</si>
  <si>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</si>
  <si>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</si>
  <si>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</si>
  <si>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</si>
  <si>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</si>
  <si>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</si>
  <si>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</si>
  <si>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</si>
  <si>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</si>
  <si>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</si>
  <si>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</si>
  <si>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</si>
  <si>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</si>
  <si>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</si>
  <si>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</si>
  <si>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</si>
  <si>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</si>
  <si>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</si>
  <si>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</si>
  <si>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</si>
  <si>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</si>
  <si>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</si>
  <si>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</si>
  <si>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</si>
  <si>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</si>
  <si>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</si>
  <si>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</si>
  <si>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</si>
  <si>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</si>
  <si>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</si>
  <si>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</si>
  <si>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</si>
  <si>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</si>
  <si>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</si>
  <si>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</si>
  <si>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</si>
  <si>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</si>
  <si>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</si>
  <si>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</si>
  <si>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</si>
  <si>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</si>
  <si>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</si>
  <si>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</si>
  <si>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</si>
  <si>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</si>
  <si>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</si>
  <si>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</si>
  <si>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</si>
  <si>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</si>
  <si>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</si>
  <si>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</si>
  <si>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</si>
  <si>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</si>
  <si>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</si>
  <si>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</si>
  <si>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</si>
  <si>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</si>
  <si>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</si>
  <si>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</si>
  <si>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</si>
  <si>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</si>
  <si>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</si>
  <si>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</si>
  <si>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</si>
  <si>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</si>
  <si>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</si>
  <si>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</si>
  <si>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</si>
  <si>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</si>
  <si>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</si>
  <si>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</si>
  <si>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</si>
  <si>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</si>
  <si>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</si>
  <si>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</si>
  <si>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</si>
  <si>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</si>
  <si>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</si>
  <si>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</si>
  <si>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</si>
  <si>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</si>
  <si>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</si>
  <si>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</si>
  <si>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</si>
  <si>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</si>
  <si>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</si>
  <si>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</si>
  <si>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</si>
  <si>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</si>
  <si>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</si>
  <si>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</si>
  <si>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</si>
  <si>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</si>
  <si>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</si>
  <si>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</si>
  <si>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</si>
  <si>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</si>
  <si>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</si>
  <si>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</si>
  <si>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</si>
  <si>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</si>
  <si>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</si>
  <si>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</si>
  <si>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</si>
  <si>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</si>
  <si>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</si>
  <si>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</si>
  <si>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</si>
  <si>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</si>
  <si>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</si>
  <si>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</si>
  <si>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</si>
  <si>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</si>
  <si>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</si>
  <si>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</si>
  <si>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</si>
  <si>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</si>
  <si>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</si>
  <si>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</si>
  <si>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</si>
  <si>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</si>
  <si>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</si>
  <si>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</si>
  <si>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</si>
  <si>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</si>
  <si>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</si>
  <si>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</si>
  <si>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</si>
  <si>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</si>
  <si>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</si>
  <si>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</si>
  <si>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</si>
  <si>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</si>
  <si>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</si>
  <si>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</si>
  <si>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</si>
  <si>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</si>
  <si>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</si>
  <si>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</si>
  <si>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</si>
  <si>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</si>
  <si>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</si>
  <si>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</si>
  <si>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</si>
  <si>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</si>
  <si>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</si>
  <si>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</si>
  <si>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</si>
  <si>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</si>
  <si>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</si>
  <si>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</si>
  <si>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</si>
  <si>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</si>
  <si>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</si>
  <si>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</si>
  <si>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</si>
  <si>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</si>
  <si>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</si>
  <si>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</si>
  <si>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</si>
  <si>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</si>
  <si>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</si>
  <si>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</si>
  <si>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</si>
  <si>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</si>
  <si>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</si>
  <si>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</si>
  <si>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</si>
  <si>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</si>
  <si>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</si>
  <si>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</si>
  <si>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</si>
  <si>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</si>
  <si>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</si>
  <si>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</si>
  <si>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</si>
  <si>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</si>
  <si>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</si>
  <si>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</si>
  <si>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</si>
  <si>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</si>
  <si>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</si>
  <si>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</si>
  <si>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</si>
  <si>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</si>
  <si>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</si>
  <si>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</si>
  <si>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</si>
  <si>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</si>
  <si>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</si>
  <si>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</si>
  <si>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</si>
  <si>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</si>
  <si>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</si>
  <si>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</si>
  <si>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</si>
  <si>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</si>
  <si>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</si>
  <si>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</si>
  <si>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</si>
  <si>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</si>
  <si>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</si>
  <si>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</si>
  <si>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</si>
  <si>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</si>
  <si>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</si>
  <si>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</si>
  <si>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</si>
  <si>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</si>
  <si>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</si>
  <si>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</si>
  <si>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</si>
  <si>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</si>
  <si>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</si>
  <si>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</si>
  <si>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</si>
  <si>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</si>
  <si>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</si>
  <si>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</si>
  <si>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</si>
  <si>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</si>
  <si>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</si>
  <si>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</si>
  <si>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</si>
  <si>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</si>
  <si>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</si>
  <si>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</si>
  <si>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</si>
  <si>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</si>
  <si>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</si>
  <si>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</si>
  <si>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</si>
  <si>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</si>
  <si>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</si>
  <si>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</si>
  <si>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</si>
  <si>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</si>
  <si>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</si>
  <si>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</si>
  <si>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</si>
  <si>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</si>
  <si>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</si>
  <si>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</si>
  <si>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</si>
  <si>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</si>
  <si>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</si>
  <si>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</si>
  <si>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</si>
  <si>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</si>
  <si>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</si>
  <si>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</si>
  <si>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</si>
  <si>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</si>
  <si>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</si>
  <si>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</si>
  <si>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</si>
  <si>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</si>
  <si>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</si>
  <si>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</si>
  <si>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</si>
  <si>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</si>
  <si>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</si>
  <si>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</si>
  <si>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</si>
  <si>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</si>
  <si>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</si>
  <si>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</si>
  <si>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</si>
  <si>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</si>
  <si>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</si>
  <si>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</si>
  <si>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</si>
  <si>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</si>
  <si>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</si>
  <si>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</si>
  <si>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</si>
  <si>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</si>
  <si>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</si>
  <si>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</si>
  <si>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</si>
  <si>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</si>
  <si>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</si>
  <si>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</si>
  <si>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</si>
  <si>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</si>
  <si>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</si>
  <si>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</si>
  <si>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</si>
  <si>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</si>
  <si>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</si>
  <si>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</si>
  <si>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</si>
  <si>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</si>
  <si>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</si>
  <si>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</si>
  <si>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</si>
  <si>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</si>
  <si>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</si>
  <si>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</si>
  <si>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</si>
  <si>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</si>
  <si>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</si>
  <si>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</si>
  <si>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</si>
  <si>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</si>
  <si>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</si>
  <si>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</si>
  <si>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</si>
  <si>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</si>
  <si>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</si>
  <si>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</si>
  <si>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</si>
  <si>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</si>
  <si>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</si>
  <si>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</si>
  <si>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</si>
  <si>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</si>
  <si>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</si>
  <si>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</si>
  <si>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</si>
  <si>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</si>
  <si>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</si>
  <si>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</si>
  <si>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</si>
  <si>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</si>
  <si>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</si>
  <si>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</si>
  <si>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</si>
  <si>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</si>
  <si>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</si>
  <si>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</si>
  <si>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</si>
  <si>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</si>
  <si>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</si>
  <si>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</si>
  <si>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</si>
  <si>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</si>
  <si>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</si>
  <si>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</si>
  <si>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</si>
  <si>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</si>
  <si>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</si>
  <si>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</si>
  <si>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</si>
  <si>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</si>
  <si>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</si>
  <si>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</si>
  <si>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</si>
  <si>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</si>
  <si>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</si>
  <si>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</si>
  <si>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</si>
  <si>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</si>
  <si>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</si>
  <si>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</si>
  <si>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</si>
  <si>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</si>
  <si>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</si>
  <si>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</si>
  <si>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</si>
  <si>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</si>
  <si>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</si>
  <si>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</si>
  <si>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</si>
  <si>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</si>
  <si>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</si>
  <si>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</si>
  <si>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</si>
  <si>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</si>
  <si>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</si>
  <si>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</si>
  <si>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</si>
  <si>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</si>
  <si>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</si>
  <si>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</si>
  <si>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</si>
  <si>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</si>
  <si>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</si>
  <si>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</si>
  <si>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</si>
  <si>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</si>
  <si>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</si>
  <si>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</si>
  <si>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</si>
  <si>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</si>
  <si>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</si>
  <si>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</si>
  <si>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</si>
  <si>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</si>
  <si>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</si>
  <si>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</si>
  <si>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</si>
  <si>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</si>
  <si>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</si>
  <si>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</si>
  <si>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</si>
  <si>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</si>
  <si>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</si>
  <si>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</si>
  <si>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</si>
  <si>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</si>
  <si>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</si>
  <si>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</si>
  <si>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</si>
  <si>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</si>
  <si>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</si>
  <si>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</si>
  <si>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</si>
  <si>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</si>
  <si>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</si>
  <si>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</si>
  <si>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</si>
  <si>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</si>
  <si>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</si>
  <si>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</si>
  <si>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</si>
  <si>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</si>
  <si>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</si>
  <si>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</si>
  <si>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</si>
  <si>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</si>
  <si>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</si>
  <si>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</si>
  <si>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</si>
  <si>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</si>
  <si>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</si>
  <si>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</si>
  <si>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</si>
  <si>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</si>
  <si>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</si>
  <si>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</si>
  <si>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</si>
  <si>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</si>
  <si>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</si>
  <si>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</si>
  <si>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</si>
  <si>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</si>
  <si>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</si>
  <si>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</si>
  <si>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</si>
  <si>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</si>
  <si>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</si>
  <si>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</si>
  <si>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</si>
  <si>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</si>
  <si>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</si>
  <si>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</si>
  <si>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</si>
  <si>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</si>
  <si>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</si>
  <si>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</si>
  <si>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</si>
  <si>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</si>
  <si>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</si>
  <si>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</si>
  <si>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</si>
  <si>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</si>
  <si>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</si>
  <si>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</si>
  <si>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</si>
  <si>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</si>
  <si>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</si>
  <si>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</si>
  <si>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</si>
  <si>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</si>
  <si>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</si>
  <si>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</si>
  <si>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</si>
  <si>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</si>
  <si>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</si>
  <si>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</si>
  <si>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</si>
  <si>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</si>
  <si>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</si>
  <si>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</si>
  <si>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</si>
  <si>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</si>
  <si>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</si>
  <si>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</si>
  <si>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</si>
  <si>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</si>
  <si>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</si>
  <si>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</si>
  <si>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</si>
  <si>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</si>
  <si>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</si>
  <si>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</si>
  <si>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</si>
  <si>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</si>
  <si>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</si>
  <si>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</si>
  <si>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</si>
  <si>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</si>
  <si>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</si>
  <si>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</si>
  <si>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</si>
  <si>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</si>
  <si>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</si>
  <si>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</si>
  <si>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</si>
  <si>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</si>
  <si>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</si>
  <si>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</si>
  <si>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</si>
  <si>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</si>
  <si>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</si>
  <si>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</si>
  <si>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</si>
  <si>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</si>
  <si>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</si>
  <si>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</si>
  <si>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</si>
  <si>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</si>
  <si>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</si>
  <si>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</si>
  <si>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</si>
  <si>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</si>
  <si>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</si>
  <si>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</si>
  <si>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</si>
  <si>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</si>
  <si>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</si>
  <si>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</si>
  <si>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</si>
  <si>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</si>
  <si>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</si>
  <si>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</si>
  <si>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</si>
  <si>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</si>
  <si>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</si>
  <si>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</si>
  <si>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</si>
  <si>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</si>
  <si>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</si>
  <si>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</si>
  <si>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</si>
  <si>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</si>
  <si>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</si>
  <si>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</si>
  <si>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</si>
  <si>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</si>
  <si>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</si>
  <si>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</si>
  <si>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</si>
  <si>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</si>
  <si>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</si>
  <si>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</si>
  <si>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</si>
  <si>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</si>
  <si>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</si>
  <si>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</si>
  <si>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</si>
  <si>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</si>
  <si>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</si>
  <si>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</si>
  <si>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</si>
  <si>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</si>
  <si>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</si>
  <si>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</si>
  <si>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</si>
  <si>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</si>
  <si>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</si>
  <si>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</si>
  <si>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</si>
  <si>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</si>
  <si>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</si>
  <si>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</si>
  <si>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</si>
  <si>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</si>
  <si>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</si>
  <si>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</si>
  <si>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</si>
  <si>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</si>
  <si>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</si>
  <si>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</si>
  <si>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</si>
  <si>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</si>
  <si>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</si>
  <si>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</si>
  <si>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</si>
  <si>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</si>
  <si>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</si>
  <si>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</si>
  <si>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</si>
  <si>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</si>
  <si>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</si>
  <si>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</si>
  <si>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</si>
  <si>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</si>
  <si>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</si>
  <si>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</si>
  <si>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</si>
  <si>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</si>
  <si>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</si>
  <si>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</si>
  <si>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</si>
  <si>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</si>
  <si>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</si>
  <si>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</si>
  <si>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</si>
  <si>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</si>
  <si>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</si>
  <si>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</si>
  <si>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</si>
  <si>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</si>
  <si>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</si>
  <si>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</si>
  <si>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</si>
  <si>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</si>
  <si>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</si>
  <si>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</si>
  <si>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</si>
  <si>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</si>
  <si>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</si>
  <si>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</si>
  <si>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</si>
  <si>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</si>
  <si>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</si>
  <si>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</si>
  <si>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</si>
  <si>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</si>
  <si>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</si>
  <si>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</si>
  <si>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</si>
  <si>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</si>
  <si>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</si>
  <si>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</si>
  <si>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</si>
  <si>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</si>
  <si>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</si>
  <si>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</si>
  <si>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</si>
  <si>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</si>
  <si>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</si>
  <si>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</si>
  <si>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</si>
  <si>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</si>
  <si>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</si>
  <si>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</si>
  <si>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</si>
  <si>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</si>
  <si>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</si>
  <si>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</si>
  <si>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</si>
  <si>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</si>
  <si>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</si>
  <si>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</si>
  <si>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</si>
  <si>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</si>
  <si>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</si>
  <si>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</si>
  <si>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</si>
  <si>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</si>
  <si>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</si>
  <si>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</si>
  <si>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</si>
  <si>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</si>
  <si>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</si>
  <si>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</si>
  <si>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</si>
  <si>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</si>
  <si>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</si>
  <si>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</si>
  <si>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</si>
  <si>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</si>
  <si>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</si>
  <si>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</si>
  <si>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</si>
  <si>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</si>
  <si>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</si>
  <si>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</si>
  <si>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</si>
  <si>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</si>
  <si>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</si>
  <si>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</si>
  <si>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</si>
  <si>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</si>
  <si>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</si>
  <si>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</si>
  <si>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</si>
  <si>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</si>
  <si>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</si>
  <si>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</si>
  <si>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</si>
  <si>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</si>
  <si>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</si>
  <si>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</si>
  <si>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</si>
  <si>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</si>
  <si>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</si>
  <si>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</si>
  <si>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</si>
  <si>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</si>
  <si>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</si>
  <si>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</si>
  <si>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</si>
  <si>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</si>
  <si>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</si>
  <si>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</si>
  <si>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</si>
  <si>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</si>
  <si>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</si>
  <si>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</si>
  <si>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</si>
  <si>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</si>
  <si>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</si>
  <si>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</si>
  <si>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</si>
  <si>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</si>
  <si>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</si>
  <si>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</si>
  <si>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</si>
  <si>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</si>
  <si>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</si>
  <si>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</si>
  <si>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</si>
  <si>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</si>
  <si>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</si>
  <si>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</si>
  <si>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</si>
  <si>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</si>
  <si>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</si>
  <si>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</si>
  <si>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</si>
  <si>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</si>
  <si>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</si>
  <si>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</si>
  <si>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</si>
  <si>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</si>
  <si>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</si>
  <si>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</si>
  <si>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</si>
  <si>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</si>
  <si>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</si>
  <si>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</si>
  <si>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</si>
  <si>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</si>
  <si>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</si>
  <si>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</si>
  <si>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</si>
  <si>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</si>
  <si>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</si>
  <si>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</si>
  <si>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</si>
  <si>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</si>
  <si>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</si>
  <si>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</si>
  <si>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</si>
  <si>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</si>
  <si>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</si>
  <si>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</si>
  <si>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</si>
  <si>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</si>
  <si>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</si>
  <si>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</si>
  <si>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</si>
  <si>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</si>
  <si>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</si>
  <si>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</si>
  <si>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</si>
  <si>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</si>
  <si>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</si>
  <si>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</si>
  <si>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</si>
  <si>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</si>
  <si>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</si>
  <si>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</si>
  <si>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</si>
  <si>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</si>
  <si>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</si>
  <si>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</si>
  <si>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</si>
  <si>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</si>
  <si>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</si>
  <si>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</si>
  <si>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</si>
  <si>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</si>
  <si>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</si>
  <si>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</si>
  <si>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</si>
  <si>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</si>
  <si>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</si>
  <si>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</si>
  <si>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</si>
  <si>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</si>
  <si>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</si>
  <si>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</si>
  <si>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</si>
  <si>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</si>
  <si>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</si>
  <si>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</si>
  <si>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</si>
  <si>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</si>
  <si>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</si>
  <si>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</si>
  <si>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</si>
  <si>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</si>
  <si>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</si>
  <si>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</si>
  <si>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</si>
  <si>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</si>
  <si>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</si>
  <si>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</si>
  <si>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</si>
  <si>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</si>
  <si>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</si>
  <si>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</si>
  <si>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</si>
  <si>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</si>
  <si>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</si>
  <si>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</si>
  <si>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</si>
  <si>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</si>
  <si>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</si>
  <si>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</si>
  <si>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</si>
  <si>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</si>
  <si>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</si>
  <si>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</si>
  <si>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</si>
  <si>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</si>
  <si>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</si>
  <si>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</si>
  <si>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</si>
  <si>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</si>
  <si>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</si>
  <si>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</si>
  <si>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</si>
  <si>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</si>
  <si>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</si>
  <si>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</si>
  <si>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</si>
  <si>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</si>
  <si>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</si>
  <si>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</si>
  <si>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</si>
  <si>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</si>
  <si>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</si>
  <si>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</si>
  <si>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</si>
  <si>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</si>
  <si>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</si>
  <si>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</si>
  <si>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</si>
  <si>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</si>
  <si>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</si>
  <si>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</si>
  <si>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</si>
  <si>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</si>
  <si>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</si>
  <si>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</si>
  <si>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</si>
  <si>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</si>
  <si>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</si>
  <si>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</si>
  <si>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</si>
  <si>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</si>
  <si>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</si>
  <si>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</si>
  <si>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</si>
  <si>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</si>
  <si>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</si>
  <si>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</si>
  <si>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</si>
  <si>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</si>
  <si>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</si>
  <si>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</si>
  <si>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</si>
  <si>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</si>
  <si>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</si>
  <si>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</si>
  <si>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</si>
  <si>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</si>
  <si>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</si>
  <si>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</si>
  <si>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</si>
  <si>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</si>
  <si>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</si>
  <si>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</si>
  <si>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</si>
  <si>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</si>
  <si>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</si>
  <si>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</si>
  <si>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</si>
  <si>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</si>
  <si>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</si>
  <si>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</si>
  <si>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</si>
  <si>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</si>
  <si>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</si>
  <si>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</si>
  <si>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</si>
  <si>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</si>
  <si>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</si>
  <si>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</si>
  <si>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</si>
  <si>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</si>
  <si>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</si>
  <si>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</si>
  <si>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</si>
  <si>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</si>
  <si>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</si>
  <si>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</si>
  <si>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</si>
  <si>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</si>
  <si>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</si>
  <si>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</si>
  <si>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</si>
  <si>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</si>
  <si>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</si>
  <si>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</si>
  <si>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</si>
  <si>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</si>
  <si>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</si>
  <si>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</si>
  <si>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</si>
  <si>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</si>
  <si>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</si>
  <si>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</si>
  <si>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</si>
  <si>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</si>
  <si>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</si>
  <si>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</si>
  <si>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</si>
  <si>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</si>
  <si>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</si>
  <si>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</si>
  <si>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</si>
  <si>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</si>
  <si>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</si>
  <si>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</si>
  <si>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</si>
  <si>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</si>
  <si>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</si>
  <si>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</si>
  <si>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</si>
  <si>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</si>
  <si>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</si>
  <si>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</si>
  <si>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</si>
  <si>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</si>
  <si>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</si>
  <si>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</si>
  <si>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</si>
  <si>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</si>
  <si>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</si>
  <si>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</si>
  <si>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</si>
  <si>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</si>
  <si>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 xml:space="preserve">MUNICIPIOS  NO CERTIFICADOS - PAC - CALIDAD MATRÍCULA </t>
  </si>
  <si>
    <t>DISTRITOS Y MUNICIPIOS CERTIFICADOS - PAC - ABRIL- 2018</t>
  </si>
  <si>
    <t>DEPARTAMENTOS - PAC- ABRIL-2018</t>
  </si>
  <si>
    <t>PAC -ABRIL-2018</t>
  </si>
  <si>
    <t>PAC aprobado</t>
  </si>
  <si>
    <t>Giro gratuidad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</si>
</sst>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>
      <alignment/>
      <protection/>
    </xf>
    <xf numFmtId="185" fontId="59" fillId="0" borderId="0" xfId="49" applyNumberFormat="1" applyFont="1" applyAlignment="1">
      <alignment/>
    </xf>
    <xf numFmtId="185" fontId="59" fillId="0" borderId="0" xfId="49" applyNumberFormat="1" applyFont="1" applyAlignment="1">
      <alignment horizontal="left"/>
    </xf>
    <xf numFmtId="0" fontId="58" fillId="0" borderId="0" xfId="59" applyFont="1" applyAlignment="1">
      <alignment horizontal="center"/>
      <protection/>
    </xf>
    <xf numFmtId="185" fontId="58" fillId="0" borderId="0" xfId="49" applyNumberFormat="1" applyFont="1" applyAlignment="1">
      <alignment horizontal="center"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59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8" fillId="0" borderId="15" xfId="49" applyNumberFormat="1" applyFont="1" applyBorder="1" applyAlignment="1">
      <alignment horizontal="left" vertical="center"/>
    </xf>
    <xf numFmtId="0" fontId="58" fillId="0" borderId="16" xfId="59" applyFont="1" applyBorder="1" applyAlignment="1">
      <alignment vertical="center"/>
      <protection/>
    </xf>
    <xf numFmtId="0" fontId="58" fillId="0" borderId="16" xfId="59" applyFont="1" applyFill="1" applyBorder="1" applyAlignment="1">
      <alignment vertical="center"/>
      <protection/>
    </xf>
    <xf numFmtId="0" fontId="58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59" fillId="0" borderId="0" xfId="49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59" fillId="37" borderId="11" xfId="49" applyNumberFormat="1" applyFont="1" applyFill="1" applyBorder="1" applyAlignment="1">
      <alignment horizontal="center"/>
    </xf>
    <xf numFmtId="185" fontId="59" fillId="37" borderId="11" xfId="49" applyNumberFormat="1" applyFont="1" applyFill="1" applyBorder="1" applyAlignment="1">
      <alignment/>
    </xf>
    <xf numFmtId="1" fontId="59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35" fillId="0" borderId="23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185" fontId="9" fillId="0" borderId="24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 horizontal="left"/>
    </xf>
    <xf numFmtId="3" fontId="60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184" fontId="2" fillId="0" borderId="30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1" borderId="30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32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2" borderId="30" xfId="49" applyNumberFormat="1" applyFont="1" applyFill="1" applyBorder="1" applyAlignment="1">
      <alignment horizontal="center" vertical="center" wrapText="1"/>
    </xf>
    <xf numFmtId="185" fontId="9" fillId="42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2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184" fontId="2" fillId="43" borderId="30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0" fontId="58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70" zoomScaleNormal="70" zoomScalePageLayoutView="0" workbookViewId="0" topLeftCell="A4">
      <pane xSplit="3" ySplit="7" topLeftCell="D44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M46" sqref="M46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5" width="17.28125" style="7" customWidth="1"/>
    <col min="16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82" t="s">
        <v>60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20.25">
      <c r="A5" s="182" t="s">
        <v>1259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83" t="s">
        <v>122</v>
      </c>
      <c r="B7" s="174" t="s">
        <v>1255</v>
      </c>
      <c r="C7" s="186" t="s">
        <v>1</v>
      </c>
      <c r="D7" s="172" t="s">
        <v>1251</v>
      </c>
      <c r="E7" s="172"/>
      <c r="F7" s="172"/>
      <c r="G7" s="172"/>
      <c r="H7" s="172"/>
      <c r="I7" s="172"/>
      <c r="J7" s="172"/>
      <c r="K7" s="177" t="s">
        <v>94</v>
      </c>
      <c r="L7" s="177" t="s">
        <v>95</v>
      </c>
      <c r="M7" s="189" t="s">
        <v>2</v>
      </c>
      <c r="N7" s="179" t="s">
        <v>97</v>
      </c>
    </row>
    <row r="8" spans="1:14" s="24" customFormat="1" ht="41.25" customHeight="1">
      <c r="A8" s="184"/>
      <c r="B8" s="175"/>
      <c r="C8" s="187"/>
      <c r="D8" s="191" t="s">
        <v>1252</v>
      </c>
      <c r="E8" s="191"/>
      <c r="F8" s="191"/>
      <c r="G8" s="192" t="s">
        <v>1254</v>
      </c>
      <c r="H8" s="193"/>
      <c r="I8" s="193"/>
      <c r="J8" s="173" t="s">
        <v>1235</v>
      </c>
      <c r="K8" s="178"/>
      <c r="L8" s="178"/>
      <c r="M8" s="190"/>
      <c r="N8" s="180"/>
    </row>
    <row r="9" spans="1:14" ht="41.25" customHeight="1">
      <c r="A9" s="185"/>
      <c r="B9" s="176"/>
      <c r="C9" s="188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1256</v>
      </c>
      <c r="J9" s="173"/>
      <c r="K9" s="178"/>
      <c r="L9" s="178"/>
      <c r="M9" s="190"/>
      <c r="N9" s="181"/>
    </row>
    <row r="10" spans="1:14" ht="27.75" customHeight="1">
      <c r="A10" s="113"/>
      <c r="B10" s="129"/>
      <c r="C10" s="110"/>
      <c r="D10" s="111" t="s">
        <v>61</v>
      </c>
      <c r="E10" s="111" t="s">
        <v>62</v>
      </c>
      <c r="F10" s="111" t="s">
        <v>1238</v>
      </c>
      <c r="G10" s="111" t="s">
        <v>1239</v>
      </c>
      <c r="H10" s="111" t="s">
        <v>63</v>
      </c>
      <c r="I10" s="111" t="s">
        <v>1240</v>
      </c>
      <c r="J10" s="111" t="s">
        <v>1241</v>
      </c>
      <c r="K10" s="112"/>
      <c r="L10" s="112"/>
      <c r="M10" s="111" t="s">
        <v>1242</v>
      </c>
      <c r="N10" s="114" t="s">
        <v>1243</v>
      </c>
    </row>
    <row r="11" spans="1:14" s="8" customFormat="1" ht="15.75">
      <c r="A11" s="115">
        <v>91</v>
      </c>
      <c r="B11" s="130"/>
      <c r="C11" s="33" t="s">
        <v>20</v>
      </c>
      <c r="D11" s="61">
        <v>2761977644</v>
      </c>
      <c r="E11" s="61">
        <v>1565589793</v>
      </c>
      <c r="F11" s="61">
        <f>SUM(D11:E11)</f>
        <v>4327567437</v>
      </c>
      <c r="G11" s="61">
        <v>326982772</v>
      </c>
      <c r="H11" s="61">
        <v>152681034</v>
      </c>
      <c r="I11" s="61">
        <f>SUM(G11:H11)</f>
        <v>479663806</v>
      </c>
      <c r="J11" s="66">
        <f>+I11+F11</f>
        <v>4807231243</v>
      </c>
      <c r="K11" s="65"/>
      <c r="L11" s="32"/>
      <c r="M11" s="164">
        <v>0</v>
      </c>
      <c r="N11" s="165">
        <f>+M11+J11</f>
        <v>4807231243</v>
      </c>
    </row>
    <row r="12" spans="1:14" s="8" customFormat="1" ht="15">
      <c r="A12" s="116">
        <v>5</v>
      </c>
      <c r="B12" s="131"/>
      <c r="C12" s="33" t="s">
        <v>4</v>
      </c>
      <c r="D12" s="61">
        <v>59861203590</v>
      </c>
      <c r="E12" s="61">
        <v>8689104450</v>
      </c>
      <c r="F12" s="61">
        <f aca="true" t="shared" si="0" ref="F12:F42">SUM(D12:E12)</f>
        <v>68550308040</v>
      </c>
      <c r="G12" s="61">
        <v>9176846885</v>
      </c>
      <c r="H12" s="61">
        <v>4331714024</v>
      </c>
      <c r="I12" s="61">
        <f aca="true" t="shared" si="1" ref="I12:I42">SUM(G12:H12)</f>
        <v>13508560909</v>
      </c>
      <c r="J12" s="66">
        <f aca="true" t="shared" si="2" ref="J12:J42">+I12+F12</f>
        <v>82058868949</v>
      </c>
      <c r="K12" s="65"/>
      <c r="L12" s="32"/>
      <c r="M12" s="164">
        <v>2762877812</v>
      </c>
      <c r="N12" s="165">
        <f aca="true" t="shared" si="3" ref="N12:N42">+M12+J12</f>
        <v>84821746761</v>
      </c>
    </row>
    <row r="13" spans="1:14" s="8" customFormat="1" ht="15">
      <c r="A13" s="116">
        <v>81</v>
      </c>
      <c r="B13" s="131"/>
      <c r="C13" s="33" t="s">
        <v>17</v>
      </c>
      <c r="D13" s="61">
        <v>8652746537</v>
      </c>
      <c r="E13" s="61">
        <v>853011120</v>
      </c>
      <c r="F13" s="61">
        <f t="shared" si="0"/>
        <v>9505757657</v>
      </c>
      <c r="G13" s="61">
        <v>1248679172</v>
      </c>
      <c r="H13" s="61">
        <v>590234599</v>
      </c>
      <c r="I13" s="61">
        <f t="shared" si="1"/>
        <v>1838913771</v>
      </c>
      <c r="J13" s="66">
        <f t="shared" si="2"/>
        <v>11344671428</v>
      </c>
      <c r="K13" s="65"/>
      <c r="L13" s="32"/>
      <c r="M13" s="164">
        <v>35483017</v>
      </c>
      <c r="N13" s="165">
        <f t="shared" si="3"/>
        <v>11380154445</v>
      </c>
    </row>
    <row r="14" spans="1:14" s="8" customFormat="1" ht="15">
      <c r="A14" s="116">
        <v>8</v>
      </c>
      <c r="B14" s="131"/>
      <c r="C14" s="33" t="s">
        <v>82</v>
      </c>
      <c r="D14" s="61">
        <v>15309755104</v>
      </c>
      <c r="E14" s="61">
        <v>1613391017</v>
      </c>
      <c r="F14" s="61">
        <f t="shared" si="0"/>
        <v>16923146121</v>
      </c>
      <c r="G14" s="61">
        <v>2283629252</v>
      </c>
      <c r="H14" s="61">
        <v>1079122421</v>
      </c>
      <c r="I14" s="61">
        <f t="shared" si="1"/>
        <v>3362751673</v>
      </c>
      <c r="J14" s="66">
        <f t="shared" si="2"/>
        <v>20285897794</v>
      </c>
      <c r="K14" s="65"/>
      <c r="L14" s="32"/>
      <c r="M14" s="164">
        <v>1116272390</v>
      </c>
      <c r="N14" s="165">
        <f t="shared" si="3"/>
        <v>21402170184</v>
      </c>
    </row>
    <row r="15" spans="1:14" s="8" customFormat="1" ht="15">
      <c r="A15" s="116">
        <v>13</v>
      </c>
      <c r="B15" s="131"/>
      <c r="C15" s="33" t="s">
        <v>80</v>
      </c>
      <c r="D15" s="61">
        <v>33394833721</v>
      </c>
      <c r="E15" s="61">
        <v>2821811415</v>
      </c>
      <c r="F15" s="61">
        <f t="shared" si="0"/>
        <v>36216645136</v>
      </c>
      <c r="G15" s="61">
        <v>4985348723</v>
      </c>
      <c r="H15" s="61">
        <v>2351267189</v>
      </c>
      <c r="I15" s="61">
        <f t="shared" si="1"/>
        <v>7336615912</v>
      </c>
      <c r="J15" s="66">
        <f t="shared" si="2"/>
        <v>43553261048</v>
      </c>
      <c r="K15" s="65"/>
      <c r="L15" s="32"/>
      <c r="M15" s="164">
        <v>985171409</v>
      </c>
      <c r="N15" s="165">
        <f t="shared" si="3"/>
        <v>44538432457</v>
      </c>
    </row>
    <row r="16" spans="1:14" s="8" customFormat="1" ht="15">
      <c r="A16" s="116">
        <v>15</v>
      </c>
      <c r="B16" s="131"/>
      <c r="C16" s="33" t="s">
        <v>84</v>
      </c>
      <c r="D16" s="61">
        <v>29304705943</v>
      </c>
      <c r="E16" s="61">
        <v>2685960613</v>
      </c>
      <c r="F16" s="61">
        <f t="shared" si="0"/>
        <v>31990666556</v>
      </c>
      <c r="G16" s="61">
        <v>4228014913</v>
      </c>
      <c r="H16" s="61">
        <v>1998552905</v>
      </c>
      <c r="I16" s="61">
        <f t="shared" si="1"/>
        <v>6226567818</v>
      </c>
      <c r="J16" s="66">
        <f t="shared" si="2"/>
        <v>38217234374</v>
      </c>
      <c r="K16" s="65"/>
      <c r="L16" s="32"/>
      <c r="M16" s="164">
        <v>1803337580</v>
      </c>
      <c r="N16" s="165">
        <f t="shared" si="3"/>
        <v>40020571954</v>
      </c>
    </row>
    <row r="17" spans="1:14" s="8" customFormat="1" ht="15">
      <c r="A17" s="116">
        <v>17</v>
      </c>
      <c r="B17" s="131"/>
      <c r="C17" s="33" t="s">
        <v>5</v>
      </c>
      <c r="D17" s="61">
        <v>16282477813</v>
      </c>
      <c r="E17" s="61">
        <v>2170827708</v>
      </c>
      <c r="F17" s="61">
        <f t="shared" si="0"/>
        <v>18453305521</v>
      </c>
      <c r="G17" s="61">
        <v>2506767229</v>
      </c>
      <c r="H17" s="61">
        <v>1183537491</v>
      </c>
      <c r="I17" s="61">
        <f t="shared" si="1"/>
        <v>3690304720</v>
      </c>
      <c r="J17" s="66">
        <f t="shared" si="2"/>
        <v>22143610241</v>
      </c>
      <c r="K17" s="65"/>
      <c r="L17" s="32"/>
      <c r="M17" s="164">
        <v>0</v>
      </c>
      <c r="N17" s="165">
        <f t="shared" si="3"/>
        <v>22143610241</v>
      </c>
    </row>
    <row r="18" spans="1:14" s="8" customFormat="1" ht="15">
      <c r="A18" s="116">
        <v>18</v>
      </c>
      <c r="B18" s="131"/>
      <c r="C18" s="33" t="s">
        <v>86</v>
      </c>
      <c r="D18" s="61">
        <v>9829558062</v>
      </c>
      <c r="E18" s="61">
        <v>3159394335</v>
      </c>
      <c r="F18" s="61">
        <f t="shared" si="0"/>
        <v>12988952397</v>
      </c>
      <c r="G18" s="61">
        <v>1427450156</v>
      </c>
      <c r="H18" s="61">
        <v>670430893</v>
      </c>
      <c r="I18" s="61">
        <f t="shared" si="1"/>
        <v>2097881049</v>
      </c>
      <c r="J18" s="66">
        <f t="shared" si="2"/>
        <v>15086833446</v>
      </c>
      <c r="K18" s="65"/>
      <c r="L18" s="32"/>
      <c r="M18" s="164">
        <v>0</v>
      </c>
      <c r="N18" s="165">
        <f t="shared" si="3"/>
        <v>15086833446</v>
      </c>
    </row>
    <row r="19" spans="1:14" s="8" customFormat="1" ht="15">
      <c r="A19" s="116">
        <v>85</v>
      </c>
      <c r="B19" s="131"/>
      <c r="C19" s="33" t="s">
        <v>18</v>
      </c>
      <c r="D19" s="61">
        <v>8154076506</v>
      </c>
      <c r="E19" s="61">
        <v>1509018837</v>
      </c>
      <c r="F19" s="61">
        <f t="shared" si="0"/>
        <v>9663095343</v>
      </c>
      <c r="G19" s="61">
        <v>1217282805</v>
      </c>
      <c r="H19" s="61">
        <v>573110661</v>
      </c>
      <c r="I19" s="61">
        <f t="shared" si="1"/>
        <v>1790393466</v>
      </c>
      <c r="J19" s="66">
        <f t="shared" si="2"/>
        <v>11453488809</v>
      </c>
      <c r="K19" s="65"/>
      <c r="L19" s="32"/>
      <c r="M19" s="164">
        <v>62294604</v>
      </c>
      <c r="N19" s="165">
        <f t="shared" si="3"/>
        <v>11515783413</v>
      </c>
    </row>
    <row r="20" spans="1:14" s="8" customFormat="1" ht="15">
      <c r="A20" s="116">
        <v>19</v>
      </c>
      <c r="B20" s="131"/>
      <c r="C20" s="33" t="s">
        <v>6</v>
      </c>
      <c r="D20" s="61">
        <v>35684154502</v>
      </c>
      <c r="E20" s="61">
        <v>5467289320</v>
      </c>
      <c r="F20" s="61">
        <f t="shared" si="0"/>
        <v>41151443822</v>
      </c>
      <c r="G20" s="61">
        <v>5137363392</v>
      </c>
      <c r="H20" s="61">
        <v>2421546804</v>
      </c>
      <c r="I20" s="61">
        <f t="shared" si="1"/>
        <v>7558910196</v>
      </c>
      <c r="J20" s="66">
        <f t="shared" si="2"/>
        <v>48710354018</v>
      </c>
      <c r="K20" s="65"/>
      <c r="L20" s="32"/>
      <c r="M20" s="164">
        <v>837384827</v>
      </c>
      <c r="N20" s="165">
        <f t="shared" si="3"/>
        <v>49547738845</v>
      </c>
    </row>
    <row r="21" spans="1:14" s="8" customFormat="1" ht="15">
      <c r="A21" s="116">
        <v>20</v>
      </c>
      <c r="B21" s="131"/>
      <c r="C21" s="33" t="s">
        <v>7</v>
      </c>
      <c r="D21" s="61">
        <v>20393902994</v>
      </c>
      <c r="E21" s="61">
        <v>2049981265</v>
      </c>
      <c r="F21" s="61">
        <f t="shared" si="0"/>
        <v>22443884259</v>
      </c>
      <c r="G21" s="61">
        <v>3060509967</v>
      </c>
      <c r="H21" s="61">
        <v>1443735016</v>
      </c>
      <c r="I21" s="61">
        <f t="shared" si="1"/>
        <v>4504244983</v>
      </c>
      <c r="J21" s="66">
        <f t="shared" si="2"/>
        <v>26948129242</v>
      </c>
      <c r="K21" s="65"/>
      <c r="L21" s="32"/>
      <c r="M21" s="164">
        <v>227779843</v>
      </c>
      <c r="N21" s="165">
        <f t="shared" si="3"/>
        <v>27175909085</v>
      </c>
    </row>
    <row r="22" spans="1:14" s="8" customFormat="1" ht="15">
      <c r="A22" s="116">
        <v>27</v>
      </c>
      <c r="B22" s="131"/>
      <c r="C22" s="33" t="s">
        <v>87</v>
      </c>
      <c r="D22" s="61">
        <v>13508061327</v>
      </c>
      <c r="E22" s="61">
        <v>1247422025</v>
      </c>
      <c r="F22" s="61">
        <f t="shared" si="0"/>
        <v>14755483352</v>
      </c>
      <c r="G22" s="61">
        <v>1932153616</v>
      </c>
      <c r="H22" s="61">
        <v>908942595</v>
      </c>
      <c r="I22" s="61">
        <f t="shared" si="1"/>
        <v>2841096211</v>
      </c>
      <c r="J22" s="66">
        <f t="shared" si="2"/>
        <v>17596579563</v>
      </c>
      <c r="K22" s="65"/>
      <c r="L22" s="32"/>
      <c r="M22" s="164">
        <v>591168652</v>
      </c>
      <c r="N22" s="165">
        <f t="shared" si="3"/>
        <v>18187748215</v>
      </c>
    </row>
    <row r="23" spans="1:14" s="8" customFormat="1" ht="15">
      <c r="A23" s="116">
        <v>23</v>
      </c>
      <c r="B23" s="131"/>
      <c r="C23" s="34" t="s">
        <v>83</v>
      </c>
      <c r="D23" s="61">
        <v>35384332660</v>
      </c>
      <c r="E23" s="61">
        <v>2500080616</v>
      </c>
      <c r="F23" s="61">
        <f t="shared" si="0"/>
        <v>37884413276</v>
      </c>
      <c r="G23" s="61">
        <v>5256123533</v>
      </c>
      <c r="H23" s="61">
        <v>2483133181</v>
      </c>
      <c r="I23" s="61">
        <f t="shared" si="1"/>
        <v>7739256714</v>
      </c>
      <c r="J23" s="66">
        <f t="shared" si="2"/>
        <v>45623669990</v>
      </c>
      <c r="K23" s="65"/>
      <c r="L23" s="32"/>
      <c r="M23" s="164">
        <v>508966832</v>
      </c>
      <c r="N23" s="165">
        <f t="shared" si="3"/>
        <v>46132636822</v>
      </c>
    </row>
    <row r="24" spans="1:14" s="8" customFormat="1" ht="15">
      <c r="A24" s="116">
        <v>25</v>
      </c>
      <c r="B24" s="131"/>
      <c r="C24" s="33" t="s">
        <v>8</v>
      </c>
      <c r="D24" s="61">
        <v>37416576849</v>
      </c>
      <c r="E24" s="61">
        <v>11122408971</v>
      </c>
      <c r="F24" s="61">
        <f t="shared" si="0"/>
        <v>48538985820</v>
      </c>
      <c r="G24" s="61">
        <v>5728729129</v>
      </c>
      <c r="H24" s="61">
        <v>2707647015</v>
      </c>
      <c r="I24" s="61">
        <f t="shared" si="1"/>
        <v>8436376144</v>
      </c>
      <c r="J24" s="66">
        <f t="shared" si="2"/>
        <v>56975361964</v>
      </c>
      <c r="K24" s="65"/>
      <c r="L24" s="32"/>
      <c r="M24" s="164">
        <v>3339633797</v>
      </c>
      <c r="N24" s="165">
        <f t="shared" si="3"/>
        <v>60314995761</v>
      </c>
    </row>
    <row r="25" spans="1:14" s="8" customFormat="1" ht="15">
      <c r="A25" s="116">
        <v>94</v>
      </c>
      <c r="B25" s="131"/>
      <c r="C25" s="33" t="s">
        <v>90</v>
      </c>
      <c r="D25" s="61">
        <v>2060758101</v>
      </c>
      <c r="E25" s="61">
        <v>6732407370</v>
      </c>
      <c r="F25" s="61">
        <f t="shared" si="0"/>
        <v>8793165471</v>
      </c>
      <c r="G25" s="61">
        <v>165436097</v>
      </c>
      <c r="H25" s="61">
        <v>77369879</v>
      </c>
      <c r="I25" s="61">
        <f t="shared" si="1"/>
        <v>242805976</v>
      </c>
      <c r="J25" s="66">
        <f t="shared" si="2"/>
        <v>9035971447</v>
      </c>
      <c r="K25" s="65"/>
      <c r="L25" s="32"/>
      <c r="M25" s="164">
        <v>15146835</v>
      </c>
      <c r="N25" s="165">
        <f t="shared" si="3"/>
        <v>9051118282</v>
      </c>
    </row>
    <row r="26" spans="1:14" s="8" customFormat="1" ht="15">
      <c r="A26" s="116">
        <v>95</v>
      </c>
      <c r="B26" s="131"/>
      <c r="C26" s="33" t="s">
        <v>21</v>
      </c>
      <c r="D26" s="61">
        <v>3251335017</v>
      </c>
      <c r="E26" s="61">
        <v>2217802942</v>
      </c>
      <c r="F26" s="61">
        <f t="shared" si="0"/>
        <v>5469137959</v>
      </c>
      <c r="G26" s="61">
        <v>407407256</v>
      </c>
      <c r="H26" s="61">
        <v>191511734</v>
      </c>
      <c r="I26" s="61">
        <f t="shared" si="1"/>
        <v>598918990</v>
      </c>
      <c r="J26" s="66">
        <f t="shared" si="2"/>
        <v>6068056949</v>
      </c>
      <c r="K26" s="65"/>
      <c r="L26" s="32"/>
      <c r="M26" s="164">
        <v>9575745</v>
      </c>
      <c r="N26" s="165">
        <f t="shared" si="3"/>
        <v>6077632694</v>
      </c>
    </row>
    <row r="27" spans="1:14" s="8" customFormat="1" ht="15">
      <c r="A27" s="116">
        <v>41</v>
      </c>
      <c r="B27" s="131"/>
      <c r="C27" s="33" t="s">
        <v>9</v>
      </c>
      <c r="D27" s="61">
        <v>20978520523</v>
      </c>
      <c r="E27" s="61">
        <v>1846533410</v>
      </c>
      <c r="F27" s="61">
        <f t="shared" si="0"/>
        <v>22825053933</v>
      </c>
      <c r="G27" s="61">
        <v>3076002528</v>
      </c>
      <c r="H27" s="61">
        <v>1453290250</v>
      </c>
      <c r="I27" s="61">
        <f t="shared" si="1"/>
        <v>4529292778</v>
      </c>
      <c r="J27" s="66">
        <f t="shared" si="2"/>
        <v>27354346711</v>
      </c>
      <c r="K27" s="65"/>
      <c r="L27" s="32"/>
      <c r="M27" s="164">
        <v>537128221</v>
      </c>
      <c r="N27" s="165">
        <f t="shared" si="3"/>
        <v>27891474932</v>
      </c>
    </row>
    <row r="28" spans="1:14" s="8" customFormat="1" ht="15">
      <c r="A28" s="116">
        <v>44</v>
      </c>
      <c r="B28" s="131"/>
      <c r="C28" s="35" t="s">
        <v>78</v>
      </c>
      <c r="D28" s="61">
        <v>11837007398</v>
      </c>
      <c r="E28" s="61">
        <v>4817269551</v>
      </c>
      <c r="F28" s="61">
        <f t="shared" si="0"/>
        <v>16654276949</v>
      </c>
      <c r="G28" s="61">
        <v>1266873946</v>
      </c>
      <c r="H28" s="61">
        <v>597974443</v>
      </c>
      <c r="I28" s="61">
        <f t="shared" si="1"/>
        <v>1864848389</v>
      </c>
      <c r="J28" s="66">
        <f t="shared" si="2"/>
        <v>18519125338</v>
      </c>
      <c r="K28" s="65"/>
      <c r="L28" s="32"/>
      <c r="M28" s="164">
        <v>142898927</v>
      </c>
      <c r="N28" s="165">
        <f t="shared" si="3"/>
        <v>18662024265</v>
      </c>
    </row>
    <row r="29" spans="1:14" s="8" customFormat="1" ht="15">
      <c r="A29" s="116">
        <v>47</v>
      </c>
      <c r="B29" s="131"/>
      <c r="C29" s="33" t="s">
        <v>10</v>
      </c>
      <c r="D29" s="61">
        <v>30752217304</v>
      </c>
      <c r="E29" s="61">
        <v>9918565105</v>
      </c>
      <c r="F29" s="61">
        <f t="shared" si="0"/>
        <v>40670782409</v>
      </c>
      <c r="G29" s="61">
        <v>4041544429</v>
      </c>
      <c r="H29" s="61">
        <v>1906229663</v>
      </c>
      <c r="I29" s="61">
        <f t="shared" si="1"/>
        <v>5947774092</v>
      </c>
      <c r="J29" s="66">
        <f t="shared" si="2"/>
        <v>46618556501</v>
      </c>
      <c r="K29" s="65"/>
      <c r="L29" s="32"/>
      <c r="M29" s="164">
        <v>600431291</v>
      </c>
      <c r="N29" s="165">
        <f t="shared" si="3"/>
        <v>47218987792</v>
      </c>
    </row>
    <row r="30" spans="1:14" s="8" customFormat="1" ht="15">
      <c r="A30" s="116">
        <v>50</v>
      </c>
      <c r="B30" s="131"/>
      <c r="C30" s="33" t="s">
        <v>11</v>
      </c>
      <c r="D30" s="61">
        <v>12897160032</v>
      </c>
      <c r="E30" s="61">
        <v>3830965261</v>
      </c>
      <c r="F30" s="61">
        <f t="shared" si="0"/>
        <v>16728125293</v>
      </c>
      <c r="G30" s="61">
        <v>1874249227</v>
      </c>
      <c r="H30" s="61">
        <v>882960490</v>
      </c>
      <c r="I30" s="61">
        <f t="shared" si="1"/>
        <v>2757209717</v>
      </c>
      <c r="J30" s="66">
        <f t="shared" si="2"/>
        <v>19485335010</v>
      </c>
      <c r="K30" s="65"/>
      <c r="L30" s="32"/>
      <c r="M30" s="164">
        <v>262233485</v>
      </c>
      <c r="N30" s="165">
        <f t="shared" si="3"/>
        <v>19747568495</v>
      </c>
    </row>
    <row r="31" spans="1:14" s="8" customFormat="1" ht="15">
      <c r="A31" s="116">
        <v>52</v>
      </c>
      <c r="B31" s="131"/>
      <c r="C31" s="35" t="s">
        <v>12</v>
      </c>
      <c r="D31" s="61">
        <v>32492570926</v>
      </c>
      <c r="E31" s="61">
        <v>2962388744</v>
      </c>
      <c r="F31" s="61">
        <f t="shared" si="0"/>
        <v>35454959670</v>
      </c>
      <c r="G31" s="61">
        <v>4369695242</v>
      </c>
      <c r="H31" s="61">
        <v>2059854051</v>
      </c>
      <c r="I31" s="61">
        <f t="shared" si="1"/>
        <v>6429549293</v>
      </c>
      <c r="J31" s="66">
        <f t="shared" si="2"/>
        <v>41884508963</v>
      </c>
      <c r="K31" s="65"/>
      <c r="L31" s="32"/>
      <c r="M31" s="164">
        <v>1025228897</v>
      </c>
      <c r="N31" s="165">
        <f t="shared" si="3"/>
        <v>42909737860</v>
      </c>
    </row>
    <row r="32" spans="1:14" s="8" customFormat="1" ht="15">
      <c r="A32" s="116">
        <v>54</v>
      </c>
      <c r="B32" s="131"/>
      <c r="C32" s="35" t="s">
        <v>119</v>
      </c>
      <c r="D32" s="61">
        <v>21102926969</v>
      </c>
      <c r="E32" s="61">
        <v>2041416074</v>
      </c>
      <c r="F32" s="61">
        <f t="shared" si="0"/>
        <v>23144343043</v>
      </c>
      <c r="G32" s="61">
        <v>3106798116</v>
      </c>
      <c r="H32" s="61">
        <v>1467952527</v>
      </c>
      <c r="I32" s="61">
        <f t="shared" si="1"/>
        <v>4574750643</v>
      </c>
      <c r="J32" s="66">
        <f t="shared" si="2"/>
        <v>27719093686</v>
      </c>
      <c r="K32" s="65"/>
      <c r="L32" s="32"/>
      <c r="M32" s="164">
        <v>1114881956</v>
      </c>
      <c r="N32" s="165">
        <f t="shared" si="3"/>
        <v>28833975642</v>
      </c>
    </row>
    <row r="33" spans="1:14" s="8" customFormat="1" ht="15">
      <c r="A33" s="116">
        <v>86</v>
      </c>
      <c r="B33" s="131"/>
      <c r="C33" s="33" t="s">
        <v>19</v>
      </c>
      <c r="D33" s="61">
        <v>12877843334</v>
      </c>
      <c r="E33" s="61">
        <v>2702421360</v>
      </c>
      <c r="F33" s="61">
        <f t="shared" si="0"/>
        <v>15580264694</v>
      </c>
      <c r="G33" s="61">
        <v>1866245690</v>
      </c>
      <c r="H33" s="61">
        <v>877321078</v>
      </c>
      <c r="I33" s="61">
        <f t="shared" si="1"/>
        <v>2743566768</v>
      </c>
      <c r="J33" s="66">
        <f t="shared" si="2"/>
        <v>18323831462</v>
      </c>
      <c r="K33" s="65"/>
      <c r="L33" s="32"/>
      <c r="M33" s="164">
        <v>90380151</v>
      </c>
      <c r="N33" s="165">
        <f t="shared" si="3"/>
        <v>18414211613</v>
      </c>
    </row>
    <row r="34" spans="1:14" s="8" customFormat="1" ht="15">
      <c r="A34" s="116">
        <v>63</v>
      </c>
      <c r="B34" s="131"/>
      <c r="C34" s="33" t="s">
        <v>88</v>
      </c>
      <c r="D34" s="61">
        <v>7765859296</v>
      </c>
      <c r="E34" s="61">
        <v>1266876765</v>
      </c>
      <c r="F34" s="61">
        <f t="shared" si="0"/>
        <v>9032736061</v>
      </c>
      <c r="G34" s="61">
        <v>1126140650</v>
      </c>
      <c r="H34" s="61">
        <v>532703604</v>
      </c>
      <c r="I34" s="61">
        <f t="shared" si="1"/>
        <v>1658844254</v>
      </c>
      <c r="J34" s="66">
        <f t="shared" si="2"/>
        <v>10691580315</v>
      </c>
      <c r="K34" s="65"/>
      <c r="L34" s="32"/>
      <c r="M34" s="164">
        <v>0</v>
      </c>
      <c r="N34" s="165">
        <f t="shared" si="3"/>
        <v>10691580315</v>
      </c>
    </row>
    <row r="35" spans="1:14" s="8" customFormat="1" ht="15">
      <c r="A35" s="116">
        <v>66</v>
      </c>
      <c r="B35" s="131"/>
      <c r="C35" s="33" t="s">
        <v>13</v>
      </c>
      <c r="D35" s="61">
        <v>8197260768</v>
      </c>
      <c r="E35" s="61">
        <v>1060888441</v>
      </c>
      <c r="F35" s="61">
        <f t="shared" si="0"/>
        <v>9258149209</v>
      </c>
      <c r="G35" s="61">
        <v>1191433562</v>
      </c>
      <c r="H35" s="61">
        <v>562300938</v>
      </c>
      <c r="I35" s="61">
        <f t="shared" si="1"/>
        <v>1753734500</v>
      </c>
      <c r="J35" s="66">
        <f t="shared" si="2"/>
        <v>11011883709</v>
      </c>
      <c r="K35" s="65"/>
      <c r="L35" s="32"/>
      <c r="M35" s="164">
        <v>544946956</v>
      </c>
      <c r="N35" s="165">
        <f t="shared" si="3"/>
        <v>11556830665</v>
      </c>
    </row>
    <row r="36" spans="1:14" s="8" customFormat="1" ht="15">
      <c r="A36" s="116">
        <v>88</v>
      </c>
      <c r="B36" s="131"/>
      <c r="C36" s="33" t="s">
        <v>81</v>
      </c>
      <c r="D36" s="61">
        <v>1478979931</v>
      </c>
      <c r="E36" s="61">
        <v>138556857</v>
      </c>
      <c r="F36" s="61">
        <f t="shared" si="0"/>
        <v>1617536788</v>
      </c>
      <c r="G36" s="61">
        <v>195285196</v>
      </c>
      <c r="H36" s="61">
        <v>92052364</v>
      </c>
      <c r="I36" s="61">
        <f t="shared" si="1"/>
        <v>287337560</v>
      </c>
      <c r="J36" s="66">
        <f t="shared" si="2"/>
        <v>1904874348</v>
      </c>
      <c r="K36" s="65"/>
      <c r="L36" s="32"/>
      <c r="M36" s="164">
        <v>128164044</v>
      </c>
      <c r="N36" s="165">
        <f t="shared" si="3"/>
        <v>2033038392</v>
      </c>
    </row>
    <row r="37" spans="1:14" s="8" customFormat="1" ht="15">
      <c r="A37" s="116">
        <v>68</v>
      </c>
      <c r="B37" s="131"/>
      <c r="C37" s="33" t="s">
        <v>14</v>
      </c>
      <c r="D37" s="61">
        <v>28852022379</v>
      </c>
      <c r="E37" s="61">
        <v>2487897359</v>
      </c>
      <c r="F37" s="61">
        <f t="shared" si="0"/>
        <v>31339919738</v>
      </c>
      <c r="G37" s="61">
        <v>4029302999</v>
      </c>
      <c r="H37" s="61">
        <v>1903281205</v>
      </c>
      <c r="I37" s="61">
        <f t="shared" si="1"/>
        <v>5932584204</v>
      </c>
      <c r="J37" s="66">
        <f t="shared" si="2"/>
        <v>37272503942</v>
      </c>
      <c r="K37" s="65"/>
      <c r="L37" s="32"/>
      <c r="M37" s="164">
        <v>1555200516</v>
      </c>
      <c r="N37" s="165">
        <f t="shared" si="3"/>
        <v>38827704458</v>
      </c>
    </row>
    <row r="38" spans="1:14" s="8" customFormat="1" ht="15">
      <c r="A38" s="116">
        <v>70</v>
      </c>
      <c r="B38" s="131"/>
      <c r="C38" s="33" t="s">
        <v>15</v>
      </c>
      <c r="D38" s="61">
        <v>24071857622</v>
      </c>
      <c r="E38" s="61">
        <v>1691866311</v>
      </c>
      <c r="F38" s="61">
        <f t="shared" si="0"/>
        <v>25763723933</v>
      </c>
      <c r="G38" s="61">
        <v>3520405740</v>
      </c>
      <c r="H38" s="61">
        <v>1662158266</v>
      </c>
      <c r="I38" s="61">
        <f t="shared" si="1"/>
        <v>5182564006</v>
      </c>
      <c r="J38" s="66">
        <f t="shared" si="2"/>
        <v>30946287939</v>
      </c>
      <c r="K38" s="65"/>
      <c r="L38" s="32"/>
      <c r="M38" s="164">
        <v>0</v>
      </c>
      <c r="N38" s="165">
        <f t="shared" si="3"/>
        <v>30946287939</v>
      </c>
    </row>
    <row r="39" spans="1:14" s="8" customFormat="1" ht="15">
      <c r="A39" s="116">
        <v>73</v>
      </c>
      <c r="B39" s="131"/>
      <c r="C39" s="33" t="s">
        <v>16</v>
      </c>
      <c r="D39" s="61">
        <v>27638444018</v>
      </c>
      <c r="E39" s="61">
        <v>2282177895</v>
      </c>
      <c r="F39" s="61">
        <f t="shared" si="0"/>
        <v>29920621913</v>
      </c>
      <c r="G39" s="61">
        <v>3966485181</v>
      </c>
      <c r="H39" s="61">
        <v>1873064632</v>
      </c>
      <c r="I39" s="61">
        <f t="shared" si="1"/>
        <v>5839549813</v>
      </c>
      <c r="J39" s="66">
        <f t="shared" si="2"/>
        <v>35760171726</v>
      </c>
      <c r="K39" s="65"/>
      <c r="L39" s="32"/>
      <c r="M39" s="164">
        <v>2658897930</v>
      </c>
      <c r="N39" s="165">
        <f t="shared" si="3"/>
        <v>38419069656</v>
      </c>
    </row>
    <row r="40" spans="1:14" s="8" customFormat="1" ht="15">
      <c r="A40" s="116">
        <v>76</v>
      </c>
      <c r="B40" s="131"/>
      <c r="C40" s="35" t="s">
        <v>120</v>
      </c>
      <c r="D40" s="61">
        <v>24683971744</v>
      </c>
      <c r="E40" s="61">
        <v>2249537181</v>
      </c>
      <c r="F40" s="61">
        <f t="shared" si="0"/>
        <v>26933508925</v>
      </c>
      <c r="G40" s="61">
        <v>3272430178</v>
      </c>
      <c r="H40" s="61">
        <v>1545433634</v>
      </c>
      <c r="I40" s="61">
        <f t="shared" si="1"/>
        <v>4817863812</v>
      </c>
      <c r="J40" s="66">
        <f t="shared" si="2"/>
        <v>31751372737</v>
      </c>
      <c r="K40" s="65"/>
      <c r="L40" s="32"/>
      <c r="M40" s="164">
        <v>3421314966</v>
      </c>
      <c r="N40" s="165">
        <f t="shared" si="3"/>
        <v>35172687703</v>
      </c>
    </row>
    <row r="41" spans="1:14" s="8" customFormat="1" ht="15">
      <c r="A41" s="116">
        <v>97</v>
      </c>
      <c r="B41" s="131"/>
      <c r="C41" s="33" t="s">
        <v>91</v>
      </c>
      <c r="D41" s="61">
        <v>1656941579</v>
      </c>
      <c r="E41" s="61">
        <v>3407027936</v>
      </c>
      <c r="F41" s="61">
        <f t="shared" si="0"/>
        <v>5063969515</v>
      </c>
      <c r="G41" s="61">
        <v>157711996</v>
      </c>
      <c r="H41" s="61">
        <v>73545589</v>
      </c>
      <c r="I41" s="61">
        <f t="shared" si="1"/>
        <v>231257585</v>
      </c>
      <c r="J41" s="66">
        <f t="shared" si="2"/>
        <v>5295227100</v>
      </c>
      <c r="K41" s="65"/>
      <c r="L41" s="32"/>
      <c r="M41" s="164">
        <v>9017382</v>
      </c>
      <c r="N41" s="165">
        <f t="shared" si="3"/>
        <v>5304244482</v>
      </c>
    </row>
    <row r="42" spans="1:14" s="8" customFormat="1" ht="15.75" thickBot="1">
      <c r="A42" s="117">
        <v>99</v>
      </c>
      <c r="B42" s="132"/>
      <c r="C42" s="118" t="s">
        <v>22</v>
      </c>
      <c r="D42" s="61">
        <v>2324094665</v>
      </c>
      <c r="E42" s="61">
        <v>2869869560</v>
      </c>
      <c r="F42" s="61">
        <f t="shared" si="0"/>
        <v>5193964225</v>
      </c>
      <c r="G42" s="61">
        <v>248218852</v>
      </c>
      <c r="H42" s="61">
        <v>115265460</v>
      </c>
      <c r="I42" s="61">
        <f t="shared" si="1"/>
        <v>363484312</v>
      </c>
      <c r="J42" s="66">
        <f t="shared" si="2"/>
        <v>5557448537</v>
      </c>
      <c r="K42" s="119"/>
      <c r="L42" s="120"/>
      <c r="M42" s="164">
        <v>22666318</v>
      </c>
      <c r="N42" s="165">
        <f t="shared" si="3"/>
        <v>5580114855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600858134858</v>
      </c>
      <c r="E44" s="56">
        <f>SUM(E11:E43)</f>
        <v>101979759607</v>
      </c>
      <c r="F44" s="56">
        <f>SUM(F11:F43)</f>
        <v>702837894465</v>
      </c>
      <c r="G44" s="56">
        <f>SUM(G11:G42)</f>
        <v>86397548429</v>
      </c>
      <c r="H44" s="56">
        <f>SUM(H11:H42)</f>
        <v>40769925635</v>
      </c>
      <c r="I44" s="56">
        <f aca="true" t="shared" si="4" ref="I44:N44">SUM(I11:I43)</f>
        <v>127167474064</v>
      </c>
      <c r="J44" s="56">
        <f t="shared" si="4"/>
        <v>830005368529</v>
      </c>
      <c r="K44" s="56">
        <f t="shared" si="4"/>
        <v>0</v>
      </c>
      <c r="L44" s="56">
        <f t="shared" si="4"/>
        <v>0</v>
      </c>
      <c r="M44" s="56">
        <f t="shared" si="4"/>
        <v>24408484383</v>
      </c>
      <c r="N44" s="56">
        <f t="shared" si="4"/>
        <v>854413852912</v>
      </c>
    </row>
    <row r="45" ht="12.75">
      <c r="C45" s="17"/>
    </row>
    <row r="46" spans="1:13" ht="18">
      <c r="A46" s="10"/>
      <c r="B46" s="10"/>
      <c r="C46" s="3"/>
      <c r="D46" s="67">
        <f>+D44+Distymuniccertf!D75</f>
        <v>1141428263840</v>
      </c>
      <c r="E46" s="67">
        <f>+E44+Distymuniccertf!E75</f>
        <v>196886937033</v>
      </c>
      <c r="F46" s="67">
        <f>+F44+Distymuniccertf!F75</f>
        <v>1338315200873</v>
      </c>
      <c r="G46" s="67">
        <f>+G44+Distymuniccertf!G75</f>
        <v>164938703802</v>
      </c>
      <c r="H46" s="67">
        <f>+H44+Distymuniccertf!H75</f>
        <v>77910341647</v>
      </c>
      <c r="I46" s="67">
        <f>+I44+Distymuniccertf!I75</f>
        <v>242849045449</v>
      </c>
      <c r="L46" s="44"/>
      <c r="M46" s="17">
        <f>+M44+Distymuniccertf!L75</f>
        <v>28129537552</v>
      </c>
    </row>
    <row r="47" ht="18">
      <c r="L47" s="49"/>
    </row>
    <row r="90" ht="12.75">
      <c r="H90" s="25">
        <f>+N11+Dptos!M44</f>
        <v>29215715626</v>
      </c>
    </row>
  </sheetData>
  <sheetProtection/>
  <mergeCells count="13"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  <mergeCell ref="K7:K9"/>
    <mergeCell ref="L7:L9"/>
    <mergeCell ref="N7:N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0" zoomScaleNormal="80" zoomScalePageLayoutView="0" workbookViewId="0" topLeftCell="A1">
      <pane xSplit="3" ySplit="10" topLeftCell="F72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11" sqref="E11:E73"/>
    </sheetView>
  </sheetViews>
  <sheetFormatPr defaultColWidth="11.421875" defaultRowHeight="12.75"/>
  <cols>
    <col min="1" max="1" width="11.421875" style="138" customWidth="1"/>
    <col min="2" max="2" width="9.140625" style="138" hidden="1" customWidth="1"/>
    <col min="3" max="3" width="23.8515625" style="137" customWidth="1"/>
    <col min="4" max="4" width="27.140625" style="50" customWidth="1"/>
    <col min="5" max="5" width="20.7109375" style="50" customWidth="1"/>
    <col min="6" max="6" width="23.28125" style="50" customWidth="1"/>
    <col min="7" max="7" width="24.7109375" style="50" customWidth="1"/>
    <col min="8" max="8" width="24.28125" style="44" customWidth="1"/>
    <col min="9" max="9" width="24.8515625" style="44" customWidth="1"/>
    <col min="10" max="10" width="24.28125" style="44" customWidth="1"/>
    <col min="11" max="11" width="19.8515625" style="44" customWidth="1"/>
    <col min="12" max="12" width="20.00390625" style="68" customWidth="1"/>
    <col min="13" max="13" width="24.57421875" style="137" customWidth="1"/>
    <col min="14" max="14" width="55.7109375" style="137" customWidth="1"/>
    <col min="15" max="16384" width="11.421875" style="137" customWidth="1"/>
  </cols>
  <sheetData>
    <row r="1" spans="1:11" ht="15.75">
      <c r="A1" s="135" t="s">
        <v>59</v>
      </c>
      <c r="B1" s="135"/>
      <c r="C1" s="1"/>
      <c r="D1" s="136"/>
      <c r="E1" s="136"/>
      <c r="F1" s="136"/>
      <c r="G1" s="136"/>
      <c r="H1" s="13"/>
      <c r="I1" s="13"/>
      <c r="J1" s="13"/>
      <c r="K1" s="13"/>
    </row>
    <row r="2" spans="1:11" ht="15.75">
      <c r="A2" s="135" t="s">
        <v>67</v>
      </c>
      <c r="B2" s="135"/>
      <c r="C2" s="1"/>
      <c r="D2" s="136"/>
      <c r="E2" s="136"/>
      <c r="F2" s="136"/>
      <c r="G2" s="136"/>
      <c r="H2" s="13"/>
      <c r="I2" s="13"/>
      <c r="J2" s="13"/>
      <c r="K2" s="13"/>
    </row>
    <row r="3" spans="3:11" ht="15.75">
      <c r="C3" s="1"/>
      <c r="D3" s="136"/>
      <c r="E3" s="136"/>
      <c r="F3" s="136"/>
      <c r="G3" s="136"/>
      <c r="H3" s="13"/>
      <c r="I3" s="13"/>
      <c r="J3" s="13"/>
      <c r="K3" s="13"/>
    </row>
    <row r="4" spans="1:13" ht="15.75">
      <c r="A4" s="200" t="s">
        <v>60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5.75">
      <c r="A5" s="200" t="s">
        <v>1258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1" ht="16.5" thickBot="1">
      <c r="A6" s="139"/>
      <c r="B6" s="139"/>
      <c r="C6" s="11"/>
      <c r="D6" s="140"/>
      <c r="E6" s="140"/>
      <c r="F6" s="140"/>
      <c r="G6" s="140"/>
      <c r="H6" s="141"/>
      <c r="I6" s="141"/>
      <c r="J6" s="141"/>
      <c r="K6" s="141"/>
    </row>
    <row r="7" spans="1:14" ht="16.5" customHeight="1">
      <c r="A7" s="194" t="s">
        <v>0</v>
      </c>
      <c r="B7" s="174" t="s">
        <v>1255</v>
      </c>
      <c r="C7" s="197" t="s">
        <v>69</v>
      </c>
      <c r="D7" s="172" t="s">
        <v>1245</v>
      </c>
      <c r="E7" s="172"/>
      <c r="F7" s="172"/>
      <c r="G7" s="172"/>
      <c r="H7" s="172"/>
      <c r="I7" s="172"/>
      <c r="J7" s="172"/>
      <c r="K7" s="207" t="s">
        <v>96</v>
      </c>
      <c r="L7" s="204" t="s">
        <v>2</v>
      </c>
      <c r="M7" s="179" t="s">
        <v>97</v>
      </c>
      <c r="N7" s="201" t="s">
        <v>118</v>
      </c>
    </row>
    <row r="8" spans="1:14" ht="32.25" customHeight="1">
      <c r="A8" s="195"/>
      <c r="B8" s="175"/>
      <c r="C8" s="198"/>
      <c r="D8" s="191" t="s">
        <v>1252</v>
      </c>
      <c r="E8" s="191"/>
      <c r="F8" s="191"/>
      <c r="G8" s="192" t="s">
        <v>1254</v>
      </c>
      <c r="H8" s="193"/>
      <c r="I8" s="193"/>
      <c r="J8" s="173" t="s">
        <v>1246</v>
      </c>
      <c r="K8" s="208"/>
      <c r="L8" s="205"/>
      <c r="M8" s="180"/>
      <c r="N8" s="202"/>
    </row>
    <row r="9" spans="1:14" ht="37.5" customHeight="1" thickBot="1">
      <c r="A9" s="196"/>
      <c r="B9" s="176"/>
      <c r="C9" s="199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1236</v>
      </c>
      <c r="J9" s="173"/>
      <c r="K9" s="209"/>
      <c r="L9" s="206"/>
      <c r="M9" s="210"/>
      <c r="N9" s="203"/>
    </row>
    <row r="10" spans="1:14" ht="19.5" customHeight="1">
      <c r="A10" s="142"/>
      <c r="B10" s="143"/>
      <c r="C10" s="144"/>
      <c r="D10" s="145" t="s">
        <v>61</v>
      </c>
      <c r="E10" s="145" t="s">
        <v>62</v>
      </c>
      <c r="F10" s="145" t="s">
        <v>1238</v>
      </c>
      <c r="G10" s="145" t="s">
        <v>1239</v>
      </c>
      <c r="H10" s="145" t="s">
        <v>63</v>
      </c>
      <c r="I10" s="145" t="s">
        <v>1240</v>
      </c>
      <c r="J10" s="145" t="s">
        <v>1241</v>
      </c>
      <c r="K10" s="145" t="s">
        <v>1242</v>
      </c>
      <c r="L10" s="145" t="s">
        <v>93</v>
      </c>
      <c r="M10" s="145" t="s">
        <v>1244</v>
      </c>
      <c r="N10" s="146"/>
    </row>
    <row r="11" spans="1:14" s="149" customFormat="1" ht="15">
      <c r="A11" s="125">
        <v>11001</v>
      </c>
      <c r="B11" s="133"/>
      <c r="C11" s="30" t="s">
        <v>98</v>
      </c>
      <c r="D11" s="61">
        <v>106690074683</v>
      </c>
      <c r="E11" s="61">
        <v>7918991989</v>
      </c>
      <c r="F11" s="61">
        <f>SUM(D11:E11)</f>
        <v>114609066672</v>
      </c>
      <c r="G11" s="61">
        <v>17004925318</v>
      </c>
      <c r="H11" s="61">
        <v>8053573942</v>
      </c>
      <c r="I11" s="166">
        <f>SUM(G11:H11)</f>
        <v>25058499260</v>
      </c>
      <c r="J11" s="147">
        <f>+I11+F11</f>
        <v>139667565932</v>
      </c>
      <c r="K11" s="54"/>
      <c r="L11" s="59">
        <v>3721053169</v>
      </c>
      <c r="M11" s="54">
        <f>SUM(J11:L11)</f>
        <v>143388619101</v>
      </c>
      <c r="N11" s="148"/>
    </row>
    <row r="12" spans="1:14" s="149" customFormat="1" ht="15">
      <c r="A12" s="125">
        <v>8001</v>
      </c>
      <c r="B12" s="133"/>
      <c r="C12" s="30" t="s">
        <v>75</v>
      </c>
      <c r="D12" s="61">
        <v>23536310875</v>
      </c>
      <c r="E12" s="61">
        <v>1698505606</v>
      </c>
      <c r="F12" s="61">
        <f aca="true" t="shared" si="0" ref="F12:F73">SUM(D12:E12)</f>
        <v>25234816481</v>
      </c>
      <c r="G12" s="61">
        <v>3838695947</v>
      </c>
      <c r="H12" s="61">
        <v>1815496221</v>
      </c>
      <c r="I12" s="166">
        <f aca="true" t="shared" si="1" ref="I12:I73">SUM(G12:H12)</f>
        <v>5654192168</v>
      </c>
      <c r="J12" s="147">
        <f aca="true" t="shared" si="2" ref="J12:J73">+I12+F12</f>
        <v>30889008649</v>
      </c>
      <c r="K12" s="54"/>
      <c r="L12" s="54"/>
      <c r="M12" s="54">
        <f aca="true" t="shared" si="3" ref="M12:M73">SUM(J12:L12)</f>
        <v>30889008649</v>
      </c>
      <c r="N12" s="148"/>
    </row>
    <row r="13" spans="1:14" s="149" customFormat="1" ht="15">
      <c r="A13" s="125">
        <v>13001</v>
      </c>
      <c r="B13" s="133"/>
      <c r="C13" s="30" t="s">
        <v>76</v>
      </c>
      <c r="D13" s="61">
        <v>17876345883</v>
      </c>
      <c r="E13" s="61">
        <v>1761146998</v>
      </c>
      <c r="F13" s="61">
        <f t="shared" si="0"/>
        <v>19637492881</v>
      </c>
      <c r="G13" s="61">
        <v>2523972543</v>
      </c>
      <c r="H13" s="61">
        <v>1193022744</v>
      </c>
      <c r="I13" s="166">
        <f t="shared" si="1"/>
        <v>3716995287</v>
      </c>
      <c r="J13" s="147">
        <f t="shared" si="2"/>
        <v>23354488168</v>
      </c>
      <c r="K13" s="54"/>
      <c r="L13" s="54"/>
      <c r="M13" s="54">
        <f t="shared" si="3"/>
        <v>23354488168</v>
      </c>
      <c r="N13" s="150" t="s">
        <v>1228</v>
      </c>
    </row>
    <row r="14" spans="1:14" s="149" customFormat="1" ht="15">
      <c r="A14" s="125">
        <v>47001</v>
      </c>
      <c r="B14" s="133"/>
      <c r="C14" s="30" t="s">
        <v>77</v>
      </c>
      <c r="D14" s="61">
        <v>12380812247</v>
      </c>
      <c r="E14" s="61">
        <v>2074876340</v>
      </c>
      <c r="F14" s="61">
        <f t="shared" si="0"/>
        <v>14455688587</v>
      </c>
      <c r="G14" s="61">
        <v>1647584453</v>
      </c>
      <c r="H14" s="61">
        <v>778707251</v>
      </c>
      <c r="I14" s="166">
        <f t="shared" si="1"/>
        <v>2426291704</v>
      </c>
      <c r="J14" s="147">
        <f t="shared" si="2"/>
        <v>16881980291</v>
      </c>
      <c r="K14" s="54"/>
      <c r="L14" s="54"/>
      <c r="M14" s="54">
        <f t="shared" si="3"/>
        <v>16881980291</v>
      </c>
      <c r="N14" s="148"/>
    </row>
    <row r="15" spans="1:14" s="149" customFormat="1" ht="15">
      <c r="A15" s="125">
        <v>63001</v>
      </c>
      <c r="B15" s="133"/>
      <c r="C15" s="30" t="s">
        <v>41</v>
      </c>
      <c r="D15" s="61">
        <v>6588301110</v>
      </c>
      <c r="E15" s="61">
        <v>1132954411</v>
      </c>
      <c r="F15" s="61">
        <f t="shared" si="0"/>
        <v>7721255521</v>
      </c>
      <c r="G15" s="61">
        <v>934610922</v>
      </c>
      <c r="H15" s="61">
        <v>442386365</v>
      </c>
      <c r="I15" s="166">
        <f t="shared" si="1"/>
        <v>1376997287</v>
      </c>
      <c r="J15" s="147">
        <f t="shared" si="2"/>
        <v>9098252808</v>
      </c>
      <c r="K15" s="54"/>
      <c r="L15" s="54"/>
      <c r="M15" s="54">
        <f t="shared" si="3"/>
        <v>9098252808</v>
      </c>
      <c r="N15" s="148"/>
    </row>
    <row r="16" spans="1:14" s="149" customFormat="1" ht="15">
      <c r="A16" s="125">
        <v>68081</v>
      </c>
      <c r="B16" s="133"/>
      <c r="C16" s="30" t="s">
        <v>74</v>
      </c>
      <c r="D16" s="61">
        <v>5188509549</v>
      </c>
      <c r="E16" s="61">
        <v>595146905</v>
      </c>
      <c r="F16" s="61">
        <f t="shared" si="0"/>
        <v>5783656454</v>
      </c>
      <c r="G16" s="61">
        <v>772106963</v>
      </c>
      <c r="H16" s="61">
        <v>364787902</v>
      </c>
      <c r="I16" s="166">
        <f t="shared" si="1"/>
        <v>1136894865</v>
      </c>
      <c r="J16" s="147">
        <f t="shared" si="2"/>
        <v>6920551319</v>
      </c>
      <c r="K16" s="54"/>
      <c r="L16" s="54"/>
      <c r="M16" s="54">
        <f t="shared" si="3"/>
        <v>6920551319</v>
      </c>
      <c r="N16" s="148"/>
    </row>
    <row r="17" spans="1:14" s="149" customFormat="1" ht="15">
      <c r="A17" s="125">
        <v>5088</v>
      </c>
      <c r="B17" s="133"/>
      <c r="C17" s="52" t="s">
        <v>25</v>
      </c>
      <c r="D17" s="61">
        <v>6602137430</v>
      </c>
      <c r="E17" s="61">
        <v>4213674499</v>
      </c>
      <c r="F17" s="61">
        <f t="shared" si="0"/>
        <v>10815811929</v>
      </c>
      <c r="G17" s="61">
        <v>943358701</v>
      </c>
      <c r="H17" s="61">
        <v>446291649</v>
      </c>
      <c r="I17" s="166">
        <f t="shared" si="1"/>
        <v>1389650350</v>
      </c>
      <c r="J17" s="147">
        <f t="shared" si="2"/>
        <v>12205462279</v>
      </c>
      <c r="K17" s="54"/>
      <c r="L17" s="54"/>
      <c r="M17" s="54">
        <f t="shared" si="3"/>
        <v>12205462279</v>
      </c>
      <c r="N17" s="148"/>
    </row>
    <row r="18" spans="1:14" s="149" customFormat="1" ht="15">
      <c r="A18" s="125">
        <v>68001</v>
      </c>
      <c r="B18" s="133"/>
      <c r="C18" s="30" t="s">
        <v>44</v>
      </c>
      <c r="D18" s="61">
        <v>10155711788</v>
      </c>
      <c r="E18" s="61">
        <v>1022541936</v>
      </c>
      <c r="F18" s="61">
        <f t="shared" si="0"/>
        <v>11178253724</v>
      </c>
      <c r="G18" s="61">
        <v>1534136429</v>
      </c>
      <c r="H18" s="61">
        <v>726041310</v>
      </c>
      <c r="I18" s="166">
        <f t="shared" si="1"/>
        <v>2260177739</v>
      </c>
      <c r="J18" s="147">
        <f t="shared" si="2"/>
        <v>13438431463</v>
      </c>
      <c r="K18" s="54"/>
      <c r="L18" s="54"/>
      <c r="M18" s="54">
        <f t="shared" si="3"/>
        <v>13438431463</v>
      </c>
      <c r="N18" s="148"/>
    </row>
    <row r="19" spans="1:14" s="149" customFormat="1" ht="15">
      <c r="A19" s="125">
        <v>76109</v>
      </c>
      <c r="B19" s="133"/>
      <c r="C19" s="30" t="s">
        <v>47</v>
      </c>
      <c r="D19" s="61">
        <v>8762979020</v>
      </c>
      <c r="E19" s="61">
        <v>2714132050</v>
      </c>
      <c r="F19" s="61">
        <f t="shared" si="0"/>
        <v>11477111070</v>
      </c>
      <c r="G19" s="61">
        <v>1086831615</v>
      </c>
      <c r="H19" s="61">
        <v>511799607</v>
      </c>
      <c r="I19" s="166">
        <f t="shared" si="1"/>
        <v>1598631222</v>
      </c>
      <c r="J19" s="147">
        <f t="shared" si="2"/>
        <v>13075742292</v>
      </c>
      <c r="K19" s="54"/>
      <c r="L19" s="54"/>
      <c r="M19" s="54">
        <f t="shared" si="3"/>
        <v>13075742292</v>
      </c>
      <c r="N19" s="150" t="s">
        <v>1227</v>
      </c>
    </row>
    <row r="20" spans="1:14" s="149" customFormat="1" ht="15">
      <c r="A20" s="125">
        <v>76111</v>
      </c>
      <c r="B20" s="133"/>
      <c r="C20" s="30" t="s">
        <v>48</v>
      </c>
      <c r="D20" s="61">
        <v>2819567575</v>
      </c>
      <c r="E20" s="61">
        <v>404658018</v>
      </c>
      <c r="F20" s="61">
        <f t="shared" si="0"/>
        <v>3224225593</v>
      </c>
      <c r="G20" s="61">
        <v>383372081</v>
      </c>
      <c r="H20" s="61">
        <v>181239943</v>
      </c>
      <c r="I20" s="166">
        <f t="shared" si="1"/>
        <v>564612024</v>
      </c>
      <c r="J20" s="147">
        <f t="shared" si="2"/>
        <v>3788837617</v>
      </c>
      <c r="K20" s="54"/>
      <c r="L20" s="54"/>
      <c r="M20" s="54">
        <f t="shared" si="3"/>
        <v>3788837617</v>
      </c>
      <c r="N20" s="148"/>
    </row>
    <row r="21" spans="1:14" s="149" customFormat="1" ht="15">
      <c r="A21" s="125">
        <v>76001</v>
      </c>
      <c r="B21" s="133"/>
      <c r="C21" s="30" t="s">
        <v>68</v>
      </c>
      <c r="D21" s="61">
        <v>26127432540</v>
      </c>
      <c r="E21" s="61">
        <v>2471634286</v>
      </c>
      <c r="F21" s="61">
        <f t="shared" si="0"/>
        <v>28599066826</v>
      </c>
      <c r="G21" s="61">
        <v>3490425686</v>
      </c>
      <c r="H21" s="61">
        <v>1651295015</v>
      </c>
      <c r="I21" s="166">
        <f t="shared" si="1"/>
        <v>5141720701</v>
      </c>
      <c r="J21" s="147">
        <f t="shared" si="2"/>
        <v>33740787527</v>
      </c>
      <c r="K21" s="54"/>
      <c r="L21" s="54"/>
      <c r="M21" s="54">
        <f t="shared" si="3"/>
        <v>33740787527</v>
      </c>
      <c r="N21" s="148"/>
    </row>
    <row r="22" spans="1:14" s="149" customFormat="1" ht="15">
      <c r="A22" s="125">
        <v>76147</v>
      </c>
      <c r="B22" s="133"/>
      <c r="C22" s="30" t="s">
        <v>49</v>
      </c>
      <c r="D22" s="61">
        <v>2753936592</v>
      </c>
      <c r="E22" s="61">
        <v>473260650</v>
      </c>
      <c r="F22" s="61">
        <f t="shared" si="0"/>
        <v>3227197242</v>
      </c>
      <c r="G22" s="61">
        <v>400354809</v>
      </c>
      <c r="H22" s="61">
        <v>189408933</v>
      </c>
      <c r="I22" s="166">
        <f t="shared" si="1"/>
        <v>589763742</v>
      </c>
      <c r="J22" s="147">
        <f t="shared" si="2"/>
        <v>3816960984</v>
      </c>
      <c r="K22" s="54"/>
      <c r="L22" s="54"/>
      <c r="M22" s="54">
        <f t="shared" si="3"/>
        <v>3816960984</v>
      </c>
      <c r="N22" s="148"/>
    </row>
    <row r="23" spans="1:14" s="149" customFormat="1" ht="15">
      <c r="A23" s="125">
        <v>47189</v>
      </c>
      <c r="B23" s="133"/>
      <c r="C23" s="31" t="s">
        <v>85</v>
      </c>
      <c r="D23" s="61">
        <v>3957805389</v>
      </c>
      <c r="E23" s="61">
        <v>437377169</v>
      </c>
      <c r="F23" s="61">
        <f t="shared" si="0"/>
        <v>4395182558</v>
      </c>
      <c r="G23" s="61">
        <v>499633476</v>
      </c>
      <c r="H23" s="61">
        <v>235889117</v>
      </c>
      <c r="I23" s="166">
        <f t="shared" si="1"/>
        <v>735522593</v>
      </c>
      <c r="J23" s="147">
        <f t="shared" si="2"/>
        <v>5130705151</v>
      </c>
      <c r="K23" s="54"/>
      <c r="L23" s="54"/>
      <c r="M23" s="54">
        <f t="shared" si="3"/>
        <v>5130705151</v>
      </c>
      <c r="N23" s="148"/>
    </row>
    <row r="24" spans="1:14" s="149" customFormat="1" ht="15">
      <c r="A24" s="125">
        <v>54001</v>
      </c>
      <c r="B24" s="133"/>
      <c r="C24" s="31" t="s">
        <v>99</v>
      </c>
      <c r="D24" s="61">
        <v>14707473105</v>
      </c>
      <c r="E24" s="61">
        <v>1433257264</v>
      </c>
      <c r="F24" s="61">
        <f t="shared" si="0"/>
        <v>16140730369</v>
      </c>
      <c r="G24" s="61">
        <v>2267808148</v>
      </c>
      <c r="H24" s="61">
        <v>1072896739</v>
      </c>
      <c r="I24" s="166">
        <f t="shared" si="1"/>
        <v>3340704887</v>
      </c>
      <c r="J24" s="147">
        <f t="shared" si="2"/>
        <v>19481435256</v>
      </c>
      <c r="K24" s="54"/>
      <c r="L24" s="54"/>
      <c r="M24" s="54">
        <f t="shared" si="3"/>
        <v>19481435256</v>
      </c>
      <c r="N24" s="148"/>
    </row>
    <row r="25" spans="1:14" s="149" customFormat="1" ht="15">
      <c r="A25" s="125">
        <v>66170</v>
      </c>
      <c r="B25" s="133"/>
      <c r="C25" s="30" t="s">
        <v>43</v>
      </c>
      <c r="D25" s="61">
        <v>3665271118</v>
      </c>
      <c r="E25" s="61">
        <v>510521960</v>
      </c>
      <c r="F25" s="61">
        <f t="shared" si="0"/>
        <v>4175793078</v>
      </c>
      <c r="G25" s="61">
        <v>581132048</v>
      </c>
      <c r="H25" s="61">
        <v>274920973</v>
      </c>
      <c r="I25" s="166">
        <f t="shared" si="1"/>
        <v>856053021</v>
      </c>
      <c r="J25" s="147">
        <f t="shared" si="2"/>
        <v>5031846099</v>
      </c>
      <c r="K25" s="54"/>
      <c r="L25" s="54"/>
      <c r="M25" s="54">
        <f t="shared" si="3"/>
        <v>5031846099</v>
      </c>
      <c r="N25" s="148"/>
    </row>
    <row r="26" spans="1:14" s="149" customFormat="1" ht="15">
      <c r="A26" s="125">
        <v>15238</v>
      </c>
      <c r="B26" s="133"/>
      <c r="C26" s="30" t="s">
        <v>28</v>
      </c>
      <c r="D26" s="61">
        <v>2783979191</v>
      </c>
      <c r="E26" s="61">
        <v>403917514</v>
      </c>
      <c r="F26" s="61">
        <f t="shared" si="0"/>
        <v>3187896705</v>
      </c>
      <c r="G26" s="61">
        <v>416605530</v>
      </c>
      <c r="H26" s="61">
        <v>197214615</v>
      </c>
      <c r="I26" s="166">
        <f t="shared" si="1"/>
        <v>613820145</v>
      </c>
      <c r="J26" s="147">
        <f t="shared" si="2"/>
        <v>3801716850</v>
      </c>
      <c r="K26" s="54"/>
      <c r="L26" s="54"/>
      <c r="M26" s="54">
        <f t="shared" si="3"/>
        <v>3801716850</v>
      </c>
      <c r="N26" s="148"/>
    </row>
    <row r="27" spans="1:14" s="149" customFormat="1" ht="15">
      <c r="A27" s="125">
        <v>5266</v>
      </c>
      <c r="B27" s="133"/>
      <c r="C27" s="30" t="s">
        <v>26</v>
      </c>
      <c r="D27" s="61">
        <v>2357126986</v>
      </c>
      <c r="E27" s="61">
        <v>381036788</v>
      </c>
      <c r="F27" s="61">
        <f t="shared" si="0"/>
        <v>2738163774</v>
      </c>
      <c r="G27" s="61">
        <v>375410059</v>
      </c>
      <c r="H27" s="61">
        <v>177806308</v>
      </c>
      <c r="I27" s="166">
        <f t="shared" si="1"/>
        <v>553216367</v>
      </c>
      <c r="J27" s="147">
        <f t="shared" si="2"/>
        <v>3291380141</v>
      </c>
      <c r="K27" s="54"/>
      <c r="L27" s="54"/>
      <c r="M27" s="54">
        <f t="shared" si="3"/>
        <v>3291380141</v>
      </c>
      <c r="N27" s="148"/>
    </row>
    <row r="28" spans="1:14" s="149" customFormat="1" ht="15">
      <c r="A28" s="125">
        <v>18001</v>
      </c>
      <c r="B28" s="133"/>
      <c r="C28" s="30" t="s">
        <v>31</v>
      </c>
      <c r="D28" s="61">
        <v>4779876058</v>
      </c>
      <c r="E28" s="61">
        <v>784472262</v>
      </c>
      <c r="F28" s="61">
        <f t="shared" si="0"/>
        <v>5564348320</v>
      </c>
      <c r="G28" s="61">
        <v>712520924</v>
      </c>
      <c r="H28" s="61">
        <v>335923796</v>
      </c>
      <c r="I28" s="166">
        <f t="shared" si="1"/>
        <v>1048444720</v>
      </c>
      <c r="J28" s="147">
        <f t="shared" si="2"/>
        <v>6612793040</v>
      </c>
      <c r="K28" s="54"/>
      <c r="L28" s="54"/>
      <c r="M28" s="54">
        <f t="shared" si="3"/>
        <v>6612793040</v>
      </c>
      <c r="N28" s="148"/>
    </row>
    <row r="29" spans="1:14" s="149" customFormat="1" ht="15">
      <c r="A29" s="125">
        <v>68276</v>
      </c>
      <c r="B29" s="133"/>
      <c r="C29" s="30" t="s">
        <v>45</v>
      </c>
      <c r="D29" s="61">
        <v>4247282579</v>
      </c>
      <c r="E29" s="61">
        <v>413566658</v>
      </c>
      <c r="F29" s="61">
        <f t="shared" si="0"/>
        <v>4660849237</v>
      </c>
      <c r="G29" s="61">
        <v>678989499</v>
      </c>
      <c r="H29" s="61">
        <v>321459104</v>
      </c>
      <c r="I29" s="166">
        <f t="shared" si="1"/>
        <v>1000448603</v>
      </c>
      <c r="J29" s="147">
        <f t="shared" si="2"/>
        <v>5661297840</v>
      </c>
      <c r="K29" s="54"/>
      <c r="L29" s="54"/>
      <c r="M29" s="54">
        <f t="shared" si="3"/>
        <v>5661297840</v>
      </c>
      <c r="N29" s="148"/>
    </row>
    <row r="30" spans="1:14" s="149" customFormat="1" ht="15">
      <c r="A30" s="125">
        <v>25290</v>
      </c>
      <c r="B30" s="133"/>
      <c r="C30" s="30" t="s">
        <v>100</v>
      </c>
      <c r="D30" s="61">
        <v>2640212833</v>
      </c>
      <c r="E30" s="61">
        <v>412375783</v>
      </c>
      <c r="F30" s="61">
        <f t="shared" si="0"/>
        <v>3052588616</v>
      </c>
      <c r="G30" s="61">
        <v>418014178</v>
      </c>
      <c r="H30" s="61">
        <v>197794356</v>
      </c>
      <c r="I30" s="166">
        <f t="shared" si="1"/>
        <v>615808534</v>
      </c>
      <c r="J30" s="147">
        <f t="shared" si="2"/>
        <v>3668397150</v>
      </c>
      <c r="K30" s="54"/>
      <c r="L30" s="54"/>
      <c r="M30" s="54">
        <f t="shared" si="3"/>
        <v>3668397150</v>
      </c>
      <c r="N30" s="148"/>
    </row>
    <row r="31" spans="1:14" s="149" customFormat="1" ht="15">
      <c r="A31" s="125">
        <v>25307</v>
      </c>
      <c r="B31" s="133"/>
      <c r="C31" s="30" t="s">
        <v>34</v>
      </c>
      <c r="D31" s="61">
        <v>1928149607</v>
      </c>
      <c r="E31" s="61">
        <v>308000538</v>
      </c>
      <c r="F31" s="61">
        <f t="shared" si="0"/>
        <v>2236150145</v>
      </c>
      <c r="G31" s="61">
        <v>274023732</v>
      </c>
      <c r="H31" s="61">
        <v>129626180</v>
      </c>
      <c r="I31" s="166">
        <f t="shared" si="1"/>
        <v>403649912</v>
      </c>
      <c r="J31" s="147">
        <f t="shared" si="2"/>
        <v>2639800057</v>
      </c>
      <c r="K31" s="54"/>
      <c r="L31" s="54"/>
      <c r="M31" s="54">
        <f t="shared" si="3"/>
        <v>2639800057</v>
      </c>
      <c r="N31" s="148"/>
    </row>
    <row r="32" spans="1:14" s="149" customFormat="1" ht="15">
      <c r="A32" s="125">
        <v>68307</v>
      </c>
      <c r="B32" s="133"/>
      <c r="C32" s="30" t="s">
        <v>101</v>
      </c>
      <c r="D32" s="61">
        <v>3182215294</v>
      </c>
      <c r="E32" s="61">
        <v>391263781</v>
      </c>
      <c r="F32" s="61">
        <f t="shared" si="0"/>
        <v>3573479075</v>
      </c>
      <c r="G32" s="61">
        <v>492575653</v>
      </c>
      <c r="H32" s="61">
        <v>232907268</v>
      </c>
      <c r="I32" s="166">
        <f t="shared" si="1"/>
        <v>725482921</v>
      </c>
      <c r="J32" s="147">
        <f t="shared" si="2"/>
        <v>4298961996</v>
      </c>
      <c r="K32" s="54"/>
      <c r="L32" s="54"/>
      <c r="M32" s="54">
        <f t="shared" si="3"/>
        <v>4298961996</v>
      </c>
      <c r="N32" s="148"/>
    </row>
    <row r="33" spans="1:14" s="149" customFormat="1" ht="15">
      <c r="A33" s="125">
        <v>73001</v>
      </c>
      <c r="B33" s="133"/>
      <c r="C33" s="30" t="s">
        <v>102</v>
      </c>
      <c r="D33" s="61">
        <v>12215496782</v>
      </c>
      <c r="E33" s="61">
        <v>949598609</v>
      </c>
      <c r="F33" s="61">
        <f t="shared" si="0"/>
        <v>13165095391</v>
      </c>
      <c r="G33" s="61">
        <v>1851198200</v>
      </c>
      <c r="H33" s="61">
        <v>875847382</v>
      </c>
      <c r="I33" s="166">
        <f t="shared" si="1"/>
        <v>2727045582</v>
      </c>
      <c r="J33" s="147">
        <f t="shared" si="2"/>
        <v>15892140973</v>
      </c>
      <c r="K33" s="54"/>
      <c r="L33" s="54"/>
      <c r="M33" s="54">
        <f t="shared" si="3"/>
        <v>15892140973</v>
      </c>
      <c r="N33" s="148"/>
    </row>
    <row r="34" spans="1:14" s="149" customFormat="1" ht="15">
      <c r="A34" s="125">
        <v>5360</v>
      </c>
      <c r="B34" s="133"/>
      <c r="C34" s="30" t="s">
        <v>103</v>
      </c>
      <c r="D34" s="61">
        <v>4528804226</v>
      </c>
      <c r="E34" s="61">
        <v>1096156504</v>
      </c>
      <c r="F34" s="61">
        <f t="shared" si="0"/>
        <v>5624960730</v>
      </c>
      <c r="G34" s="61">
        <v>651966536</v>
      </c>
      <c r="H34" s="61">
        <v>308676242</v>
      </c>
      <c r="I34" s="166">
        <f t="shared" si="1"/>
        <v>960642778</v>
      </c>
      <c r="J34" s="147">
        <f t="shared" si="2"/>
        <v>6585603508</v>
      </c>
      <c r="K34" s="54"/>
      <c r="L34" s="54"/>
      <c r="M34" s="54">
        <f t="shared" si="3"/>
        <v>6585603508</v>
      </c>
      <c r="N34" s="148"/>
    </row>
    <row r="35" spans="1:14" s="149" customFormat="1" ht="15">
      <c r="A35" s="125">
        <v>23417</v>
      </c>
      <c r="B35" s="133"/>
      <c r="C35" s="30" t="s">
        <v>33</v>
      </c>
      <c r="D35" s="61">
        <v>4873488625</v>
      </c>
      <c r="E35" s="61">
        <v>393863890</v>
      </c>
      <c r="F35" s="61">
        <f t="shared" si="0"/>
        <v>5267352515</v>
      </c>
      <c r="G35" s="61">
        <v>680185675</v>
      </c>
      <c r="H35" s="61">
        <v>321806378</v>
      </c>
      <c r="I35" s="166">
        <f t="shared" si="1"/>
        <v>1001992053</v>
      </c>
      <c r="J35" s="147">
        <f t="shared" si="2"/>
        <v>6269344568</v>
      </c>
      <c r="K35" s="54"/>
      <c r="L35" s="54"/>
      <c r="M35" s="54">
        <f t="shared" si="3"/>
        <v>6269344568</v>
      </c>
      <c r="N35" s="148"/>
    </row>
    <row r="36" spans="1:14" s="149" customFormat="1" ht="15">
      <c r="A36" s="125">
        <v>13430</v>
      </c>
      <c r="B36" s="133"/>
      <c r="C36" s="30" t="s">
        <v>104</v>
      </c>
      <c r="D36" s="61">
        <v>4185681064</v>
      </c>
      <c r="E36" s="61">
        <v>466416359</v>
      </c>
      <c r="F36" s="61">
        <f t="shared" si="0"/>
        <v>4652097423</v>
      </c>
      <c r="G36" s="61">
        <v>638385951</v>
      </c>
      <c r="H36" s="61">
        <v>301438444</v>
      </c>
      <c r="I36" s="166">
        <f t="shared" si="1"/>
        <v>939824395</v>
      </c>
      <c r="J36" s="147">
        <f t="shared" si="2"/>
        <v>5591921818</v>
      </c>
      <c r="K36" s="54"/>
      <c r="L36" s="54"/>
      <c r="M36" s="54">
        <f t="shared" si="3"/>
        <v>5591921818</v>
      </c>
      <c r="N36" s="148"/>
    </row>
    <row r="37" spans="1:14" s="149" customFormat="1" ht="15">
      <c r="A37" s="125">
        <v>44430</v>
      </c>
      <c r="B37" s="133"/>
      <c r="C37" s="30" t="s">
        <v>37</v>
      </c>
      <c r="D37" s="61">
        <v>4609065076</v>
      </c>
      <c r="E37" s="61">
        <v>3179997224</v>
      </c>
      <c r="F37" s="61">
        <f t="shared" si="0"/>
        <v>7789062300</v>
      </c>
      <c r="G37" s="61">
        <v>711414042</v>
      </c>
      <c r="H37" s="61">
        <v>334286516</v>
      </c>
      <c r="I37" s="166">
        <f t="shared" si="1"/>
        <v>1045700558</v>
      </c>
      <c r="J37" s="147">
        <f t="shared" si="2"/>
        <v>8834762858</v>
      </c>
      <c r="K37" s="54"/>
      <c r="L37" s="54"/>
      <c r="M37" s="54">
        <f t="shared" si="3"/>
        <v>8834762858</v>
      </c>
      <c r="N37" s="148"/>
    </row>
    <row r="38" spans="1:14" s="149" customFormat="1" ht="15">
      <c r="A38" s="125">
        <v>17001</v>
      </c>
      <c r="B38" s="133"/>
      <c r="C38" s="30" t="s">
        <v>30</v>
      </c>
      <c r="D38" s="61">
        <v>8375723877</v>
      </c>
      <c r="E38" s="61">
        <v>2069497966</v>
      </c>
      <c r="F38" s="61">
        <f t="shared" si="0"/>
        <v>10445221843</v>
      </c>
      <c r="G38" s="61">
        <v>1277778470</v>
      </c>
      <c r="H38" s="61">
        <v>604754298</v>
      </c>
      <c r="I38" s="166">
        <f t="shared" si="1"/>
        <v>1882532768</v>
      </c>
      <c r="J38" s="147">
        <f t="shared" si="2"/>
        <v>12327754611</v>
      </c>
      <c r="K38" s="54"/>
      <c r="L38" s="54"/>
      <c r="M38" s="54">
        <f t="shared" si="3"/>
        <v>12327754611</v>
      </c>
      <c r="N38" s="148"/>
    </row>
    <row r="39" spans="1:14" s="149" customFormat="1" ht="15">
      <c r="A39" s="125">
        <v>5001</v>
      </c>
      <c r="B39" s="133"/>
      <c r="C39" s="30" t="s">
        <v>105</v>
      </c>
      <c r="D39" s="61">
        <v>47156255545</v>
      </c>
      <c r="E39" s="61">
        <v>8614375850</v>
      </c>
      <c r="F39" s="61">
        <f t="shared" si="0"/>
        <v>55770631395</v>
      </c>
      <c r="G39" s="61">
        <v>5987765462</v>
      </c>
      <c r="H39" s="61">
        <v>2833440365</v>
      </c>
      <c r="I39" s="166">
        <f t="shared" si="1"/>
        <v>8821205827</v>
      </c>
      <c r="J39" s="147">
        <f t="shared" si="2"/>
        <v>64591837222</v>
      </c>
      <c r="K39" s="54"/>
      <c r="L39" s="54"/>
      <c r="M39" s="54">
        <f t="shared" si="3"/>
        <v>64591837222</v>
      </c>
      <c r="N39" s="148"/>
    </row>
    <row r="40" spans="1:14" s="149" customFormat="1" ht="15">
      <c r="A40" s="125">
        <v>23001</v>
      </c>
      <c r="B40" s="133"/>
      <c r="C40" s="30" t="s">
        <v>106</v>
      </c>
      <c r="D40" s="61">
        <v>12877717594</v>
      </c>
      <c r="E40" s="61">
        <v>946278468</v>
      </c>
      <c r="F40" s="61">
        <f t="shared" si="0"/>
        <v>13823996062</v>
      </c>
      <c r="G40" s="61">
        <v>1772885642</v>
      </c>
      <c r="H40" s="61">
        <v>837748323</v>
      </c>
      <c r="I40" s="166">
        <f t="shared" si="1"/>
        <v>2610633965</v>
      </c>
      <c r="J40" s="147">
        <f t="shared" si="2"/>
        <v>16434630027</v>
      </c>
      <c r="K40" s="54"/>
      <c r="L40" s="54"/>
      <c r="M40" s="54">
        <f t="shared" si="3"/>
        <v>16434630027</v>
      </c>
      <c r="N40" s="148"/>
    </row>
    <row r="41" spans="1:14" s="149" customFormat="1" ht="15">
      <c r="A41" s="125">
        <v>41001</v>
      </c>
      <c r="B41" s="133"/>
      <c r="C41" s="30" t="s">
        <v>36</v>
      </c>
      <c r="D41" s="61">
        <v>9208658628</v>
      </c>
      <c r="E41" s="61">
        <v>772229885</v>
      </c>
      <c r="F41" s="61">
        <f t="shared" si="0"/>
        <v>9980888513</v>
      </c>
      <c r="G41" s="61">
        <v>1337807337</v>
      </c>
      <c r="H41" s="61">
        <v>632762785</v>
      </c>
      <c r="I41" s="166">
        <f t="shared" si="1"/>
        <v>1970570122</v>
      </c>
      <c r="J41" s="147">
        <f t="shared" si="2"/>
        <v>11951458635</v>
      </c>
      <c r="K41" s="54"/>
      <c r="L41" s="54"/>
      <c r="M41" s="54">
        <f t="shared" si="3"/>
        <v>11951458635</v>
      </c>
      <c r="N41" s="148"/>
    </row>
    <row r="42" spans="1:14" s="149" customFormat="1" ht="15">
      <c r="A42" s="125">
        <v>76520</v>
      </c>
      <c r="B42" s="133"/>
      <c r="C42" s="30" t="s">
        <v>50</v>
      </c>
      <c r="D42" s="61">
        <v>6966348500</v>
      </c>
      <c r="E42" s="61">
        <v>539746603</v>
      </c>
      <c r="F42" s="61">
        <f t="shared" si="0"/>
        <v>7506095103</v>
      </c>
      <c r="G42" s="61">
        <v>892636582</v>
      </c>
      <c r="H42" s="61">
        <v>422028973</v>
      </c>
      <c r="I42" s="166">
        <f t="shared" si="1"/>
        <v>1314665555</v>
      </c>
      <c r="J42" s="147">
        <f t="shared" si="2"/>
        <v>8820760658</v>
      </c>
      <c r="K42" s="54"/>
      <c r="L42" s="54"/>
      <c r="M42" s="54">
        <f t="shared" si="3"/>
        <v>8820760658</v>
      </c>
      <c r="N42" s="148"/>
    </row>
    <row r="43" spans="1:14" s="149" customFormat="1" ht="15">
      <c r="A43" s="125">
        <v>52001</v>
      </c>
      <c r="B43" s="133"/>
      <c r="C43" s="30" t="s">
        <v>39</v>
      </c>
      <c r="D43" s="61">
        <v>10675344804</v>
      </c>
      <c r="E43" s="61">
        <v>1395406373</v>
      </c>
      <c r="F43" s="61">
        <f t="shared" si="0"/>
        <v>12070751177</v>
      </c>
      <c r="G43" s="61">
        <v>1559569487</v>
      </c>
      <c r="H43" s="61">
        <v>738151242</v>
      </c>
      <c r="I43" s="166">
        <f t="shared" si="1"/>
        <v>2297720729</v>
      </c>
      <c r="J43" s="147">
        <f t="shared" si="2"/>
        <v>14368471906</v>
      </c>
      <c r="K43" s="54"/>
      <c r="L43" s="54"/>
      <c r="M43" s="54">
        <f t="shared" si="3"/>
        <v>14368471906</v>
      </c>
      <c r="N43" s="148"/>
    </row>
    <row r="44" spans="1:14" s="149" customFormat="1" ht="15">
      <c r="A44" s="125">
        <v>66001</v>
      </c>
      <c r="B44" s="133"/>
      <c r="C44" s="30" t="s">
        <v>42</v>
      </c>
      <c r="D44" s="61">
        <v>10750686953</v>
      </c>
      <c r="E44" s="61">
        <v>2238634110</v>
      </c>
      <c r="F44" s="61">
        <f t="shared" si="0"/>
        <v>12989321063</v>
      </c>
      <c r="G44" s="61">
        <v>1695116897</v>
      </c>
      <c r="H44" s="61">
        <v>802283216</v>
      </c>
      <c r="I44" s="166">
        <f t="shared" si="1"/>
        <v>2497400113</v>
      </c>
      <c r="J44" s="147">
        <f t="shared" si="2"/>
        <v>15486721176</v>
      </c>
      <c r="K44" s="54"/>
      <c r="L44" s="54"/>
      <c r="M44" s="54">
        <f t="shared" si="3"/>
        <v>15486721176</v>
      </c>
      <c r="N44" s="148"/>
    </row>
    <row r="45" spans="1:14" s="149" customFormat="1" ht="15">
      <c r="A45" s="125">
        <v>19001</v>
      </c>
      <c r="B45" s="133"/>
      <c r="C45" s="30" t="s">
        <v>107</v>
      </c>
      <c r="D45" s="61">
        <v>6869465469</v>
      </c>
      <c r="E45" s="61">
        <v>809084430</v>
      </c>
      <c r="F45" s="61">
        <f t="shared" si="0"/>
        <v>7678549899</v>
      </c>
      <c r="G45" s="61">
        <v>974232616</v>
      </c>
      <c r="H45" s="61">
        <v>460901873</v>
      </c>
      <c r="I45" s="166">
        <f t="shared" si="1"/>
        <v>1435134489</v>
      </c>
      <c r="J45" s="147">
        <f t="shared" si="2"/>
        <v>9113684388</v>
      </c>
      <c r="K45" s="54"/>
      <c r="L45" s="54"/>
      <c r="M45" s="54">
        <f t="shared" si="3"/>
        <v>9113684388</v>
      </c>
      <c r="N45" s="148"/>
    </row>
    <row r="46" spans="1:14" s="149" customFormat="1" ht="15">
      <c r="A46" s="125">
        <v>23660</v>
      </c>
      <c r="B46" s="133"/>
      <c r="C46" s="30" t="s">
        <v>108</v>
      </c>
      <c r="D46" s="61">
        <v>3441754975</v>
      </c>
      <c r="E46" s="61">
        <v>347560704</v>
      </c>
      <c r="F46" s="61">
        <f t="shared" si="0"/>
        <v>3789315679</v>
      </c>
      <c r="G46" s="61">
        <v>519446477</v>
      </c>
      <c r="H46" s="61">
        <v>245623058</v>
      </c>
      <c r="I46" s="166">
        <f t="shared" si="1"/>
        <v>765069535</v>
      </c>
      <c r="J46" s="147">
        <f t="shared" si="2"/>
        <v>4554385214</v>
      </c>
      <c r="K46" s="54"/>
      <c r="L46" s="54"/>
      <c r="M46" s="54">
        <f t="shared" si="3"/>
        <v>4554385214</v>
      </c>
      <c r="N46" s="148"/>
    </row>
    <row r="47" spans="1:14" s="149" customFormat="1" ht="15">
      <c r="A47" s="125">
        <v>70001</v>
      </c>
      <c r="B47" s="133"/>
      <c r="C47" s="30" t="s">
        <v>46</v>
      </c>
      <c r="D47" s="61">
        <v>8058149094</v>
      </c>
      <c r="E47" s="61">
        <v>753105073</v>
      </c>
      <c r="F47" s="61">
        <f t="shared" si="0"/>
        <v>8811254167</v>
      </c>
      <c r="G47" s="61">
        <v>1139171863</v>
      </c>
      <c r="H47" s="61">
        <v>538842801</v>
      </c>
      <c r="I47" s="166">
        <f t="shared" si="1"/>
        <v>1678014664</v>
      </c>
      <c r="J47" s="147">
        <f t="shared" si="2"/>
        <v>10489268831</v>
      </c>
      <c r="K47" s="54"/>
      <c r="L47" s="54"/>
      <c r="M47" s="54">
        <f t="shared" si="3"/>
        <v>10489268831</v>
      </c>
      <c r="N47" s="148"/>
    </row>
    <row r="48" spans="1:14" s="149" customFormat="1" ht="15">
      <c r="A48" s="125">
        <v>25754</v>
      </c>
      <c r="B48" s="133"/>
      <c r="C48" s="30" t="s">
        <v>35</v>
      </c>
      <c r="D48" s="61">
        <v>6286459886</v>
      </c>
      <c r="E48" s="61">
        <v>995913447</v>
      </c>
      <c r="F48" s="61">
        <f t="shared" si="0"/>
        <v>7282373333</v>
      </c>
      <c r="G48" s="61">
        <v>1013705287</v>
      </c>
      <c r="H48" s="61">
        <v>479753829</v>
      </c>
      <c r="I48" s="166">
        <f t="shared" si="1"/>
        <v>1493459116</v>
      </c>
      <c r="J48" s="147">
        <f t="shared" si="2"/>
        <v>8775832449</v>
      </c>
      <c r="K48" s="54"/>
      <c r="L48" s="54"/>
      <c r="M48" s="54">
        <f t="shared" si="3"/>
        <v>8775832449</v>
      </c>
      <c r="N48" s="151"/>
    </row>
    <row r="49" spans="1:14" s="149" customFormat="1" ht="15">
      <c r="A49" s="125">
        <v>15759</v>
      </c>
      <c r="B49" s="133"/>
      <c r="C49" s="30" t="s">
        <v>29</v>
      </c>
      <c r="D49" s="61">
        <v>2867525112</v>
      </c>
      <c r="E49" s="61">
        <v>278294787</v>
      </c>
      <c r="F49" s="61">
        <f t="shared" si="0"/>
        <v>3145819899</v>
      </c>
      <c r="G49" s="61">
        <v>445224406</v>
      </c>
      <c r="H49" s="61">
        <v>210727410</v>
      </c>
      <c r="I49" s="166">
        <f t="shared" si="1"/>
        <v>655951816</v>
      </c>
      <c r="J49" s="147">
        <f t="shared" si="2"/>
        <v>3801771715</v>
      </c>
      <c r="K49" s="54"/>
      <c r="L49" s="54"/>
      <c r="M49" s="54">
        <f t="shared" si="3"/>
        <v>3801771715</v>
      </c>
      <c r="N49" s="151"/>
    </row>
    <row r="50" spans="1:14" s="149" customFormat="1" ht="15">
      <c r="A50" s="125">
        <v>8758</v>
      </c>
      <c r="B50" s="133"/>
      <c r="C50" s="30" t="s">
        <v>27</v>
      </c>
      <c r="D50" s="61">
        <v>6938985297</v>
      </c>
      <c r="E50" s="61">
        <v>11846378831</v>
      </c>
      <c r="F50" s="61">
        <f t="shared" si="0"/>
        <v>18785364128</v>
      </c>
      <c r="G50" s="61">
        <v>904953219</v>
      </c>
      <c r="H50" s="61">
        <v>428063875</v>
      </c>
      <c r="I50" s="166">
        <f t="shared" si="1"/>
        <v>1333017094</v>
      </c>
      <c r="J50" s="147">
        <f t="shared" si="2"/>
        <v>20118381222</v>
      </c>
      <c r="K50" s="54"/>
      <c r="L50" s="54"/>
      <c r="M50" s="54">
        <f t="shared" si="3"/>
        <v>20118381222</v>
      </c>
      <c r="N50" s="151"/>
    </row>
    <row r="51" spans="1:14" s="149" customFormat="1" ht="15">
      <c r="A51" s="125">
        <v>76834</v>
      </c>
      <c r="B51" s="133"/>
      <c r="C51" s="30" t="s">
        <v>109</v>
      </c>
      <c r="D51" s="61">
        <v>4262998629</v>
      </c>
      <c r="E51" s="61">
        <v>851900436</v>
      </c>
      <c r="F51" s="61">
        <f t="shared" si="0"/>
        <v>5114899065</v>
      </c>
      <c r="G51" s="61">
        <v>609311991</v>
      </c>
      <c r="H51" s="61">
        <v>288198111</v>
      </c>
      <c r="I51" s="166">
        <f t="shared" si="1"/>
        <v>897510102</v>
      </c>
      <c r="J51" s="147">
        <f t="shared" si="2"/>
        <v>6012409167</v>
      </c>
      <c r="K51" s="54"/>
      <c r="L51" s="54"/>
      <c r="M51" s="54">
        <f t="shared" si="3"/>
        <v>6012409167</v>
      </c>
      <c r="N51" s="151"/>
    </row>
    <row r="52" spans="1:14" s="149" customFormat="1" ht="15">
      <c r="A52" s="125">
        <v>52835</v>
      </c>
      <c r="B52" s="133"/>
      <c r="C52" s="30" t="s">
        <v>40</v>
      </c>
      <c r="D52" s="61">
        <v>5720691033</v>
      </c>
      <c r="E52" s="61">
        <v>555725631</v>
      </c>
      <c r="F52" s="61">
        <f t="shared" si="0"/>
        <v>6276416664</v>
      </c>
      <c r="G52" s="61">
        <v>864561264</v>
      </c>
      <c r="H52" s="61">
        <v>407489292</v>
      </c>
      <c r="I52" s="166">
        <f t="shared" si="1"/>
        <v>1272050556</v>
      </c>
      <c r="J52" s="147">
        <f t="shared" si="2"/>
        <v>7548467220</v>
      </c>
      <c r="K52" s="54"/>
      <c r="L52" s="54"/>
      <c r="M52" s="54">
        <f t="shared" si="3"/>
        <v>7548467220</v>
      </c>
      <c r="N52" s="151"/>
    </row>
    <row r="53" spans="1:14" s="149" customFormat="1" ht="15">
      <c r="A53" s="125">
        <v>15001</v>
      </c>
      <c r="B53" s="133"/>
      <c r="C53" s="30" t="s">
        <v>73</v>
      </c>
      <c r="D53" s="61">
        <v>3477096877</v>
      </c>
      <c r="E53" s="61">
        <v>496290527</v>
      </c>
      <c r="F53" s="61">
        <f t="shared" si="0"/>
        <v>3973387404</v>
      </c>
      <c r="G53" s="61">
        <v>507722852</v>
      </c>
      <c r="H53" s="61">
        <v>240260728</v>
      </c>
      <c r="I53" s="166">
        <f t="shared" si="1"/>
        <v>747983580</v>
      </c>
      <c r="J53" s="147">
        <f t="shared" si="2"/>
        <v>4721370984</v>
      </c>
      <c r="K53" s="54"/>
      <c r="L53" s="54"/>
      <c r="M53" s="54">
        <f t="shared" si="3"/>
        <v>4721370984</v>
      </c>
      <c r="N53" s="151"/>
    </row>
    <row r="54" spans="1:14" s="149" customFormat="1" ht="15">
      <c r="A54" s="125">
        <v>5837</v>
      </c>
      <c r="B54" s="133"/>
      <c r="C54" s="30" t="s">
        <v>72</v>
      </c>
      <c r="D54" s="61">
        <v>5058817204</v>
      </c>
      <c r="E54" s="61">
        <v>2730412199</v>
      </c>
      <c r="F54" s="61">
        <f t="shared" si="0"/>
        <v>7789229403</v>
      </c>
      <c r="G54" s="61">
        <v>762930412</v>
      </c>
      <c r="H54" s="61">
        <v>359875299</v>
      </c>
      <c r="I54" s="166">
        <f t="shared" si="1"/>
        <v>1122805711</v>
      </c>
      <c r="J54" s="147">
        <f t="shared" si="2"/>
        <v>8912035114</v>
      </c>
      <c r="K54" s="54"/>
      <c r="L54" s="54"/>
      <c r="M54" s="54">
        <f t="shared" si="3"/>
        <v>8912035114</v>
      </c>
      <c r="N54" s="151"/>
    </row>
    <row r="55" spans="1:14" s="149" customFormat="1" ht="15">
      <c r="A55" s="125">
        <v>20001</v>
      </c>
      <c r="B55" s="133"/>
      <c r="C55" s="30" t="s">
        <v>32</v>
      </c>
      <c r="D55" s="61">
        <v>12362375773</v>
      </c>
      <c r="E55" s="61">
        <v>2092217856</v>
      </c>
      <c r="F55" s="61">
        <f t="shared" si="0"/>
        <v>14454593629</v>
      </c>
      <c r="G55" s="61">
        <v>1394120415</v>
      </c>
      <c r="H55" s="61">
        <v>658440660</v>
      </c>
      <c r="I55" s="166">
        <f t="shared" si="1"/>
        <v>2052561075</v>
      </c>
      <c r="J55" s="147">
        <f t="shared" si="2"/>
        <v>16507154704</v>
      </c>
      <c r="K55" s="54"/>
      <c r="L55" s="54"/>
      <c r="M55" s="54">
        <f t="shared" si="3"/>
        <v>16507154704</v>
      </c>
      <c r="N55" s="151"/>
    </row>
    <row r="56" spans="1:14" s="149" customFormat="1" ht="15">
      <c r="A56" s="125">
        <v>50001</v>
      </c>
      <c r="B56" s="133"/>
      <c r="C56" s="30" t="s">
        <v>38</v>
      </c>
      <c r="D56" s="61">
        <v>10320711719</v>
      </c>
      <c r="E56" s="61">
        <v>2344044749</v>
      </c>
      <c r="F56" s="61">
        <f t="shared" si="0"/>
        <v>12664756468</v>
      </c>
      <c r="G56" s="61">
        <v>1525482332</v>
      </c>
      <c r="H56" s="61">
        <v>721464257</v>
      </c>
      <c r="I56" s="166">
        <f t="shared" si="1"/>
        <v>2246946589</v>
      </c>
      <c r="J56" s="147">
        <f t="shared" si="2"/>
        <v>14911703057</v>
      </c>
      <c r="K56" s="54"/>
      <c r="L56" s="54"/>
      <c r="M56" s="54">
        <f t="shared" si="3"/>
        <v>14911703057</v>
      </c>
      <c r="N56" s="151"/>
    </row>
    <row r="57" spans="1:14" s="149" customFormat="1" ht="15">
      <c r="A57" s="125">
        <v>27001</v>
      </c>
      <c r="B57" s="133"/>
      <c r="C57" s="30" t="s">
        <v>110</v>
      </c>
      <c r="D57" s="61">
        <v>5790771394</v>
      </c>
      <c r="E57" s="61">
        <v>513151628</v>
      </c>
      <c r="F57" s="61">
        <f t="shared" si="0"/>
        <v>6303923022</v>
      </c>
      <c r="G57" s="61">
        <v>847798528</v>
      </c>
      <c r="H57" s="61">
        <v>400662263</v>
      </c>
      <c r="I57" s="166">
        <f t="shared" si="1"/>
        <v>1248460791</v>
      </c>
      <c r="J57" s="147">
        <f t="shared" si="2"/>
        <v>7552383813</v>
      </c>
      <c r="K57" s="54"/>
      <c r="L57" s="54"/>
      <c r="M57" s="54">
        <f t="shared" si="3"/>
        <v>7552383813</v>
      </c>
      <c r="N57" s="151"/>
    </row>
    <row r="58" spans="1:14" s="149" customFormat="1" ht="15">
      <c r="A58" s="125">
        <v>44847</v>
      </c>
      <c r="B58" s="133"/>
      <c r="C58" s="30" t="s">
        <v>111</v>
      </c>
      <c r="D58" s="61">
        <v>3529006523</v>
      </c>
      <c r="E58" s="61">
        <v>3969939467</v>
      </c>
      <c r="F58" s="61">
        <f t="shared" si="0"/>
        <v>7498945990</v>
      </c>
      <c r="G58" s="61">
        <v>291390568</v>
      </c>
      <c r="H58" s="61">
        <v>134011707</v>
      </c>
      <c r="I58" s="166">
        <f t="shared" si="1"/>
        <v>425402275</v>
      </c>
      <c r="J58" s="147">
        <f t="shared" si="2"/>
        <v>7924348265</v>
      </c>
      <c r="K58" s="54"/>
      <c r="L58" s="54"/>
      <c r="M58" s="54">
        <f t="shared" si="3"/>
        <v>7924348265</v>
      </c>
      <c r="N58" s="151"/>
    </row>
    <row r="59" spans="1:14" s="149" customFormat="1" ht="15">
      <c r="A59" s="125">
        <v>5045</v>
      </c>
      <c r="B59" s="133"/>
      <c r="C59" s="30" t="s">
        <v>112</v>
      </c>
      <c r="D59" s="61">
        <v>3161180008</v>
      </c>
      <c r="E59" s="61">
        <v>2759301451</v>
      </c>
      <c r="F59" s="61">
        <f t="shared" si="0"/>
        <v>5920481459</v>
      </c>
      <c r="G59" s="61">
        <v>459248613</v>
      </c>
      <c r="H59" s="61">
        <v>216710035</v>
      </c>
      <c r="I59" s="166">
        <f t="shared" si="1"/>
        <v>675958648</v>
      </c>
      <c r="J59" s="147">
        <f t="shared" si="2"/>
        <v>6596440107</v>
      </c>
      <c r="K59" s="54"/>
      <c r="L59" s="54"/>
      <c r="M59" s="54">
        <f t="shared" si="3"/>
        <v>6596440107</v>
      </c>
      <c r="N59" s="151"/>
    </row>
    <row r="60" spans="1:14" s="149" customFormat="1" ht="15">
      <c r="A60" s="125">
        <v>25269</v>
      </c>
      <c r="B60" s="133"/>
      <c r="C60" s="30" t="s">
        <v>113</v>
      </c>
      <c r="D60" s="61">
        <v>2553113778</v>
      </c>
      <c r="E60" s="61">
        <v>203472624</v>
      </c>
      <c r="F60" s="61">
        <f t="shared" si="0"/>
        <v>2756586402</v>
      </c>
      <c r="G60" s="61">
        <v>394704280</v>
      </c>
      <c r="H60" s="61">
        <v>186782538</v>
      </c>
      <c r="I60" s="166">
        <f t="shared" si="1"/>
        <v>581486818</v>
      </c>
      <c r="J60" s="147">
        <f t="shared" si="2"/>
        <v>3338073220</v>
      </c>
      <c r="K60" s="54"/>
      <c r="L60" s="54"/>
      <c r="M60" s="54">
        <f t="shared" si="3"/>
        <v>3338073220</v>
      </c>
      <c r="N60" s="151"/>
    </row>
    <row r="61" spans="1:14" s="149" customFormat="1" ht="15">
      <c r="A61" s="125">
        <v>44001</v>
      </c>
      <c r="B61" s="133"/>
      <c r="C61" s="60" t="s">
        <v>55</v>
      </c>
      <c r="D61" s="61">
        <v>8393705089</v>
      </c>
      <c r="E61" s="61">
        <v>4126464822</v>
      </c>
      <c r="F61" s="61">
        <f t="shared" si="0"/>
        <v>12520169911</v>
      </c>
      <c r="G61" s="61">
        <v>765044646</v>
      </c>
      <c r="H61" s="61">
        <v>358688665</v>
      </c>
      <c r="I61" s="166">
        <f t="shared" si="1"/>
        <v>1123733311</v>
      </c>
      <c r="J61" s="147">
        <f t="shared" si="2"/>
        <v>13643903222</v>
      </c>
      <c r="K61" s="54"/>
      <c r="L61" s="54"/>
      <c r="M61" s="54">
        <f t="shared" si="3"/>
        <v>13643903222</v>
      </c>
      <c r="N61" s="151"/>
    </row>
    <row r="62" spans="1:14" s="149" customFormat="1" ht="15">
      <c r="A62" s="125">
        <v>5615</v>
      </c>
      <c r="B62" s="133"/>
      <c r="C62" s="60" t="s">
        <v>51</v>
      </c>
      <c r="D62" s="61">
        <v>2338626446</v>
      </c>
      <c r="E62" s="61">
        <v>567031049</v>
      </c>
      <c r="F62" s="61">
        <f t="shared" si="0"/>
        <v>2905657495</v>
      </c>
      <c r="G62" s="61">
        <v>385396554</v>
      </c>
      <c r="H62" s="61">
        <v>182281723</v>
      </c>
      <c r="I62" s="166">
        <f t="shared" si="1"/>
        <v>567678277</v>
      </c>
      <c r="J62" s="147">
        <f t="shared" si="2"/>
        <v>3473335772</v>
      </c>
      <c r="K62" s="54"/>
      <c r="L62" s="54"/>
      <c r="M62" s="54">
        <f t="shared" si="3"/>
        <v>3473335772</v>
      </c>
      <c r="N62" s="151"/>
    </row>
    <row r="63" spans="1:14" s="149" customFormat="1" ht="15">
      <c r="A63" s="125">
        <v>25175</v>
      </c>
      <c r="B63" s="133"/>
      <c r="C63" s="60" t="s">
        <v>114</v>
      </c>
      <c r="D63" s="61">
        <v>1949772554</v>
      </c>
      <c r="E63" s="61">
        <v>188801174</v>
      </c>
      <c r="F63" s="61">
        <f t="shared" si="0"/>
        <v>2138573728</v>
      </c>
      <c r="G63" s="61">
        <v>310346478</v>
      </c>
      <c r="H63" s="61">
        <v>146905879</v>
      </c>
      <c r="I63" s="166">
        <f t="shared" si="1"/>
        <v>457252357</v>
      </c>
      <c r="J63" s="147">
        <f t="shared" si="2"/>
        <v>2595826085</v>
      </c>
      <c r="K63" s="54"/>
      <c r="L63" s="54"/>
      <c r="M63" s="54">
        <f t="shared" si="3"/>
        <v>2595826085</v>
      </c>
      <c r="N63" s="151"/>
    </row>
    <row r="64" spans="1:14" s="149" customFormat="1" ht="15">
      <c r="A64" s="125">
        <v>52356</v>
      </c>
      <c r="B64" s="133"/>
      <c r="C64" s="32" t="s">
        <v>56</v>
      </c>
      <c r="D64" s="61">
        <v>3435490265</v>
      </c>
      <c r="E64" s="61">
        <v>519630399</v>
      </c>
      <c r="F64" s="61">
        <f t="shared" si="0"/>
        <v>3955120664</v>
      </c>
      <c r="G64" s="61">
        <v>513444586</v>
      </c>
      <c r="H64" s="61">
        <v>242627668</v>
      </c>
      <c r="I64" s="166">
        <f t="shared" si="1"/>
        <v>756072254</v>
      </c>
      <c r="J64" s="147">
        <f t="shared" si="2"/>
        <v>4711192918</v>
      </c>
      <c r="K64" s="54"/>
      <c r="L64" s="54"/>
      <c r="M64" s="54">
        <f t="shared" si="3"/>
        <v>4711192918</v>
      </c>
      <c r="N64" s="148"/>
    </row>
    <row r="65" spans="1:14" s="149" customFormat="1" ht="15">
      <c r="A65" s="125">
        <v>76364</v>
      </c>
      <c r="B65" s="133"/>
      <c r="C65" s="32" t="s">
        <v>115</v>
      </c>
      <c r="D65" s="61">
        <v>2271698343</v>
      </c>
      <c r="E65" s="61">
        <v>352016002</v>
      </c>
      <c r="F65" s="61">
        <f t="shared" si="0"/>
        <v>2623714345</v>
      </c>
      <c r="G65" s="61">
        <v>320629211</v>
      </c>
      <c r="H65" s="61">
        <v>151347302</v>
      </c>
      <c r="I65" s="166">
        <f t="shared" si="1"/>
        <v>471976513</v>
      </c>
      <c r="J65" s="147">
        <f t="shared" si="2"/>
        <v>3095690858</v>
      </c>
      <c r="K65" s="54"/>
      <c r="L65" s="54"/>
      <c r="M65" s="54">
        <f t="shared" si="3"/>
        <v>3095690858</v>
      </c>
      <c r="N65" s="148"/>
    </row>
    <row r="66" spans="1:14" s="149" customFormat="1" ht="15">
      <c r="A66" s="125">
        <v>8433</v>
      </c>
      <c r="B66" s="133"/>
      <c r="C66" s="60" t="s">
        <v>52</v>
      </c>
      <c r="D66" s="61">
        <v>1966997994</v>
      </c>
      <c r="E66" s="61">
        <v>428785384</v>
      </c>
      <c r="F66" s="61">
        <f t="shared" si="0"/>
        <v>2395783378</v>
      </c>
      <c r="G66" s="61">
        <v>296755582</v>
      </c>
      <c r="H66" s="61">
        <v>136574172</v>
      </c>
      <c r="I66" s="166">
        <f t="shared" si="1"/>
        <v>433329754</v>
      </c>
      <c r="J66" s="147">
        <f t="shared" si="2"/>
        <v>2829113132</v>
      </c>
      <c r="K66" s="54"/>
      <c r="L66" s="54"/>
      <c r="M66" s="54">
        <f t="shared" si="3"/>
        <v>2829113132</v>
      </c>
      <c r="N66" s="148"/>
    </row>
    <row r="67" spans="1:14" s="149" customFormat="1" ht="15">
      <c r="A67" s="125">
        <v>25473</v>
      </c>
      <c r="B67" s="133"/>
      <c r="C67" s="60" t="s">
        <v>53</v>
      </c>
      <c r="D67" s="61">
        <v>1648792508</v>
      </c>
      <c r="E67" s="61">
        <v>196559603</v>
      </c>
      <c r="F67" s="61">
        <f t="shared" si="0"/>
        <v>1845352111</v>
      </c>
      <c r="G67" s="61">
        <v>258903513</v>
      </c>
      <c r="H67" s="61">
        <v>122616853</v>
      </c>
      <c r="I67" s="166">
        <f t="shared" si="1"/>
        <v>381520366</v>
      </c>
      <c r="J67" s="147">
        <f t="shared" si="2"/>
        <v>2226872477</v>
      </c>
      <c r="K67" s="54"/>
      <c r="L67" s="54"/>
      <c r="M67" s="54">
        <f t="shared" si="3"/>
        <v>2226872477</v>
      </c>
      <c r="N67" s="148"/>
    </row>
    <row r="68" spans="1:14" s="149" customFormat="1" ht="15">
      <c r="A68" s="125">
        <v>68547</v>
      </c>
      <c r="B68" s="133"/>
      <c r="C68" s="30" t="s">
        <v>57</v>
      </c>
      <c r="D68" s="61">
        <v>4041589273</v>
      </c>
      <c r="E68" s="61">
        <v>648184338</v>
      </c>
      <c r="F68" s="61">
        <f t="shared" si="0"/>
        <v>4689773611</v>
      </c>
      <c r="G68" s="61">
        <v>588990293</v>
      </c>
      <c r="H68" s="61">
        <v>278699847</v>
      </c>
      <c r="I68" s="166">
        <f t="shared" si="1"/>
        <v>867690140</v>
      </c>
      <c r="J68" s="147">
        <f t="shared" si="2"/>
        <v>5557463751</v>
      </c>
      <c r="K68" s="54"/>
      <c r="L68" s="54"/>
      <c r="M68" s="54">
        <f t="shared" si="3"/>
        <v>5557463751</v>
      </c>
      <c r="N68" s="148"/>
    </row>
    <row r="69" spans="1:14" s="149" customFormat="1" ht="15">
      <c r="A69" s="125">
        <v>41551</v>
      </c>
      <c r="B69" s="133"/>
      <c r="C69" s="30" t="s">
        <v>54</v>
      </c>
      <c r="D69" s="61">
        <v>3723630729</v>
      </c>
      <c r="E69" s="61">
        <v>360439441</v>
      </c>
      <c r="F69" s="61">
        <f t="shared" si="0"/>
        <v>4084070170</v>
      </c>
      <c r="G69" s="61">
        <v>575546120</v>
      </c>
      <c r="H69" s="61">
        <v>272073093</v>
      </c>
      <c r="I69" s="166">
        <f t="shared" si="1"/>
        <v>847619213</v>
      </c>
      <c r="J69" s="147">
        <f t="shared" si="2"/>
        <v>4931689383</v>
      </c>
      <c r="K69" s="54"/>
      <c r="L69" s="54"/>
      <c r="M69" s="54">
        <f t="shared" si="3"/>
        <v>4931689383</v>
      </c>
      <c r="N69" s="148"/>
    </row>
    <row r="70" spans="1:14" s="149" customFormat="1" ht="15">
      <c r="A70" s="125">
        <v>5631</v>
      </c>
      <c r="B70" s="133"/>
      <c r="C70" s="30" t="s">
        <v>79</v>
      </c>
      <c r="D70" s="61">
        <v>846944219</v>
      </c>
      <c r="E70" s="61">
        <v>255706232</v>
      </c>
      <c r="F70" s="61">
        <f t="shared" si="0"/>
        <v>1102650451</v>
      </c>
      <c r="G70" s="61">
        <v>138124604</v>
      </c>
      <c r="H70" s="61">
        <v>65347725</v>
      </c>
      <c r="I70" s="166">
        <f t="shared" si="1"/>
        <v>203472329</v>
      </c>
      <c r="J70" s="147">
        <f t="shared" si="2"/>
        <v>1306122780</v>
      </c>
      <c r="K70" s="54"/>
      <c r="L70" s="54"/>
      <c r="M70" s="54">
        <f t="shared" si="3"/>
        <v>1306122780</v>
      </c>
      <c r="N70" s="148"/>
    </row>
    <row r="71" spans="1:14" s="149" customFormat="1" ht="15">
      <c r="A71" s="125">
        <v>85001</v>
      </c>
      <c r="B71" s="133"/>
      <c r="C71" s="30" t="s">
        <v>58</v>
      </c>
      <c r="D71" s="61">
        <v>4498302482</v>
      </c>
      <c r="E71" s="61">
        <v>580821433</v>
      </c>
      <c r="F71" s="61">
        <f t="shared" si="0"/>
        <v>5079123915</v>
      </c>
      <c r="G71" s="61">
        <v>690670603</v>
      </c>
      <c r="H71" s="61">
        <v>325938539</v>
      </c>
      <c r="I71" s="166">
        <f t="shared" si="1"/>
        <v>1016609142</v>
      </c>
      <c r="J71" s="147">
        <f t="shared" si="2"/>
        <v>6095733057</v>
      </c>
      <c r="K71" s="54"/>
      <c r="L71" s="54"/>
      <c r="M71" s="54">
        <f t="shared" si="3"/>
        <v>6095733057</v>
      </c>
      <c r="N71" s="148"/>
    </row>
    <row r="72" spans="1:14" s="149" customFormat="1" ht="15">
      <c r="A72" s="125">
        <v>25899</v>
      </c>
      <c r="B72" s="133"/>
      <c r="C72" s="30" t="s">
        <v>116</v>
      </c>
      <c r="D72" s="61">
        <v>2181847565</v>
      </c>
      <c r="E72" s="61">
        <v>217423171</v>
      </c>
      <c r="F72" s="61">
        <f t="shared" si="0"/>
        <v>2399270736</v>
      </c>
      <c r="G72" s="61">
        <v>341304112</v>
      </c>
      <c r="H72" s="61">
        <v>161582706</v>
      </c>
      <c r="I72" s="166">
        <f t="shared" si="1"/>
        <v>502886818</v>
      </c>
      <c r="J72" s="147">
        <f t="shared" si="2"/>
        <v>2902157554</v>
      </c>
      <c r="K72" s="54"/>
      <c r="L72" s="54"/>
      <c r="M72" s="54">
        <f t="shared" si="3"/>
        <v>2902157554</v>
      </c>
      <c r="N72" s="148"/>
    </row>
    <row r="73" spans="1:14" s="149" customFormat="1" ht="15.75" customHeight="1" thickBot="1">
      <c r="A73" s="126" t="s">
        <v>117</v>
      </c>
      <c r="B73" s="134"/>
      <c r="C73" s="127" t="s">
        <v>89</v>
      </c>
      <c r="D73" s="61">
        <v>2418845618</v>
      </c>
      <c r="E73" s="61">
        <v>299005292</v>
      </c>
      <c r="F73" s="61">
        <f t="shared" si="0"/>
        <v>2717850910</v>
      </c>
      <c r="G73" s="61">
        <v>368194953</v>
      </c>
      <c r="H73" s="61">
        <v>174210602</v>
      </c>
      <c r="I73" s="166">
        <f t="shared" si="1"/>
        <v>542405555</v>
      </c>
      <c r="J73" s="147">
        <f t="shared" si="2"/>
        <v>3260256465</v>
      </c>
      <c r="K73" s="128"/>
      <c r="L73" s="128"/>
      <c r="M73" s="54">
        <f t="shared" si="3"/>
        <v>3260256465</v>
      </c>
      <c r="N73" s="152"/>
    </row>
    <row r="74" spans="1:13" ht="15.75" thickBot="1">
      <c r="A74" s="153"/>
      <c r="B74" s="153"/>
      <c r="C74" s="154"/>
      <c r="D74" s="155"/>
      <c r="E74" s="155"/>
      <c r="F74" s="155"/>
      <c r="G74" s="156"/>
      <c r="H74" s="157"/>
      <c r="I74" s="157"/>
      <c r="J74" s="157"/>
      <c r="K74" s="157"/>
      <c r="L74" s="158"/>
      <c r="M74" s="158"/>
    </row>
    <row r="75" spans="1:13" s="161" customFormat="1" ht="30.75" customHeight="1" thickBot="1">
      <c r="A75" s="159"/>
      <c r="B75" s="159"/>
      <c r="C75" s="160" t="s">
        <v>23</v>
      </c>
      <c r="D75" s="69">
        <f aca="true" t="shared" si="4" ref="D75:M75">SUM(D11:D74)</f>
        <v>540570128982</v>
      </c>
      <c r="E75" s="69">
        <f t="shared" si="4"/>
        <v>94907177426</v>
      </c>
      <c r="F75" s="69">
        <f t="shared" si="4"/>
        <v>635477306408</v>
      </c>
      <c r="G75" s="69">
        <f t="shared" si="4"/>
        <v>78541155373</v>
      </c>
      <c r="H75" s="57">
        <f t="shared" si="4"/>
        <v>37140416012</v>
      </c>
      <c r="I75" s="57">
        <f t="shared" si="4"/>
        <v>115681571385</v>
      </c>
      <c r="J75" s="57">
        <f t="shared" si="4"/>
        <v>751158877793</v>
      </c>
      <c r="K75" s="57">
        <f t="shared" si="4"/>
        <v>0</v>
      </c>
      <c r="L75" s="57">
        <f t="shared" si="4"/>
        <v>3721053169</v>
      </c>
      <c r="M75" s="57">
        <f t="shared" si="4"/>
        <v>754879930962</v>
      </c>
    </row>
    <row r="76" spans="1:2" ht="15">
      <c r="A76" s="162"/>
      <c r="B76" s="162"/>
    </row>
    <row r="77" spans="1:13" ht="15">
      <c r="A77" s="163"/>
      <c r="B77" s="163"/>
      <c r="H77" s="50"/>
      <c r="I77" s="50"/>
      <c r="J77" s="50"/>
      <c r="M77" s="167"/>
    </row>
  </sheetData>
  <sheetProtection/>
  <mergeCells count="13">
    <mergeCell ref="L7:L9"/>
    <mergeCell ref="K7:K9"/>
    <mergeCell ref="M7:M9"/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7109375" style="78" bestFit="1" customWidth="1"/>
    <col min="2" max="2" width="22.7109375" style="76" customWidth="1"/>
    <col min="3" max="3" width="29.421875" style="76" customWidth="1"/>
    <col min="4" max="4" width="15.28125" style="76" customWidth="1"/>
    <col min="5" max="5" width="20.281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11" t="s">
        <v>60</v>
      </c>
      <c r="B4" s="211"/>
      <c r="C4" s="211"/>
      <c r="D4" s="211"/>
      <c r="E4" s="211"/>
      <c r="F4" s="211"/>
    </row>
    <row r="5" spans="1:6" ht="12.75">
      <c r="A5" s="211" t="s">
        <v>1257</v>
      </c>
      <c r="B5" s="211"/>
      <c r="C5" s="211"/>
      <c r="D5" s="211"/>
      <c r="E5" s="211"/>
      <c r="F5" s="211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4">
        <v>5604</v>
      </c>
      <c r="B85" s="105" t="s">
        <v>4</v>
      </c>
      <c r="C85" s="105" t="s">
        <v>201</v>
      </c>
      <c r="D85" s="106">
        <v>8909843124</v>
      </c>
      <c r="E85" s="107"/>
      <c r="F85" s="107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3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4">
        <v>68077</v>
      </c>
      <c r="B809" s="105" t="s">
        <v>14</v>
      </c>
      <c r="C809" s="105" t="s">
        <v>139</v>
      </c>
      <c r="D809" s="108" t="s">
        <v>931</v>
      </c>
      <c r="E809" s="107"/>
      <c r="F809" s="107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4">
        <v>85139</v>
      </c>
      <c r="B1004" s="105" t="s">
        <v>18</v>
      </c>
      <c r="C1004" s="105" t="s">
        <v>1185</v>
      </c>
      <c r="D1004" s="106">
        <v>8000084563</v>
      </c>
      <c r="E1004" s="107"/>
      <c r="F1004" s="107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2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7">
      <selection activeCell="E17" sqref="E17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200" t="s">
        <v>60</v>
      </c>
      <c r="B4" s="200"/>
      <c r="C4" s="200"/>
      <c r="D4" s="200"/>
      <c r="E4" s="200"/>
      <c r="F4" s="11"/>
      <c r="G4" s="1"/>
    </row>
    <row r="5" spans="1:7" ht="15.75">
      <c r="A5" s="212" t="s">
        <v>1260</v>
      </c>
      <c r="B5" s="212"/>
      <c r="C5" s="212"/>
      <c r="D5" s="212"/>
      <c r="E5" s="212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68">
        <f>SUM(B11:B14)</f>
        <v>830005368529</v>
      </c>
      <c r="C10" s="168">
        <f>SUM(C11:C14)</f>
        <v>751158877793</v>
      </c>
      <c r="D10" s="36">
        <f>SUM(D11:D14)</f>
        <v>0</v>
      </c>
      <c r="E10" s="168">
        <f>SUM(E11:E14)</f>
        <v>1581164246322</v>
      </c>
      <c r="F10" s="19"/>
      <c r="G10" s="19"/>
      <c r="H10" s="53"/>
      <c r="I10" s="4"/>
      <c r="J10" s="4"/>
    </row>
    <row r="11" spans="1:10" ht="15.75">
      <c r="A11" s="121" t="s">
        <v>1247</v>
      </c>
      <c r="B11" s="72">
        <f>+Dptos!D44</f>
        <v>600858134858</v>
      </c>
      <c r="C11" s="72">
        <f>+Distymuniccertf!D75</f>
        <v>540570128982</v>
      </c>
      <c r="D11" s="37">
        <v>0</v>
      </c>
      <c r="E11" s="72">
        <f aca="true" t="shared" si="0" ref="E11:E16">SUM(B11:D11)</f>
        <v>1141428263840</v>
      </c>
      <c r="F11" s="19"/>
      <c r="G11" s="71"/>
      <c r="H11" s="4"/>
      <c r="I11" s="4"/>
      <c r="J11" s="4"/>
    </row>
    <row r="12" spans="1:10" ht="15.75">
      <c r="A12" s="121" t="s">
        <v>1248</v>
      </c>
      <c r="B12" s="72">
        <f>+Dptos!E44</f>
        <v>101979759607</v>
      </c>
      <c r="C12" s="72">
        <f>+Distymuniccertf!E75</f>
        <v>94907177426</v>
      </c>
      <c r="D12" s="37">
        <v>0</v>
      </c>
      <c r="E12" s="72">
        <f t="shared" si="0"/>
        <v>196886937033</v>
      </c>
      <c r="F12" s="19"/>
      <c r="G12" s="71"/>
      <c r="H12" s="4"/>
      <c r="I12" s="4"/>
      <c r="J12" s="4"/>
    </row>
    <row r="13" spans="1:10" ht="15.75">
      <c r="A13" s="122" t="s">
        <v>1249</v>
      </c>
      <c r="B13" s="73">
        <f>+Dptos!G44</f>
        <v>86397548429</v>
      </c>
      <c r="C13" s="73">
        <f>+Distymuniccertf!G75</f>
        <v>78541155373</v>
      </c>
      <c r="D13" s="43">
        <v>0</v>
      </c>
      <c r="E13" s="73">
        <f t="shared" si="0"/>
        <v>164938703802</v>
      </c>
      <c r="F13" s="19"/>
      <c r="G13" s="58"/>
      <c r="H13" s="4"/>
      <c r="I13" s="4"/>
      <c r="J13" s="4"/>
    </row>
    <row r="14" spans="1:10" ht="15.75">
      <c r="A14" s="122" t="s">
        <v>1250</v>
      </c>
      <c r="B14" s="73">
        <f>+Dptos!H44</f>
        <v>40769925635</v>
      </c>
      <c r="C14" s="73">
        <f>+Distymuniccertf!H75</f>
        <v>37140416012</v>
      </c>
      <c r="D14" s="43">
        <v>0</v>
      </c>
      <c r="E14" s="73">
        <f t="shared" si="0"/>
        <v>77910341647</v>
      </c>
      <c r="F14" s="19"/>
      <c r="G14" s="70"/>
      <c r="H14" s="7"/>
      <c r="I14" s="4"/>
      <c r="J14" s="4"/>
    </row>
    <row r="15" spans="1:10" ht="15.75">
      <c r="A15" s="29" t="s">
        <v>24</v>
      </c>
      <c r="B15" s="124">
        <v>0</v>
      </c>
      <c r="C15" s="124">
        <f>+Distymuniccertf!K75</f>
        <v>0</v>
      </c>
      <c r="D15" s="123">
        <f>+'Munc no certf'!E1050</f>
        <v>0</v>
      </c>
      <c r="E15" s="124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170">
        <f>+Dptos!M44</f>
        <v>24408484383</v>
      </c>
      <c r="C16" s="170">
        <f>+Distymuniccertf!L75</f>
        <v>3721053169</v>
      </c>
      <c r="D16" s="38">
        <f>+'Munc no certf'!E1050</f>
        <v>0</v>
      </c>
      <c r="E16" s="101">
        <f t="shared" si="0"/>
        <v>28129537552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169">
        <f>+B10+SUM(B16:B16)</f>
        <v>854413852912</v>
      </c>
      <c r="C17" s="169">
        <f>+C10+SUM(C16:C16)</f>
        <v>754879930962</v>
      </c>
      <c r="D17" s="39">
        <f>+D10+SUM(D16:D16)</f>
        <v>0</v>
      </c>
      <c r="E17" s="169">
        <f>+E10+SUM(E16:E16)</f>
        <v>1609293783874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7"/>
      <c r="G18" s="4"/>
    </row>
    <row r="19" spans="2:7" ht="12.75">
      <c r="B19"/>
      <c r="C19" s="48"/>
      <c r="D19" s="17" t="s">
        <v>1261</v>
      </c>
      <c r="E19" s="171">
        <v>2026966000000</v>
      </c>
      <c r="G19" s="26"/>
    </row>
    <row r="20" spans="4:5" ht="12.75">
      <c r="D20" s="17" t="s">
        <v>1262</v>
      </c>
      <c r="E20" s="171">
        <f>+E19-E17</f>
        <v>417672216126</v>
      </c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2018-04-23T19:32:53Z</dcterms:modified>
  <cp:category/>
  <cp:version/>
  <cp:contentType/>
  <cp:contentStatus/>
</cp:coreProperties>
</file>